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Receita Bruta" sheetId="6" r:id="rId1"/>
    <sheet name="Soc. Profissionais" sheetId="1" r:id="rId2"/>
    <sheet name="Táxi ou Transp. Escolar" sheetId="4" r:id="rId3"/>
    <sheet name="SN - Esc. Serv. Contábeis" sheetId="7" r:id="rId4"/>
    <sheet name="SN - Dif. Alíq. Subst. Trib." sheetId="5" r:id="rId5"/>
    <sheet name="Valor UFM" sheetId="3" r:id="rId6"/>
  </sheets>
  <calcPr calcId="152511"/>
</workbook>
</file>

<file path=xl/calcChain.xml><?xml version="1.0" encoding="utf-8"?>
<calcChain xmlns="http://schemas.openxmlformats.org/spreadsheetml/2006/main">
  <c r="D85" i="7" l="1"/>
  <c r="I62" i="7"/>
  <c r="D62" i="7"/>
  <c r="G61" i="7"/>
  <c r="B61" i="7"/>
  <c r="G60" i="7"/>
  <c r="B60" i="7"/>
  <c r="G59" i="7"/>
  <c r="B59" i="7"/>
  <c r="G58" i="7"/>
  <c r="B58" i="7"/>
  <c r="G57" i="7"/>
  <c r="B57" i="7"/>
  <c r="G56" i="7"/>
  <c r="B56" i="7"/>
  <c r="G55" i="7"/>
  <c r="B55" i="7"/>
  <c r="G54" i="7"/>
  <c r="B54" i="7"/>
  <c r="G53" i="7"/>
  <c r="B53" i="7"/>
  <c r="G52" i="7"/>
  <c r="B52" i="7"/>
  <c r="G51" i="7"/>
  <c r="B51" i="7"/>
  <c r="G48" i="7"/>
  <c r="H50" i="7" s="1"/>
  <c r="H57" i="7" s="1"/>
  <c r="B48" i="7"/>
  <c r="C50" i="7" s="1"/>
  <c r="C60" i="7" s="1"/>
  <c r="E60" i="7" s="1"/>
  <c r="I46" i="7"/>
  <c r="D46" i="7"/>
  <c r="G45" i="7"/>
  <c r="B45" i="7"/>
  <c r="G44" i="7"/>
  <c r="B44" i="7"/>
  <c r="G43" i="7"/>
  <c r="B43" i="7"/>
  <c r="G42" i="7"/>
  <c r="B42" i="7"/>
  <c r="G41" i="7"/>
  <c r="B41" i="7"/>
  <c r="G40" i="7"/>
  <c r="B40" i="7"/>
  <c r="G39" i="7"/>
  <c r="B39" i="7"/>
  <c r="G38" i="7"/>
  <c r="B38" i="7"/>
  <c r="G37" i="7"/>
  <c r="B37" i="7"/>
  <c r="G36" i="7"/>
  <c r="B36" i="7"/>
  <c r="G35" i="7"/>
  <c r="B35" i="7"/>
  <c r="G32" i="7"/>
  <c r="H34" i="7" s="1"/>
  <c r="H43" i="7" s="1"/>
  <c r="J43" i="7" s="1"/>
  <c r="B32" i="7"/>
  <c r="C34" i="7" s="1"/>
  <c r="C45" i="7" s="1"/>
  <c r="E45" i="7" s="1"/>
  <c r="I30" i="7"/>
  <c r="D30" i="7"/>
  <c r="G29" i="7"/>
  <c r="B29" i="7"/>
  <c r="G28" i="7"/>
  <c r="B28" i="7"/>
  <c r="G27" i="7"/>
  <c r="B27" i="7"/>
  <c r="G26" i="7"/>
  <c r="B26" i="7"/>
  <c r="G25" i="7"/>
  <c r="B25" i="7"/>
  <c r="G24" i="7"/>
  <c r="B24" i="7"/>
  <c r="G23" i="7"/>
  <c r="B23" i="7"/>
  <c r="G22" i="7"/>
  <c r="B22" i="7"/>
  <c r="G21" i="7"/>
  <c r="B21" i="7"/>
  <c r="G20" i="7"/>
  <c r="B20" i="7"/>
  <c r="G19" i="7"/>
  <c r="B19" i="7"/>
  <c r="G16" i="7"/>
  <c r="H18" i="7" s="1"/>
  <c r="H24" i="7" s="1"/>
  <c r="J24" i="7" s="1"/>
  <c r="B16" i="7"/>
  <c r="C18" i="7" s="1"/>
  <c r="C20" i="7" s="1"/>
  <c r="E20" i="7" s="1"/>
  <c r="H14" i="7"/>
  <c r="I61" i="6"/>
  <c r="J61" i="6" s="1"/>
  <c r="I60" i="6"/>
  <c r="I59" i="6"/>
  <c r="J59" i="6" s="1"/>
  <c r="I58" i="6"/>
  <c r="J58" i="6" s="1"/>
  <c r="I57" i="6"/>
  <c r="J57" i="6" s="1"/>
  <c r="I56" i="6"/>
  <c r="J56" i="6" s="1"/>
  <c r="I55" i="6"/>
  <c r="J55" i="6" s="1"/>
  <c r="I54" i="6"/>
  <c r="J54" i="6" s="1"/>
  <c r="I53" i="6"/>
  <c r="J53" i="6"/>
  <c r="I52" i="6"/>
  <c r="J52" i="6" s="1"/>
  <c r="I51" i="6"/>
  <c r="J51" i="6" s="1"/>
  <c r="I50" i="6"/>
  <c r="J50" i="6" s="1"/>
  <c r="D61" i="6"/>
  <c r="D60" i="6"/>
  <c r="E60" i="6" s="1"/>
  <c r="D59" i="6"/>
  <c r="E59" i="6" s="1"/>
  <c r="D58" i="6"/>
  <c r="E58" i="6" s="1"/>
  <c r="D57" i="6"/>
  <c r="E57" i="6" s="1"/>
  <c r="D56" i="6"/>
  <c r="D55" i="6"/>
  <c r="E55" i="6" s="1"/>
  <c r="D54" i="6"/>
  <c r="E54" i="6" s="1"/>
  <c r="D53" i="6"/>
  <c r="E53" i="6" s="1"/>
  <c r="D52" i="6"/>
  <c r="E52" i="6" s="1"/>
  <c r="D51" i="6"/>
  <c r="E51" i="6" s="1"/>
  <c r="D50" i="6"/>
  <c r="E50" i="6" s="1"/>
  <c r="I45" i="6"/>
  <c r="J45" i="6" s="1"/>
  <c r="I44" i="6"/>
  <c r="J44" i="6" s="1"/>
  <c r="I43" i="6"/>
  <c r="J43" i="6" s="1"/>
  <c r="I42" i="6"/>
  <c r="J42" i="6" s="1"/>
  <c r="I41" i="6"/>
  <c r="J41" i="6" s="1"/>
  <c r="I40" i="6"/>
  <c r="J40" i="6" s="1"/>
  <c r="I39" i="6"/>
  <c r="I38" i="6"/>
  <c r="J38" i="6"/>
  <c r="I37" i="6"/>
  <c r="J37" i="6" s="1"/>
  <c r="I36" i="6"/>
  <c r="I35" i="6"/>
  <c r="J35" i="6"/>
  <c r="I34" i="6"/>
  <c r="J34" i="6" s="1"/>
  <c r="D45" i="6"/>
  <c r="D44" i="6"/>
  <c r="E44" i="6" s="1"/>
  <c r="D43" i="6"/>
  <c r="E43" i="6" s="1"/>
  <c r="D42" i="6"/>
  <c r="E42" i="6" s="1"/>
  <c r="D41" i="6"/>
  <c r="E41" i="6" s="1"/>
  <c r="D40" i="6"/>
  <c r="E40" i="6" s="1"/>
  <c r="D39" i="6"/>
  <c r="E39" i="6" s="1"/>
  <c r="D38" i="6"/>
  <c r="E38" i="6" s="1"/>
  <c r="D37" i="6"/>
  <c r="E37" i="6" s="1"/>
  <c r="D36" i="6"/>
  <c r="D35" i="6"/>
  <c r="E35" i="6" s="1"/>
  <c r="D34" i="6"/>
  <c r="E34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D19" i="6"/>
  <c r="E19" i="6" s="1"/>
  <c r="D20" i="6"/>
  <c r="E20" i="6" s="1"/>
  <c r="D21" i="6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D29" i="6"/>
  <c r="E29" i="6" s="1"/>
  <c r="D18" i="6"/>
  <c r="E18" i="6" s="1"/>
  <c r="J60" i="6"/>
  <c r="J39" i="6"/>
  <c r="J36" i="6"/>
  <c r="E36" i="6"/>
  <c r="E21" i="6"/>
  <c r="D85" i="6"/>
  <c r="G62" i="6"/>
  <c r="B62" i="6"/>
  <c r="E61" i="6"/>
  <c r="E56" i="6"/>
  <c r="G48" i="6"/>
  <c r="B48" i="6"/>
  <c r="G46" i="6"/>
  <c r="B46" i="6"/>
  <c r="E45" i="6"/>
  <c r="G32" i="6"/>
  <c r="B32" i="6"/>
  <c r="G30" i="6"/>
  <c r="B30" i="6"/>
  <c r="E28" i="6"/>
  <c r="G16" i="6"/>
  <c r="B16" i="6"/>
  <c r="H14" i="1"/>
  <c r="G62" i="5"/>
  <c r="J61" i="5"/>
  <c r="J60" i="5"/>
  <c r="J59" i="5"/>
  <c r="J58" i="5"/>
  <c r="J57" i="5"/>
  <c r="J56" i="5"/>
  <c r="J55" i="5"/>
  <c r="J54" i="5"/>
  <c r="J53" i="5"/>
  <c r="J62" i="5" s="1"/>
  <c r="J52" i="5"/>
  <c r="J51" i="5"/>
  <c r="J50" i="5"/>
  <c r="B62" i="5"/>
  <c r="E61" i="5"/>
  <c r="E60" i="5"/>
  <c r="E59" i="5"/>
  <c r="E58" i="5"/>
  <c r="E57" i="5"/>
  <c r="E56" i="5"/>
  <c r="E55" i="5"/>
  <c r="E54" i="5"/>
  <c r="E53" i="5"/>
  <c r="E52" i="5"/>
  <c r="E51" i="5"/>
  <c r="E50" i="5"/>
  <c r="G46" i="5"/>
  <c r="J45" i="5"/>
  <c r="J44" i="5"/>
  <c r="J43" i="5"/>
  <c r="J42" i="5"/>
  <c r="J41" i="5"/>
  <c r="J40" i="5"/>
  <c r="J39" i="5"/>
  <c r="J38" i="5"/>
  <c r="J37" i="5"/>
  <c r="J36" i="5"/>
  <c r="J35" i="5"/>
  <c r="J46" i="5" s="1"/>
  <c r="J34" i="5"/>
  <c r="B46" i="5"/>
  <c r="E45" i="5"/>
  <c r="E44" i="5"/>
  <c r="E43" i="5"/>
  <c r="E42" i="5"/>
  <c r="E41" i="5"/>
  <c r="E40" i="5"/>
  <c r="E39" i="5"/>
  <c r="E38" i="5"/>
  <c r="E37" i="5"/>
  <c r="E36" i="5"/>
  <c r="E35" i="5"/>
  <c r="E34" i="5"/>
  <c r="E46" i="5" s="1"/>
  <c r="G30" i="5"/>
  <c r="J29" i="5"/>
  <c r="J28" i="5"/>
  <c r="J27" i="5"/>
  <c r="J26" i="5"/>
  <c r="J25" i="5"/>
  <c r="J24" i="5"/>
  <c r="J23" i="5"/>
  <c r="J22" i="5"/>
  <c r="J21" i="5"/>
  <c r="J20" i="5"/>
  <c r="J19" i="5"/>
  <c r="J18" i="5"/>
  <c r="J30" i="5" s="1"/>
  <c r="B30" i="5"/>
  <c r="E19" i="5"/>
  <c r="E20" i="5"/>
  <c r="E21" i="5"/>
  <c r="E22" i="5"/>
  <c r="E23" i="5"/>
  <c r="E24" i="5"/>
  <c r="E25" i="5"/>
  <c r="E26" i="5"/>
  <c r="E27" i="5"/>
  <c r="E28" i="5"/>
  <c r="E29" i="5"/>
  <c r="E18" i="5"/>
  <c r="D85" i="5"/>
  <c r="G48" i="5"/>
  <c r="B48" i="5"/>
  <c r="G32" i="5"/>
  <c r="B32" i="5"/>
  <c r="G16" i="5"/>
  <c r="B16" i="5"/>
  <c r="D85" i="4"/>
  <c r="I62" i="4"/>
  <c r="D62" i="4"/>
  <c r="G61" i="4"/>
  <c r="B61" i="4"/>
  <c r="G60" i="4"/>
  <c r="B60" i="4"/>
  <c r="G59" i="4"/>
  <c r="B59" i="4"/>
  <c r="G58" i="4"/>
  <c r="B58" i="4"/>
  <c r="G57" i="4"/>
  <c r="B57" i="4"/>
  <c r="G56" i="4"/>
  <c r="B56" i="4"/>
  <c r="G55" i="4"/>
  <c r="B55" i="4"/>
  <c r="G54" i="4"/>
  <c r="B54" i="4"/>
  <c r="G53" i="4"/>
  <c r="B53" i="4"/>
  <c r="G52" i="4"/>
  <c r="B52" i="4"/>
  <c r="G51" i="4"/>
  <c r="B51" i="4"/>
  <c r="G48" i="4"/>
  <c r="H50" i="4" s="1"/>
  <c r="H54" i="4" s="1"/>
  <c r="J54" i="4" s="1"/>
  <c r="B48" i="4"/>
  <c r="C50" i="4" s="1"/>
  <c r="I46" i="4"/>
  <c r="D46" i="4"/>
  <c r="G45" i="4"/>
  <c r="B45" i="4"/>
  <c r="G44" i="4"/>
  <c r="B44" i="4"/>
  <c r="G43" i="4"/>
  <c r="B43" i="4"/>
  <c r="G42" i="4"/>
  <c r="B42" i="4"/>
  <c r="G41" i="4"/>
  <c r="B41" i="4"/>
  <c r="G40" i="4"/>
  <c r="B40" i="4"/>
  <c r="G39" i="4"/>
  <c r="B39" i="4"/>
  <c r="G38" i="4"/>
  <c r="B38" i="4"/>
  <c r="G37" i="4"/>
  <c r="B37" i="4"/>
  <c r="G36" i="4"/>
  <c r="B36" i="4"/>
  <c r="G35" i="4"/>
  <c r="B35" i="4"/>
  <c r="G32" i="4"/>
  <c r="H34" i="4" s="1"/>
  <c r="H42" i="4" s="1"/>
  <c r="J42" i="4" s="1"/>
  <c r="B32" i="4"/>
  <c r="C34" i="4" s="1"/>
  <c r="C37" i="4" s="1"/>
  <c r="E37" i="4" s="1"/>
  <c r="I30" i="4"/>
  <c r="D30" i="4"/>
  <c r="G29" i="4"/>
  <c r="B29" i="4"/>
  <c r="G28" i="4"/>
  <c r="B28" i="4"/>
  <c r="G27" i="4"/>
  <c r="B27" i="4"/>
  <c r="G26" i="4"/>
  <c r="B26" i="4"/>
  <c r="G25" i="4"/>
  <c r="B25" i="4"/>
  <c r="G24" i="4"/>
  <c r="B24" i="4"/>
  <c r="G23" i="4"/>
  <c r="B23" i="4"/>
  <c r="G22" i="4"/>
  <c r="B22" i="4"/>
  <c r="G21" i="4"/>
  <c r="B21" i="4"/>
  <c r="G20" i="4"/>
  <c r="B20" i="4"/>
  <c r="G19" i="4"/>
  <c r="B19" i="4"/>
  <c r="G16" i="4"/>
  <c r="H18" i="4" s="1"/>
  <c r="H26" i="4" s="1"/>
  <c r="J26" i="4" s="1"/>
  <c r="B16" i="4"/>
  <c r="C18" i="4" s="1"/>
  <c r="C24" i="4" s="1"/>
  <c r="E24" i="4" s="1"/>
  <c r="I62" i="1"/>
  <c r="D62" i="1"/>
  <c r="I46" i="1"/>
  <c r="D46" i="1"/>
  <c r="I30" i="1"/>
  <c r="D30" i="1"/>
  <c r="G61" i="1"/>
  <c r="G60" i="1"/>
  <c r="G59" i="1"/>
  <c r="G58" i="1"/>
  <c r="G57" i="1"/>
  <c r="G56" i="1"/>
  <c r="G55" i="1"/>
  <c r="G54" i="1"/>
  <c r="G53" i="1"/>
  <c r="G52" i="1"/>
  <c r="G51" i="1"/>
  <c r="B52" i="1"/>
  <c r="B53" i="1"/>
  <c r="B54" i="1"/>
  <c r="B55" i="1"/>
  <c r="B56" i="1"/>
  <c r="B57" i="1"/>
  <c r="B58" i="1"/>
  <c r="B59" i="1"/>
  <c r="B60" i="1"/>
  <c r="B61" i="1"/>
  <c r="B51" i="1"/>
  <c r="G45" i="1"/>
  <c r="G44" i="1"/>
  <c r="G43" i="1"/>
  <c r="G42" i="1"/>
  <c r="G41" i="1"/>
  <c r="G40" i="1"/>
  <c r="G39" i="1"/>
  <c r="G38" i="1"/>
  <c r="G37" i="1"/>
  <c r="G36" i="1"/>
  <c r="G35" i="1"/>
  <c r="B36" i="1"/>
  <c r="B37" i="1"/>
  <c r="B38" i="1"/>
  <c r="B39" i="1"/>
  <c r="B40" i="1"/>
  <c r="B41" i="1"/>
  <c r="B42" i="1"/>
  <c r="B43" i="1"/>
  <c r="B44" i="1"/>
  <c r="B45" i="1"/>
  <c r="B35" i="1"/>
  <c r="G29" i="1"/>
  <c r="G28" i="1"/>
  <c r="G27" i="1"/>
  <c r="G26" i="1"/>
  <c r="G25" i="1"/>
  <c r="G24" i="1"/>
  <c r="G23" i="1"/>
  <c r="G22" i="1"/>
  <c r="G21" i="1"/>
  <c r="G20" i="1"/>
  <c r="G19" i="1"/>
  <c r="B20" i="1"/>
  <c r="B21" i="1"/>
  <c r="B22" i="1"/>
  <c r="B23" i="1"/>
  <c r="B24" i="1"/>
  <c r="B25" i="1"/>
  <c r="B26" i="1"/>
  <c r="B27" i="1"/>
  <c r="B28" i="1"/>
  <c r="B29" i="1"/>
  <c r="B19" i="1"/>
  <c r="G48" i="1"/>
  <c r="H50" i="1" s="1"/>
  <c r="H60" i="1" s="1"/>
  <c r="J60" i="1" s="1"/>
  <c r="B48" i="1"/>
  <c r="C50" i="1" s="1"/>
  <c r="E50" i="1" s="1"/>
  <c r="G32" i="1"/>
  <c r="H34" i="1" s="1"/>
  <c r="H44" i="1" s="1"/>
  <c r="B32" i="1"/>
  <c r="C34" i="1" s="1"/>
  <c r="G16" i="1"/>
  <c r="H18" i="1" s="1"/>
  <c r="H24" i="1" s="1"/>
  <c r="J24" i="1" s="1"/>
  <c r="D85" i="1"/>
  <c r="B16" i="1"/>
  <c r="C18" i="1" s="1"/>
  <c r="J62" i="6" l="1"/>
  <c r="C39" i="7"/>
  <c r="E39" i="7" s="1"/>
  <c r="C40" i="7"/>
  <c r="E40" i="7" s="1"/>
  <c r="C35" i="7"/>
  <c r="E35" i="7" s="1"/>
  <c r="C37" i="7"/>
  <c r="E37" i="7" s="1"/>
  <c r="C35" i="4"/>
  <c r="E35" i="4" s="1"/>
  <c r="C39" i="4"/>
  <c r="E39" i="4" s="1"/>
  <c r="E62" i="5"/>
  <c r="C43" i="4"/>
  <c r="E43" i="4" s="1"/>
  <c r="C44" i="4"/>
  <c r="E44" i="4" s="1"/>
  <c r="C38" i="4"/>
  <c r="E38" i="4" s="1"/>
  <c r="C60" i="1"/>
  <c r="E60" i="1" s="1"/>
  <c r="C42" i="4"/>
  <c r="E42" i="4" s="1"/>
  <c r="C57" i="1"/>
  <c r="E57" i="1" s="1"/>
  <c r="E34" i="4"/>
  <c r="C45" i="4"/>
  <c r="E45" i="4" s="1"/>
  <c r="C51" i="1"/>
  <c r="E51" i="1" s="1"/>
  <c r="C58" i="1"/>
  <c r="E58" i="1" s="1"/>
  <c r="C61" i="1"/>
  <c r="E61" i="1" s="1"/>
  <c r="J30" i="6"/>
  <c r="E30" i="6"/>
  <c r="E46" i="6"/>
  <c r="J46" i="6"/>
  <c r="E62" i="6"/>
  <c r="E30" i="5"/>
  <c r="J64" i="5" s="1"/>
  <c r="J68" i="5" s="1"/>
  <c r="C54" i="1"/>
  <c r="E54" i="1" s="1"/>
  <c r="C56" i="1"/>
  <c r="E56" i="1" s="1"/>
  <c r="C55" i="1"/>
  <c r="E55" i="1" s="1"/>
  <c r="C52" i="1"/>
  <c r="E52" i="1" s="1"/>
  <c r="C59" i="1"/>
  <c r="E59" i="1" s="1"/>
  <c r="C53" i="1"/>
  <c r="E53" i="1" s="1"/>
  <c r="J44" i="1"/>
  <c r="J57" i="7"/>
  <c r="H28" i="4"/>
  <c r="J28" i="4" s="1"/>
  <c r="H28" i="1"/>
  <c r="J28" i="1" s="1"/>
  <c r="H20" i="4"/>
  <c r="J20" i="4" s="1"/>
  <c r="H57" i="4"/>
  <c r="J57" i="4" s="1"/>
  <c r="H24" i="4"/>
  <c r="J24" i="4" s="1"/>
  <c r="H53" i="4"/>
  <c r="J53" i="4" s="1"/>
  <c r="H19" i="4"/>
  <c r="J19" i="4" s="1"/>
  <c r="J18" i="1"/>
  <c r="H22" i="4"/>
  <c r="J22" i="4" s="1"/>
  <c r="H37" i="1"/>
  <c r="J37" i="1" s="1"/>
  <c r="H21" i="4"/>
  <c r="J21" i="4" s="1"/>
  <c r="H42" i="1"/>
  <c r="J42" i="1" s="1"/>
  <c r="C40" i="1"/>
  <c r="E40" i="1" s="1"/>
  <c r="C38" i="1"/>
  <c r="E38" i="1" s="1"/>
  <c r="C55" i="4"/>
  <c r="E55" i="4" s="1"/>
  <c r="C52" i="4"/>
  <c r="E52" i="4" s="1"/>
  <c r="C54" i="4"/>
  <c r="E54" i="4" s="1"/>
  <c r="C61" i="4"/>
  <c r="E61" i="4" s="1"/>
  <c r="C51" i="4"/>
  <c r="E51" i="4" s="1"/>
  <c r="C21" i="7"/>
  <c r="E21" i="7" s="1"/>
  <c r="C29" i="7"/>
  <c r="E29" i="7" s="1"/>
  <c r="C27" i="7"/>
  <c r="E27" i="7" s="1"/>
  <c r="C28" i="1"/>
  <c r="E28" i="1" s="1"/>
  <c r="E18" i="1"/>
  <c r="C39" i="1"/>
  <c r="E39" i="1" s="1"/>
  <c r="H27" i="4"/>
  <c r="J27" i="4" s="1"/>
  <c r="H29" i="4"/>
  <c r="J29" i="4" s="1"/>
  <c r="H23" i="4"/>
  <c r="J23" i="4" s="1"/>
  <c r="H35" i="1"/>
  <c r="J35" i="1" s="1"/>
  <c r="H52" i="7"/>
  <c r="J52" i="7" s="1"/>
  <c r="H25" i="4"/>
  <c r="J25" i="4" s="1"/>
  <c r="J18" i="4"/>
  <c r="H54" i="7"/>
  <c r="J54" i="7" s="1"/>
  <c r="E34" i="1"/>
  <c r="C45" i="1"/>
  <c r="E45" i="1" s="1"/>
  <c r="C44" i="1"/>
  <c r="E44" i="1" s="1"/>
  <c r="E50" i="4"/>
  <c r="H42" i="7"/>
  <c r="J42" i="7" s="1"/>
  <c r="C26" i="7"/>
  <c r="E26" i="7" s="1"/>
  <c r="C57" i="7"/>
  <c r="E57" i="7" s="1"/>
  <c r="J50" i="1"/>
  <c r="C35" i="1"/>
  <c r="E35" i="1" s="1"/>
  <c r="C42" i="1"/>
  <c r="E42" i="1" s="1"/>
  <c r="C41" i="1"/>
  <c r="E41" i="1" s="1"/>
  <c r="C36" i="1"/>
  <c r="E36" i="1" s="1"/>
  <c r="C37" i="1"/>
  <c r="E37" i="1" s="1"/>
  <c r="C43" i="1"/>
  <c r="E43" i="1" s="1"/>
  <c r="C60" i="4"/>
  <c r="E60" i="4" s="1"/>
  <c r="C56" i="4"/>
  <c r="E56" i="4" s="1"/>
  <c r="C22" i="7"/>
  <c r="E22" i="7" s="1"/>
  <c r="H41" i="4"/>
  <c r="J41" i="4" s="1"/>
  <c r="H41" i="1"/>
  <c r="J41" i="1" s="1"/>
  <c r="J34" i="1"/>
  <c r="H43" i="1"/>
  <c r="J43" i="1" s="1"/>
  <c r="H45" i="1"/>
  <c r="J45" i="1" s="1"/>
  <c r="H39" i="1"/>
  <c r="J39" i="1" s="1"/>
  <c r="H38" i="1"/>
  <c r="J38" i="1" s="1"/>
  <c r="H40" i="1"/>
  <c r="J40" i="1" s="1"/>
  <c r="C59" i="4"/>
  <c r="E59" i="4" s="1"/>
  <c r="C57" i="4"/>
  <c r="E57" i="4" s="1"/>
  <c r="C53" i="4"/>
  <c r="E53" i="4" s="1"/>
  <c r="C58" i="4"/>
  <c r="E58" i="4" s="1"/>
  <c r="H35" i="4"/>
  <c r="J35" i="4" s="1"/>
  <c r="H38" i="4"/>
  <c r="J38" i="4" s="1"/>
  <c r="J34" i="4"/>
  <c r="H44" i="4"/>
  <c r="J44" i="4" s="1"/>
  <c r="H43" i="4"/>
  <c r="J43" i="4" s="1"/>
  <c r="H45" i="4"/>
  <c r="J45" i="4" s="1"/>
  <c r="H20" i="7"/>
  <c r="J20" i="7" s="1"/>
  <c r="H28" i="7"/>
  <c r="J28" i="7" s="1"/>
  <c r="H27" i="7"/>
  <c r="J27" i="7" s="1"/>
  <c r="H22" i="7"/>
  <c r="J22" i="7" s="1"/>
  <c r="H23" i="7"/>
  <c r="J23" i="7" s="1"/>
  <c r="H19" i="7"/>
  <c r="J19" i="7" s="1"/>
  <c r="H26" i="7"/>
  <c r="J26" i="7" s="1"/>
  <c r="J18" i="7"/>
  <c r="H23" i="1"/>
  <c r="J23" i="1" s="1"/>
  <c r="H21" i="1"/>
  <c r="J21" i="1" s="1"/>
  <c r="H25" i="1"/>
  <c r="J25" i="1" s="1"/>
  <c r="H27" i="1"/>
  <c r="J27" i="1" s="1"/>
  <c r="H20" i="1"/>
  <c r="J20" i="1" s="1"/>
  <c r="H19" i="1"/>
  <c r="J19" i="1" s="1"/>
  <c r="H29" i="1"/>
  <c r="J29" i="1" s="1"/>
  <c r="H22" i="1"/>
  <c r="J22" i="1" s="1"/>
  <c r="H52" i="4"/>
  <c r="J52" i="4" s="1"/>
  <c r="H55" i="4"/>
  <c r="J55" i="4" s="1"/>
  <c r="H58" i="4"/>
  <c r="J58" i="4" s="1"/>
  <c r="H51" i="4"/>
  <c r="J51" i="4" s="1"/>
  <c r="H61" i="4"/>
  <c r="J61" i="4" s="1"/>
  <c r="H60" i="4"/>
  <c r="J60" i="4" s="1"/>
  <c r="H56" i="4"/>
  <c r="J56" i="4" s="1"/>
  <c r="H59" i="4"/>
  <c r="J59" i="4" s="1"/>
  <c r="C28" i="7"/>
  <c r="E28" i="7" s="1"/>
  <c r="C25" i="7"/>
  <c r="E25" i="7" s="1"/>
  <c r="C23" i="7"/>
  <c r="E23" i="7" s="1"/>
  <c r="C24" i="7"/>
  <c r="E24" i="7" s="1"/>
  <c r="C19" i="7"/>
  <c r="E19" i="7" s="1"/>
  <c r="E18" i="7"/>
  <c r="C41" i="7"/>
  <c r="E41" i="7" s="1"/>
  <c r="C43" i="7"/>
  <c r="E43" i="7" s="1"/>
  <c r="C44" i="7"/>
  <c r="E44" i="7" s="1"/>
  <c r="C36" i="7"/>
  <c r="E36" i="7" s="1"/>
  <c r="C38" i="7"/>
  <c r="E38" i="7" s="1"/>
  <c r="C42" i="7"/>
  <c r="E42" i="7" s="1"/>
  <c r="E34" i="7"/>
  <c r="H61" i="7"/>
  <c r="J61" i="7" s="1"/>
  <c r="H56" i="7"/>
  <c r="J56" i="7" s="1"/>
  <c r="H58" i="7"/>
  <c r="J58" i="7" s="1"/>
  <c r="H60" i="7"/>
  <c r="J60" i="7" s="1"/>
  <c r="H59" i="7"/>
  <c r="J59" i="7" s="1"/>
  <c r="J50" i="7"/>
  <c r="H51" i="7"/>
  <c r="J51" i="7" s="1"/>
  <c r="H53" i="7"/>
  <c r="J53" i="7" s="1"/>
  <c r="H55" i="7"/>
  <c r="J55" i="7" s="1"/>
  <c r="C29" i="4"/>
  <c r="E29" i="4" s="1"/>
  <c r="C19" i="4"/>
  <c r="E19" i="4" s="1"/>
  <c r="C25" i="4"/>
  <c r="E25" i="4" s="1"/>
  <c r="C23" i="4"/>
  <c r="E23" i="4" s="1"/>
  <c r="E18" i="4"/>
  <c r="C27" i="4"/>
  <c r="E27" i="4" s="1"/>
  <c r="C28" i="4"/>
  <c r="E28" i="4" s="1"/>
  <c r="C22" i="4"/>
  <c r="E22" i="4" s="1"/>
  <c r="C26" i="4"/>
  <c r="E26" i="4" s="1"/>
  <c r="C20" i="4"/>
  <c r="E20" i="4" s="1"/>
  <c r="C21" i="4"/>
  <c r="E21" i="4" s="1"/>
  <c r="C55" i="7"/>
  <c r="E55" i="7" s="1"/>
  <c r="C58" i="7"/>
  <c r="E58" i="7" s="1"/>
  <c r="C54" i="7"/>
  <c r="E54" i="7" s="1"/>
  <c r="C56" i="7"/>
  <c r="E56" i="7" s="1"/>
  <c r="C61" i="7"/>
  <c r="E61" i="7" s="1"/>
  <c r="C53" i="7"/>
  <c r="E53" i="7" s="1"/>
  <c r="E50" i="7"/>
  <c r="C51" i="7"/>
  <c r="E51" i="7" s="1"/>
  <c r="H37" i="4"/>
  <c r="J37" i="4" s="1"/>
  <c r="H39" i="4"/>
  <c r="J39" i="4" s="1"/>
  <c r="H36" i="4"/>
  <c r="J36" i="4" s="1"/>
  <c r="C40" i="4"/>
  <c r="E40" i="4" s="1"/>
  <c r="C41" i="4"/>
  <c r="E41" i="4" s="1"/>
  <c r="C36" i="4"/>
  <c r="E36" i="4" s="1"/>
  <c r="H26" i="1"/>
  <c r="J26" i="1" s="1"/>
  <c r="H29" i="7"/>
  <c r="J29" i="7" s="1"/>
  <c r="C59" i="7"/>
  <c r="E59" i="7" s="1"/>
  <c r="J50" i="4"/>
  <c r="H21" i="7"/>
  <c r="J21" i="7" s="1"/>
  <c r="H36" i="1"/>
  <c r="J36" i="1" s="1"/>
  <c r="C52" i="7"/>
  <c r="E52" i="7" s="1"/>
  <c r="C20" i="1"/>
  <c r="E20" i="1" s="1"/>
  <c r="C22" i="1"/>
  <c r="E22" i="1" s="1"/>
  <c r="C29" i="1"/>
  <c r="E29" i="1" s="1"/>
  <c r="C21" i="1"/>
  <c r="E21" i="1" s="1"/>
  <c r="C27" i="1"/>
  <c r="E27" i="1" s="1"/>
  <c r="C25" i="1"/>
  <c r="E25" i="1" s="1"/>
  <c r="C26" i="1"/>
  <c r="E26" i="1" s="1"/>
  <c r="C24" i="1"/>
  <c r="E24" i="1" s="1"/>
  <c r="C19" i="1"/>
  <c r="E19" i="1" s="1"/>
  <c r="C23" i="1"/>
  <c r="E23" i="1" s="1"/>
  <c r="H61" i="1"/>
  <c r="J61" i="1" s="1"/>
  <c r="H54" i="1"/>
  <c r="J54" i="1" s="1"/>
  <c r="H57" i="1"/>
  <c r="J57" i="1" s="1"/>
  <c r="H55" i="1"/>
  <c r="J55" i="1" s="1"/>
  <c r="H51" i="1"/>
  <c r="J51" i="1" s="1"/>
  <c r="H52" i="1"/>
  <c r="J52" i="1" s="1"/>
  <c r="H59" i="1"/>
  <c r="J59" i="1" s="1"/>
  <c r="H58" i="1"/>
  <c r="J58" i="1" s="1"/>
  <c r="H53" i="1"/>
  <c r="J53" i="1" s="1"/>
  <c r="H56" i="1"/>
  <c r="J56" i="1" s="1"/>
  <c r="H40" i="4"/>
  <c r="J40" i="4" s="1"/>
  <c r="H25" i="7"/>
  <c r="J25" i="7" s="1"/>
  <c r="H35" i="7"/>
  <c r="J35" i="7" s="1"/>
  <c r="H45" i="7"/>
  <c r="J45" i="7" s="1"/>
  <c r="H36" i="7"/>
  <c r="J36" i="7" s="1"/>
  <c r="H37" i="7"/>
  <c r="J37" i="7" s="1"/>
  <c r="H44" i="7"/>
  <c r="J44" i="7" s="1"/>
  <c r="J34" i="7"/>
  <c r="H41" i="7"/>
  <c r="J41" i="7" s="1"/>
  <c r="H38" i="7"/>
  <c r="J38" i="7" s="1"/>
  <c r="H40" i="7"/>
  <c r="J40" i="7" s="1"/>
  <c r="H39" i="7"/>
  <c r="J39" i="7" s="1"/>
  <c r="E62" i="1" l="1"/>
  <c r="J64" i="6"/>
  <c r="J68" i="6" s="1"/>
  <c r="J30" i="4"/>
  <c r="E46" i="1"/>
  <c r="J30" i="1"/>
  <c r="E62" i="4"/>
  <c r="E46" i="7"/>
  <c r="J46" i="4"/>
  <c r="E46" i="4"/>
  <c r="E62" i="7"/>
  <c r="J30" i="7"/>
  <c r="J46" i="1"/>
  <c r="E30" i="1"/>
  <c r="J62" i="4"/>
  <c r="E30" i="4"/>
  <c r="J62" i="7"/>
  <c r="J62" i="1"/>
  <c r="J46" i="7"/>
  <c r="E30" i="7"/>
  <c r="J64" i="1" l="1"/>
  <c r="J68" i="1" s="1"/>
  <c r="J64" i="4"/>
  <c r="J68" i="4" s="1"/>
  <c r="J64" i="7"/>
  <c r="J68" i="7" s="1"/>
</calcChain>
</file>

<file path=xl/sharedStrings.xml><?xml version="1.0" encoding="utf-8"?>
<sst xmlns="http://schemas.openxmlformats.org/spreadsheetml/2006/main" count="757" uniqueCount="69">
  <si>
    <t>Mês</t>
  </si>
  <si>
    <t>ISSQN</t>
  </si>
  <si>
    <t>Ano</t>
  </si>
  <si>
    <t>Endereço:</t>
  </si>
  <si>
    <t>Telefone:</t>
  </si>
  <si>
    <t>E-mail:</t>
  </si>
  <si>
    <t>Nome:</t>
  </si>
  <si>
    <t>DEMONSTRATIVO DE CRÉDITO TRIBUTÁRIO</t>
  </si>
  <si>
    <t>NOTIFICAÇÃO DA CONSTITUIÇÃO DO CRÉDITO TRIBUTÁRIO</t>
  </si>
  <si>
    <t>Total ISSQN (sobre esse valor será aplicada a oneração prevista em lei)</t>
  </si>
  <si>
    <t>SOLICITAÇÃO DE PARCELAMENTO</t>
  </si>
  <si>
    <t>DADOS DO REPRESENTANTE LEGAL</t>
  </si>
  <si>
    <t>CPF:</t>
  </si>
  <si>
    <t>Cargo/Função:</t>
  </si>
  <si>
    <t>Assinatura do representante legal</t>
  </si>
  <si>
    <t>Reconheço a dívida relativa ao valor do imposto acima declarado, ciente de que o mesmo será acrescido de juros e multa de mora, nos termos dos arts. 69, 69-A e 69-B da Lei Complementar nº 7, de 7 de dezembro de 1973, e declaro-me notificado do lançamento.</t>
  </si>
  <si>
    <t>Solicito parcelamento, se acima indicado, nos termos do Decreto nº 20.473/2020, estando ciente do regramento quanto ao valor mínimo da parcela e prazo máximo de parcelamento, bem como dos acréscimos, conforme a legislação que regula a matéria.</t>
  </si>
  <si>
    <t>(pode ser assinado com certificado digital em "pdf")</t>
  </si>
  <si>
    <t>Valor ISSQN declarado nesta confissão de dívida:</t>
  </si>
  <si>
    <t>Alíquota (%)</t>
  </si>
  <si>
    <t>ou CPF:</t>
  </si>
  <si>
    <t>CNPJ:</t>
  </si>
  <si>
    <t>DADOS DO CONTRIBUINTE/SUJEITO PASSIVO</t>
  </si>
  <si>
    <t>Nº Parcelas mensais (máx. 60)</t>
  </si>
  <si>
    <t>APRESENTAR OS SEGUINTES DOCUMENTOS:</t>
  </si>
  <si>
    <t>- CONTRATO SOCIAL/ESTATUTO SOCIAL/ATA DE ELEIÇÃO</t>
  </si>
  <si>
    <t>- PROCURAÇÃO COM RECONHECIMENTO DE FIRMA OU ASSINADA COM CERTIFICADO DIGITAL</t>
  </si>
  <si>
    <t>- DOCUMENTO DE IDENTIDADE DO REPRESENTANTE LEGAL</t>
  </si>
  <si>
    <t>Valor/Prof.</t>
  </si>
  <si>
    <t>Valor UFM</t>
  </si>
  <si>
    <t>-</t>
  </si>
  <si>
    <t>Qtde. Prof.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</si>
  <si>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</si>
  <si>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</si>
  <si>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</si>
  <si>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</si>
  <si>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</si>
  <si>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</si>
  <si>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</si>
  <si>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</si>
  <si>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</si>
  <si>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</si>
  <si>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</si>
  <si>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</si>
  <si>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</si>
  <si>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= Valor por Profissional (UFM) x Valor UFM x Quantidade de Profissionais</t>
  </si>
  <si>
    <t>35 UFM</t>
  </si>
  <si>
    <t>Insc. Municipal:</t>
  </si>
  <si>
    <t>Marque com um "X" SOMENTE para CD como Escritório de serviços contábeis optante pelo Simples Nacional</t>
  </si>
  <si>
    <t>CD: Qtde Veículos</t>
  </si>
  <si>
    <t>= Valor por Veículo (UFM) x Valor UFM x Quantidade de Veículos</t>
  </si>
  <si>
    <t>Qtde. Veículos</t>
  </si>
  <si>
    <t>15 UFM</t>
  </si>
  <si>
    <t>Qtde. Veíc.</t>
  </si>
  <si>
    <t>Valor/Veíc.</t>
  </si>
  <si>
    <t>CD: SN - Dif. Alíquota Subst. Tributária</t>
  </si>
  <si>
    <t>= Base de Cálculo (Receita Tributável) x Diferença de Alíquota</t>
  </si>
  <si>
    <t>Base de Cálculo (R$)</t>
  </si>
  <si>
    <t>Dif. Alíquota (%)</t>
  </si>
  <si>
    <t>ISSQN (R$)</t>
  </si>
  <si>
    <t>= Quantidade de Veículos Táxi ou Transporte Escolar</t>
  </si>
  <si>
    <t>= Base de Cálculo (Receita Tributável) x Alíquota</t>
  </si>
  <si>
    <t>Preencha a Diferença de Alíquota (%) em cada competência</t>
  </si>
  <si>
    <t>CD: Receita Bruta</t>
  </si>
  <si>
    <t>Preencha a Alíquota (%) =&gt;</t>
  </si>
  <si>
    <t>x</t>
  </si>
  <si>
    <t>CD: Sociedade de Profissionais</t>
  </si>
  <si>
    <t>CD: SN - Escritórios Contábeis</t>
  </si>
  <si>
    <t>Alíquota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</si>
</sst>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0.0%"/>
    <numFmt numFmtId="165" formatCode="000&quot;.&quot;000&quot;.&quot;000&quot;-&quot;00"/>
    <numFmt numFmtId="166" formatCode="00&quot;.&quot;000&quot;.&quot;000&quot;/&quot;0000&quot;-&quot;00"/>
    <numFmt numFmtId="167" formatCode="000&quot;.&quot;000&quot;.&quot;0&quot;.&quot;0"/>
    <numFmt numFmtId="168" formatCode="_-&quot;R$&quot;\ * #,##0.0000_-;\-&quot;R$&quot;\ * #,##0.0000_-;_-&quot;R$&quot;\ * &quot;-&quot;??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4" fontId="2" fillId="2" borderId="1" xfId="1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Font="1"/>
    <xf numFmtId="0" fontId="2" fillId="0" borderId="3" xfId="0" applyFont="1" applyBorder="1" applyAlignment="1">
      <alignment vertical="center"/>
    </xf>
    <xf numFmtId="44" fontId="2" fillId="0" borderId="4" xfId="0" applyNumberFormat="1" applyFont="1" applyBorder="1" applyAlignment="1">
      <alignment vertical="center"/>
    </xf>
    <xf numFmtId="0" fontId="0" fillId="0" borderId="0" xfId="0" applyFont="1" applyBorder="1" applyAlignment="1"/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right"/>
    </xf>
    <xf numFmtId="14" fontId="3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8" fontId="1" fillId="0" borderId="0" xfId="1" applyNumberFormat="1" applyFont="1" applyAlignment="1">
      <alignment horizontal="center"/>
    </xf>
    <xf numFmtId="0" fontId="2" fillId="0" borderId="0" xfId="0" applyFont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68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6" fillId="0" borderId="1" xfId="1" applyNumberFormat="1" applyFont="1" applyBorder="1" applyAlignment="1">
      <alignment horizontal="center"/>
    </xf>
    <xf numFmtId="0" fontId="3" fillId="0" borderId="0" xfId="0" applyFont="1" applyProtection="1"/>
    <xf numFmtId="0" fontId="4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7" fillId="2" borderId="1" xfId="0" applyFont="1" applyFill="1" applyBorder="1" applyAlignment="1" applyProtection="1">
      <alignment vertical="center"/>
    </xf>
    <xf numFmtId="168" fontId="7" fillId="2" borderId="1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68" fontId="3" fillId="0" borderId="1" xfId="1" applyNumberFormat="1" applyFont="1" applyFill="1" applyBorder="1" applyAlignment="1" applyProtection="1">
      <alignment horizontal="center" vertical="center"/>
    </xf>
    <xf numFmtId="44" fontId="3" fillId="0" borderId="1" xfId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/>
    </xf>
    <xf numFmtId="44" fontId="4" fillId="2" borderId="1" xfId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Protection="1"/>
    <xf numFmtId="166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167" fontId="3" fillId="0" borderId="0" xfId="0" applyNumberFormat="1" applyFont="1" applyBorder="1" applyAlignment="1" applyProtection="1"/>
    <xf numFmtId="1" fontId="4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  <protection locked="0"/>
    </xf>
    <xf numFmtId="167" fontId="10" fillId="0" borderId="0" xfId="0" applyNumberFormat="1" applyFont="1" applyBorder="1" applyAlignment="1" applyProtection="1"/>
    <xf numFmtId="0" fontId="11" fillId="0" borderId="0" xfId="0" applyFont="1" applyBorder="1" applyAlignment="1" applyProtection="1">
      <alignment horizontal="center" vertical="center"/>
    </xf>
    <xf numFmtId="10" fontId="1" fillId="0" borderId="0" xfId="2" applyNumberFormat="1" applyFont="1"/>
    <xf numFmtId="0" fontId="3" fillId="0" borderId="6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quotePrefix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quotePrefix="1" applyFont="1" applyBorder="1" applyAlignment="1">
      <alignment horizontal="left" vertical="center"/>
    </xf>
    <xf numFmtId="0" fontId="3" fillId="0" borderId="5" xfId="0" quotePrefix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44" fontId="3" fillId="0" borderId="2" xfId="1" applyFont="1" applyFill="1" applyBorder="1" applyAlignment="1" applyProtection="1">
      <alignment horizontal="center" vertical="center"/>
      <protection locked="0"/>
    </xf>
    <xf numFmtId="44" fontId="3" fillId="0" borderId="4" xfId="1" applyFont="1" applyFill="1" applyBorder="1" applyAlignment="1" applyProtection="1">
      <alignment horizontal="center" vertical="center"/>
      <protection locked="0"/>
    </xf>
    <xf numFmtId="44" fontId="4" fillId="2" borderId="2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68" fontId="3" fillId="2" borderId="1" xfId="1" quotePrefix="1" applyNumberFormat="1" applyFont="1" applyFill="1" applyBorder="1" applyAlignment="1" applyProtection="1">
      <alignment horizontal="left" vertical="center"/>
    </xf>
    <xf numFmtId="168" fontId="3" fillId="2" borderId="1" xfId="1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center"/>
    </xf>
    <xf numFmtId="166" fontId="3" fillId="0" borderId="3" xfId="0" applyNumberFormat="1" applyFont="1" applyBorder="1" applyAlignment="1" applyProtection="1">
      <alignment horizontal="left"/>
      <protection locked="0"/>
    </xf>
    <xf numFmtId="167" fontId="3" fillId="0" borderId="5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168" fontId="4" fillId="2" borderId="2" xfId="1" applyNumberFormat="1" applyFont="1" applyFill="1" applyBorder="1" applyAlignment="1" applyProtection="1">
      <alignment horizontal="center" vertical="center"/>
    </xf>
    <xf numFmtId="168" fontId="4" fillId="2" borderId="3" xfId="1" applyNumberFormat="1" applyFont="1" applyFill="1" applyBorder="1" applyAlignment="1" applyProtection="1">
      <alignment horizontal="center" vertical="center"/>
    </xf>
    <xf numFmtId="168" fontId="4" fillId="2" borderId="4" xfId="1" applyNumberFormat="1" applyFont="1" applyFill="1" applyBorder="1" applyAlignment="1" applyProtection="1">
      <alignment horizontal="center" vertical="center"/>
    </xf>
    <xf numFmtId="168" fontId="5" fillId="2" borderId="2" xfId="1" quotePrefix="1" applyNumberFormat="1" applyFont="1" applyFill="1" applyBorder="1" applyAlignment="1" applyProtection="1">
      <alignment horizontal="left" vertical="center"/>
    </xf>
    <xf numFmtId="168" fontId="5" fillId="2" borderId="3" xfId="1" applyNumberFormat="1" applyFont="1" applyFill="1" applyBorder="1" applyAlignment="1" applyProtection="1">
      <alignment horizontal="left" vertical="center"/>
    </xf>
    <xf numFmtId="168" fontId="5" fillId="2" borderId="4" xfId="1" applyNumberFormat="1" applyFont="1" applyFill="1" applyBorder="1" applyAlignment="1" applyProtection="1">
      <alignment horizontal="left" vertical="center"/>
    </xf>
    <xf numFmtId="168" fontId="5" fillId="2" borderId="1" xfId="1" quotePrefix="1" applyNumberFormat="1" applyFont="1" applyFill="1" applyBorder="1" applyAlignment="1" applyProtection="1">
      <alignment horizontal="left" vertical="center"/>
    </xf>
    <xf numFmtId="168" fontId="5" fillId="2" borderId="1" xfId="1" applyNumberFormat="1" applyFont="1" applyFill="1" applyBorder="1" applyAlignment="1" applyProtection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165" fontId="3" fillId="0" borderId="10" xfId="0" applyNumberFormat="1" applyFont="1" applyBorder="1" applyAlignment="1" applyProtection="1">
      <alignment horizontal="left"/>
    </xf>
  </cellXfs>
  <cellStyles count="3">
    <cellStyle name="Moeda" xfId="1" builtinId="4"/>
    <cellStyle name="Normal" xfId="0" builtinId="0"/>
    <cellStyle name="Porcentagem" xfId="2" builtinId="5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400050</xdr:colOff>
      <xdr:row>0</xdr:row>
      <xdr:rowOff>704850</xdr:rowOff>
    </xdr:to>
    <xdr:pic>
      <xdr:nvPicPr>
        <xdr:cNvPr id="945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4" t="11136" r="8214" b="12215"/>
        <a:stretch>
          <a:fillRect/>
        </a:stretch>
      </xdr:blipFill>
      <xdr:spPr bwMode="auto">
        <a:xfrm>
          <a:off x="76200" y="0"/>
          <a:ext cx="1403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469900</xdr:colOff>
      <xdr:row>0</xdr:row>
      <xdr:rowOff>0</xdr:rowOff>
    </xdr:from>
    <xdr:to>
      <xdr:col>9</xdr:col>
      <xdr:colOff>1168400</xdr:colOff>
      <xdr:row>0</xdr:row>
      <xdr:rowOff>704850</xdr:rowOff>
    </xdr:to>
    <xdr:pic>
      <xdr:nvPicPr>
        <xdr:cNvPr id="9457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04" t="12857" r="16031" b="19528"/>
        <a:stretch>
          <a:fillRect/>
        </a:stretch>
      </xdr:blipFill>
      <xdr:spPr bwMode="auto">
        <a:xfrm>
          <a:off x="6115050" y="0"/>
          <a:ext cx="1587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376238</xdr:colOff>
      <xdr:row>0</xdr:row>
      <xdr:rowOff>1584</xdr:rowOff>
    </xdr:from>
    <xdr:to>
      <xdr:col>8</xdr:col>
      <xdr:colOff>581033</xdr:colOff>
      <xdr:row>0</xdr:row>
      <xdr:rowOff>619125</xdr:rowOff>
    </xdr:to>
    <xdr:sp macro="" textlink="">
      <xdr:nvSpPr>
        <xdr:cNvPr id="4" name="CaixaDeTexto 3"/>
        <xdr:cNvSpPr txBox="1"/>
      </xdr:nvSpPr>
      <xdr:spPr>
        <a:xfrm>
          <a:off x="1385888" y="1584"/>
          <a:ext cx="4551362" cy="617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/>
            <a:t>TERMO DE CONFISSÃO DE DÍVIDA FISCAL</a:t>
          </a:r>
        </a:p>
        <a:p>
          <a:pPr algn="ctr"/>
          <a:r>
            <a:rPr lang="pt-BR" sz="1400" b="1"/>
            <a:t>E</a:t>
          </a:r>
          <a:r>
            <a:rPr lang="pt-BR" sz="1400" b="1" baseline="0"/>
            <a:t> DE PARCELAMENTO</a:t>
          </a:r>
          <a:endParaRPr lang="pt-BR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400050</xdr:colOff>
      <xdr:row>0</xdr:row>
      <xdr:rowOff>704850</xdr:rowOff>
    </xdr:to>
    <xdr:pic>
      <xdr:nvPicPr>
        <xdr:cNvPr id="103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4" t="11136" r="8214" b="12215"/>
        <a:stretch>
          <a:fillRect/>
        </a:stretch>
      </xdr:blipFill>
      <xdr:spPr bwMode="auto">
        <a:xfrm>
          <a:off x="76200" y="0"/>
          <a:ext cx="1403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469900</xdr:colOff>
      <xdr:row>0</xdr:row>
      <xdr:rowOff>0</xdr:rowOff>
    </xdr:from>
    <xdr:to>
      <xdr:col>9</xdr:col>
      <xdr:colOff>1168400</xdr:colOff>
      <xdr:row>0</xdr:row>
      <xdr:rowOff>704850</xdr:rowOff>
    </xdr:to>
    <xdr:pic>
      <xdr:nvPicPr>
        <xdr:cNvPr id="10330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04" t="12857" r="16031" b="19528"/>
        <a:stretch>
          <a:fillRect/>
        </a:stretch>
      </xdr:blipFill>
      <xdr:spPr bwMode="auto">
        <a:xfrm>
          <a:off x="6115050" y="0"/>
          <a:ext cx="1587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376238</xdr:colOff>
      <xdr:row>0</xdr:row>
      <xdr:rowOff>1584</xdr:rowOff>
    </xdr:from>
    <xdr:to>
      <xdr:col>8</xdr:col>
      <xdr:colOff>581033</xdr:colOff>
      <xdr:row>0</xdr:row>
      <xdr:rowOff>619125</xdr:rowOff>
    </xdr:to>
    <xdr:sp macro="" textlink="">
      <xdr:nvSpPr>
        <xdr:cNvPr id="4" name="CaixaDeTexto 3"/>
        <xdr:cNvSpPr txBox="1"/>
      </xdr:nvSpPr>
      <xdr:spPr>
        <a:xfrm>
          <a:off x="1389063" y="1584"/>
          <a:ext cx="4365625" cy="617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/>
            <a:t>TERMO DE CONFISSÃO DE DÍVIDA FISCAL</a:t>
          </a:r>
        </a:p>
        <a:p>
          <a:pPr algn="ctr"/>
          <a:r>
            <a:rPr lang="pt-BR" sz="1400" b="1"/>
            <a:t>E</a:t>
          </a:r>
          <a:r>
            <a:rPr lang="pt-BR" sz="1400" b="1" baseline="0"/>
            <a:t> DE PARCELAMENTO</a:t>
          </a:r>
          <a:endParaRPr lang="pt-BR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400050</xdr:colOff>
      <xdr:row>0</xdr:row>
      <xdr:rowOff>704850</xdr:rowOff>
    </xdr:to>
    <xdr:pic>
      <xdr:nvPicPr>
        <xdr:cNvPr id="669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4" t="11136" r="8214" b="12215"/>
        <a:stretch>
          <a:fillRect/>
        </a:stretch>
      </xdr:blipFill>
      <xdr:spPr bwMode="auto">
        <a:xfrm>
          <a:off x="76200" y="0"/>
          <a:ext cx="1403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469900</xdr:colOff>
      <xdr:row>0</xdr:row>
      <xdr:rowOff>0</xdr:rowOff>
    </xdr:from>
    <xdr:to>
      <xdr:col>9</xdr:col>
      <xdr:colOff>1168400</xdr:colOff>
      <xdr:row>0</xdr:row>
      <xdr:rowOff>704850</xdr:rowOff>
    </xdr:to>
    <xdr:pic>
      <xdr:nvPicPr>
        <xdr:cNvPr id="6692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04" t="12857" r="16031" b="19528"/>
        <a:stretch>
          <a:fillRect/>
        </a:stretch>
      </xdr:blipFill>
      <xdr:spPr bwMode="auto">
        <a:xfrm>
          <a:off x="6115050" y="0"/>
          <a:ext cx="1587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376238</xdr:colOff>
      <xdr:row>0</xdr:row>
      <xdr:rowOff>1584</xdr:rowOff>
    </xdr:from>
    <xdr:to>
      <xdr:col>8</xdr:col>
      <xdr:colOff>581033</xdr:colOff>
      <xdr:row>0</xdr:row>
      <xdr:rowOff>619125</xdr:rowOff>
    </xdr:to>
    <xdr:sp macro="" textlink="">
      <xdr:nvSpPr>
        <xdr:cNvPr id="4" name="CaixaDeTexto 3"/>
        <xdr:cNvSpPr txBox="1"/>
      </xdr:nvSpPr>
      <xdr:spPr>
        <a:xfrm>
          <a:off x="1385888" y="1584"/>
          <a:ext cx="4351337" cy="617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/>
            <a:t>TERMO DE CONFISSÃO DE DÍVIDA FISCAL</a:t>
          </a:r>
        </a:p>
        <a:p>
          <a:pPr algn="ctr"/>
          <a:r>
            <a:rPr lang="pt-BR" sz="1400" b="1"/>
            <a:t>E</a:t>
          </a:r>
          <a:r>
            <a:rPr lang="pt-BR" sz="1400" b="1" baseline="0"/>
            <a:t> DE PARCELAMENTO</a:t>
          </a:r>
          <a:endParaRPr lang="pt-BR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400050</xdr:colOff>
      <xdr:row>0</xdr:row>
      <xdr:rowOff>704850</xdr:rowOff>
    </xdr:to>
    <xdr:pic>
      <xdr:nvPicPr>
        <xdr:cNvPr id="113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4" t="11136" r="8214" b="12215"/>
        <a:stretch>
          <a:fillRect/>
        </a:stretch>
      </xdr:blipFill>
      <xdr:spPr bwMode="auto">
        <a:xfrm>
          <a:off x="76200" y="0"/>
          <a:ext cx="1403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469900</xdr:colOff>
      <xdr:row>0</xdr:row>
      <xdr:rowOff>0</xdr:rowOff>
    </xdr:from>
    <xdr:to>
      <xdr:col>9</xdr:col>
      <xdr:colOff>1168400</xdr:colOff>
      <xdr:row>0</xdr:row>
      <xdr:rowOff>704850</xdr:rowOff>
    </xdr:to>
    <xdr:pic>
      <xdr:nvPicPr>
        <xdr:cNvPr id="1132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04" t="12857" r="16031" b="19528"/>
        <a:stretch>
          <a:fillRect/>
        </a:stretch>
      </xdr:blipFill>
      <xdr:spPr bwMode="auto">
        <a:xfrm>
          <a:off x="6115050" y="0"/>
          <a:ext cx="1587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376238</xdr:colOff>
      <xdr:row>0</xdr:row>
      <xdr:rowOff>1584</xdr:rowOff>
    </xdr:from>
    <xdr:to>
      <xdr:col>8</xdr:col>
      <xdr:colOff>581033</xdr:colOff>
      <xdr:row>0</xdr:row>
      <xdr:rowOff>619125</xdr:rowOff>
    </xdr:to>
    <xdr:sp macro="" textlink="">
      <xdr:nvSpPr>
        <xdr:cNvPr id="4" name="CaixaDeTexto 3"/>
        <xdr:cNvSpPr txBox="1"/>
      </xdr:nvSpPr>
      <xdr:spPr>
        <a:xfrm>
          <a:off x="1385888" y="1584"/>
          <a:ext cx="4551362" cy="617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/>
            <a:t>TERMO DE CONFISSÃO DE DÍVIDA FISCAL</a:t>
          </a:r>
        </a:p>
        <a:p>
          <a:pPr algn="ctr"/>
          <a:r>
            <a:rPr lang="pt-BR" sz="1400" b="1"/>
            <a:t>E</a:t>
          </a:r>
          <a:r>
            <a:rPr lang="pt-BR" sz="1400" b="1" baseline="0"/>
            <a:t> DE PARCELAMENTO</a:t>
          </a:r>
          <a:endParaRPr lang="pt-BR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400050</xdr:colOff>
      <xdr:row>0</xdr:row>
      <xdr:rowOff>704850</xdr:rowOff>
    </xdr:to>
    <xdr:pic>
      <xdr:nvPicPr>
        <xdr:cNvPr id="76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4" t="11136" r="8214" b="12215"/>
        <a:stretch>
          <a:fillRect/>
        </a:stretch>
      </xdr:blipFill>
      <xdr:spPr bwMode="auto">
        <a:xfrm>
          <a:off x="76200" y="0"/>
          <a:ext cx="1403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469900</xdr:colOff>
      <xdr:row>0</xdr:row>
      <xdr:rowOff>0</xdr:rowOff>
    </xdr:from>
    <xdr:to>
      <xdr:col>9</xdr:col>
      <xdr:colOff>1168400</xdr:colOff>
      <xdr:row>0</xdr:row>
      <xdr:rowOff>704850</xdr:rowOff>
    </xdr:to>
    <xdr:pic>
      <xdr:nvPicPr>
        <xdr:cNvPr id="7641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04" t="12857" r="16031" b="19528"/>
        <a:stretch>
          <a:fillRect/>
        </a:stretch>
      </xdr:blipFill>
      <xdr:spPr bwMode="auto">
        <a:xfrm>
          <a:off x="6115050" y="0"/>
          <a:ext cx="1587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376238</xdr:colOff>
      <xdr:row>0</xdr:row>
      <xdr:rowOff>1584</xdr:rowOff>
    </xdr:from>
    <xdr:to>
      <xdr:col>8</xdr:col>
      <xdr:colOff>581033</xdr:colOff>
      <xdr:row>0</xdr:row>
      <xdr:rowOff>619125</xdr:rowOff>
    </xdr:to>
    <xdr:sp macro="" textlink="">
      <xdr:nvSpPr>
        <xdr:cNvPr id="4" name="CaixaDeTexto 3"/>
        <xdr:cNvSpPr txBox="1"/>
      </xdr:nvSpPr>
      <xdr:spPr>
        <a:xfrm>
          <a:off x="1385888" y="1584"/>
          <a:ext cx="4551362" cy="617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/>
            <a:t>TERMO DE CONFISSÃO DE DÍVIDA FISCAL</a:t>
          </a:r>
        </a:p>
        <a:p>
          <a:pPr algn="ctr"/>
          <a:r>
            <a:rPr lang="pt-BR" sz="1400" b="1"/>
            <a:t>E</a:t>
          </a:r>
          <a:r>
            <a:rPr lang="pt-BR" sz="1400" b="1" baseline="0"/>
            <a:t> DE PARCELAMENTO</a:t>
          </a:r>
          <a:endParaRPr lang="pt-BR" sz="14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P17:P517" totalsRowShown="0" dataDxfId="1" dataCellStyle="Porcentagem">
  <autoFilter ref="P17:P517"/>
  <tableColumns count="1">
    <tableColumn id="1" name="Alíquota" dataDxfId="0" dataCellStyle="Porcentage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7"/>
  <sheetViews>
    <sheetView tabSelected="1" zoomScaleNormal="100" zoomScaleSheetLayoutView="100" workbookViewId="0">
      <selection activeCell="C4" sqref="C4:D4"/>
    </sheetView>
  </sheetViews>
  <sheetFormatPr defaultColWidth="9.140625" defaultRowHeight="12.75" x14ac:dyDescent="0.2"/>
  <cols>
    <col min="1" max="1" width="5.7109375" style="1" customWidth="1"/>
    <col min="2" max="3" width="9.7109375" style="1" customWidth="1"/>
    <col min="4" max="4" width="12.7109375" style="1" customWidth="1"/>
    <col min="5" max="5" width="17.7109375" style="1" customWidth="1"/>
    <col min="6" max="6" width="5.7109375" style="1" customWidth="1"/>
    <col min="7" max="8" width="9.7109375" style="1" customWidth="1"/>
    <col min="9" max="9" width="12.7109375" style="1" customWidth="1"/>
    <col min="10" max="10" width="17.7109375" style="1" customWidth="1"/>
    <col min="11" max="11" width="10.7109375" style="1" customWidth="1"/>
    <col min="12" max="16384" width="9.140625" style="1"/>
  </cols>
  <sheetData>
    <row r="1" spans="1:10" ht="56.25" customHeight="1" x14ac:dyDescent="0.2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5.0999999999999996" customHeight="1" x14ac:dyDescent="0.2">
      <c r="E2" s="5"/>
      <c r="F2" s="5"/>
      <c r="G2" s="5"/>
      <c r="H2" s="5"/>
      <c r="I2" s="5"/>
    </row>
    <row r="3" spans="1:10" x14ac:dyDescent="0.2">
      <c r="A3" s="93" t="s">
        <v>22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20.100000000000001" customHeight="1" x14ac:dyDescent="0.2">
      <c r="A4" s="3" t="s">
        <v>21</v>
      </c>
      <c r="C4" s="107"/>
      <c r="D4" s="107"/>
      <c r="E4" s="2"/>
      <c r="F4" s="25" t="s">
        <v>20</v>
      </c>
      <c r="H4" s="80"/>
      <c r="I4" s="80"/>
    </row>
    <row r="5" spans="1:10" s="32" customFormat="1" ht="5.0999999999999996" customHeight="1" x14ac:dyDescent="0.2">
      <c r="A5" s="49"/>
      <c r="B5" s="49"/>
      <c r="C5" s="49"/>
      <c r="D5" s="50"/>
      <c r="E5" s="50"/>
      <c r="F5" s="19"/>
      <c r="G5" s="19"/>
      <c r="H5" s="19"/>
      <c r="I5" s="51"/>
      <c r="J5" s="51"/>
    </row>
    <row r="6" spans="1:10" ht="20.100000000000001" customHeight="1" x14ac:dyDescent="0.2">
      <c r="A6" s="4" t="s">
        <v>47</v>
      </c>
      <c r="C6" s="108"/>
      <c r="D6" s="108"/>
      <c r="E6" s="53"/>
      <c r="F6" s="59"/>
      <c r="G6" s="109"/>
      <c r="H6" s="109"/>
      <c r="I6" s="109"/>
      <c r="J6" s="109"/>
    </row>
    <row r="7" spans="1:10" ht="5.0999999999999996" customHeight="1" x14ac:dyDescent="0.2">
      <c r="A7" s="52"/>
      <c r="B7" s="52"/>
      <c r="C7" s="52"/>
      <c r="D7" s="53"/>
      <c r="E7" s="53"/>
      <c r="F7" s="53"/>
      <c r="G7" s="109"/>
      <c r="H7" s="109"/>
      <c r="I7" s="109"/>
      <c r="J7" s="109"/>
    </row>
    <row r="8" spans="1:10" ht="15" customHeight="1" x14ac:dyDescent="0.2">
      <c r="A8" s="4" t="s">
        <v>6</v>
      </c>
      <c r="C8" s="81"/>
      <c r="D8" s="81"/>
      <c r="E8" s="81"/>
      <c r="F8" s="81"/>
      <c r="G8" s="81"/>
      <c r="H8" s="81"/>
      <c r="I8" s="81"/>
    </row>
    <row r="9" spans="1:10" ht="20.100000000000001" customHeight="1" x14ac:dyDescent="0.2">
      <c r="A9" s="3" t="s">
        <v>3</v>
      </c>
      <c r="C9" s="94"/>
      <c r="D9" s="94"/>
      <c r="E9" s="94"/>
      <c r="F9" s="94"/>
      <c r="G9" s="94"/>
      <c r="H9" s="94"/>
      <c r="I9" s="94"/>
    </row>
    <row r="10" spans="1:10" ht="20.100000000000001" customHeight="1" x14ac:dyDescent="0.2">
      <c r="A10" s="3" t="s">
        <v>4</v>
      </c>
      <c r="C10" s="94"/>
      <c r="D10" s="94"/>
      <c r="E10" s="2"/>
      <c r="F10" s="26" t="s">
        <v>5</v>
      </c>
      <c r="H10" s="81"/>
      <c r="I10" s="81"/>
      <c r="J10" s="81"/>
    </row>
    <row r="11" spans="1:10" ht="5.0999999999999996" customHeight="1" x14ac:dyDescent="0.2">
      <c r="A11" s="3"/>
      <c r="B11" s="3"/>
      <c r="C11" s="3"/>
      <c r="D11" s="2"/>
      <c r="E11" s="110"/>
      <c r="F11" s="110"/>
      <c r="G11" s="110"/>
      <c r="H11" s="110"/>
      <c r="I11" s="110"/>
      <c r="J11" s="110"/>
    </row>
    <row r="12" spans="1:10" s="32" customFormat="1" x14ac:dyDescent="0.2">
      <c r="A12" s="102" t="s">
        <v>7</v>
      </c>
      <c r="B12" s="103"/>
      <c r="C12" s="103"/>
      <c r="D12" s="103"/>
      <c r="E12" s="103"/>
      <c r="F12" s="103"/>
      <c r="G12" s="103"/>
      <c r="H12" s="103"/>
      <c r="I12" s="103"/>
      <c r="J12" s="98"/>
    </row>
    <row r="13" spans="1:10" s="34" customFormat="1" ht="5.0999999999999996" customHeigh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s="32" customFormat="1" x14ac:dyDescent="0.2">
      <c r="A14" s="40" t="s">
        <v>1</v>
      </c>
      <c r="B14" s="104" t="s">
        <v>61</v>
      </c>
      <c r="C14" s="105"/>
      <c r="D14" s="105"/>
      <c r="E14" s="105"/>
      <c r="F14" s="105"/>
      <c r="G14" s="111" t="s">
        <v>64</v>
      </c>
      <c r="H14" s="112"/>
      <c r="I14" s="113"/>
      <c r="J14" s="64"/>
    </row>
    <row r="15" spans="1:10" s="32" customFormat="1" ht="5.0999999999999996" customHeight="1" x14ac:dyDescent="0.2">
      <c r="A15" s="37"/>
      <c r="B15" s="37"/>
      <c r="C15" s="37"/>
      <c r="D15" s="38"/>
      <c r="E15" s="37"/>
      <c r="F15" s="39"/>
      <c r="G15" s="39"/>
      <c r="H15" s="39"/>
      <c r="I15" s="37"/>
      <c r="J15" s="39"/>
    </row>
    <row r="16" spans="1:10" s="32" customFormat="1" x14ac:dyDescent="0.2">
      <c r="A16" s="40" t="s">
        <v>2</v>
      </c>
      <c r="B16" s="102">
        <f ca="1">YEAR(TODAY())-5</f>
        <v>2015</v>
      </c>
      <c r="C16" s="103"/>
      <c r="D16" s="103"/>
      <c r="E16" s="98"/>
      <c r="F16" s="40" t="s">
        <v>2</v>
      </c>
      <c r="G16" s="102">
        <f ca="1">YEAR(TODAY())-4</f>
        <v>2016</v>
      </c>
      <c r="H16" s="103"/>
      <c r="I16" s="103"/>
      <c r="J16" s="98"/>
    </row>
    <row r="17" spans="1:10" s="32" customFormat="1" x14ac:dyDescent="0.2">
      <c r="A17" s="41" t="s">
        <v>0</v>
      </c>
      <c r="B17" s="100" t="s">
        <v>57</v>
      </c>
      <c r="C17" s="101"/>
      <c r="D17" s="41" t="s">
        <v>19</v>
      </c>
      <c r="E17" s="41" t="s">
        <v>59</v>
      </c>
      <c r="F17" s="41" t="s">
        <v>0</v>
      </c>
      <c r="G17" s="100" t="s">
        <v>57</v>
      </c>
      <c r="H17" s="101"/>
      <c r="I17" s="41" t="s">
        <v>19</v>
      </c>
      <c r="J17" s="41" t="s">
        <v>59</v>
      </c>
    </row>
    <row r="18" spans="1:10" s="32" customFormat="1" x14ac:dyDescent="0.2">
      <c r="A18" s="42" t="s">
        <v>32</v>
      </c>
      <c r="B18" s="95"/>
      <c r="C18" s="96"/>
      <c r="D18" s="63">
        <f>$J$14</f>
        <v>0</v>
      </c>
      <c r="E18" s="44">
        <f>B18*D18</f>
        <v>0</v>
      </c>
      <c r="F18" s="42" t="s">
        <v>32</v>
      </c>
      <c r="G18" s="95"/>
      <c r="H18" s="96"/>
      <c r="I18" s="63">
        <f>$J$14</f>
        <v>0</v>
      </c>
      <c r="J18" s="44">
        <f>G18*I18</f>
        <v>0</v>
      </c>
    </row>
    <row r="19" spans="1:10" s="32" customFormat="1" x14ac:dyDescent="0.2">
      <c r="A19" s="42" t="s">
        <v>33</v>
      </c>
      <c r="B19" s="95"/>
      <c r="C19" s="96"/>
      <c r="D19" s="63">
        <f t="shared" ref="D19:D29" si="0">$J$14</f>
        <v>0</v>
      </c>
      <c r="E19" s="44">
        <f t="shared" ref="E19:E29" si="1">B19*D19</f>
        <v>0</v>
      </c>
      <c r="F19" s="42" t="s">
        <v>33</v>
      </c>
      <c r="G19" s="95"/>
      <c r="H19" s="96"/>
      <c r="I19" s="63">
        <f t="shared" ref="I19:I29" si="2">$J$14</f>
        <v>0</v>
      </c>
      <c r="J19" s="44">
        <f t="shared" ref="J19:J29" si="3">G19*I19</f>
        <v>0</v>
      </c>
    </row>
    <row r="20" spans="1:10" s="32" customFormat="1" x14ac:dyDescent="0.2">
      <c r="A20" s="42" t="s">
        <v>34</v>
      </c>
      <c r="B20" s="95"/>
      <c r="C20" s="96"/>
      <c r="D20" s="63">
        <f t="shared" si="0"/>
        <v>0</v>
      </c>
      <c r="E20" s="44">
        <f t="shared" si="1"/>
        <v>0</v>
      </c>
      <c r="F20" s="42" t="s">
        <v>34</v>
      </c>
      <c r="G20" s="95"/>
      <c r="H20" s="96"/>
      <c r="I20" s="63">
        <f t="shared" si="2"/>
        <v>0</v>
      </c>
      <c r="J20" s="44">
        <f t="shared" si="3"/>
        <v>0</v>
      </c>
    </row>
    <row r="21" spans="1:10" s="32" customFormat="1" x14ac:dyDescent="0.2">
      <c r="A21" s="42" t="s">
        <v>35</v>
      </c>
      <c r="B21" s="95"/>
      <c r="C21" s="96"/>
      <c r="D21" s="63">
        <f t="shared" si="0"/>
        <v>0</v>
      </c>
      <c r="E21" s="44">
        <f t="shared" si="1"/>
        <v>0</v>
      </c>
      <c r="F21" s="42" t="s">
        <v>35</v>
      </c>
      <c r="G21" s="95"/>
      <c r="H21" s="96"/>
      <c r="I21" s="63">
        <f t="shared" si="2"/>
        <v>0</v>
      </c>
      <c r="J21" s="44">
        <f t="shared" si="3"/>
        <v>0</v>
      </c>
    </row>
    <row r="22" spans="1:10" s="32" customFormat="1" x14ac:dyDescent="0.2">
      <c r="A22" s="42" t="s">
        <v>36</v>
      </c>
      <c r="B22" s="95"/>
      <c r="C22" s="96"/>
      <c r="D22" s="63">
        <f t="shared" si="0"/>
        <v>0</v>
      </c>
      <c r="E22" s="44">
        <f t="shared" si="1"/>
        <v>0</v>
      </c>
      <c r="F22" s="42" t="s">
        <v>36</v>
      </c>
      <c r="G22" s="95"/>
      <c r="H22" s="96"/>
      <c r="I22" s="63">
        <f t="shared" si="2"/>
        <v>0</v>
      </c>
      <c r="J22" s="44">
        <f t="shared" si="3"/>
        <v>0</v>
      </c>
    </row>
    <row r="23" spans="1:10" s="32" customFormat="1" x14ac:dyDescent="0.2">
      <c r="A23" s="42" t="s">
        <v>37</v>
      </c>
      <c r="B23" s="95"/>
      <c r="C23" s="96"/>
      <c r="D23" s="63">
        <f t="shared" si="0"/>
        <v>0</v>
      </c>
      <c r="E23" s="44">
        <f t="shared" si="1"/>
        <v>0</v>
      </c>
      <c r="F23" s="42" t="s">
        <v>37</v>
      </c>
      <c r="G23" s="95"/>
      <c r="H23" s="96"/>
      <c r="I23" s="63">
        <f t="shared" si="2"/>
        <v>0</v>
      </c>
      <c r="J23" s="44">
        <f t="shared" si="3"/>
        <v>0</v>
      </c>
    </row>
    <row r="24" spans="1:10" s="32" customFormat="1" x14ac:dyDescent="0.2">
      <c r="A24" s="42" t="s">
        <v>38</v>
      </c>
      <c r="B24" s="95"/>
      <c r="C24" s="96"/>
      <c r="D24" s="63">
        <f t="shared" si="0"/>
        <v>0</v>
      </c>
      <c r="E24" s="44">
        <f t="shared" si="1"/>
        <v>0</v>
      </c>
      <c r="F24" s="42" t="s">
        <v>38</v>
      </c>
      <c r="G24" s="95"/>
      <c r="H24" s="96"/>
      <c r="I24" s="63">
        <f t="shared" si="2"/>
        <v>0</v>
      </c>
      <c r="J24" s="44">
        <f t="shared" si="3"/>
        <v>0</v>
      </c>
    </row>
    <row r="25" spans="1:10" s="32" customFormat="1" x14ac:dyDescent="0.2">
      <c r="A25" s="42" t="s">
        <v>39</v>
      </c>
      <c r="B25" s="95"/>
      <c r="C25" s="96"/>
      <c r="D25" s="63">
        <f t="shared" si="0"/>
        <v>0</v>
      </c>
      <c r="E25" s="44">
        <f t="shared" si="1"/>
        <v>0</v>
      </c>
      <c r="F25" s="42" t="s">
        <v>39</v>
      </c>
      <c r="G25" s="95"/>
      <c r="H25" s="96"/>
      <c r="I25" s="63">
        <f t="shared" si="2"/>
        <v>0</v>
      </c>
      <c r="J25" s="44">
        <f t="shared" si="3"/>
        <v>0</v>
      </c>
    </row>
    <row r="26" spans="1:10" s="32" customFormat="1" x14ac:dyDescent="0.2">
      <c r="A26" s="42" t="s">
        <v>40</v>
      </c>
      <c r="B26" s="95"/>
      <c r="C26" s="96"/>
      <c r="D26" s="63">
        <f t="shared" si="0"/>
        <v>0</v>
      </c>
      <c r="E26" s="44">
        <f t="shared" si="1"/>
        <v>0</v>
      </c>
      <c r="F26" s="42" t="s">
        <v>40</v>
      </c>
      <c r="G26" s="95"/>
      <c r="H26" s="96"/>
      <c r="I26" s="63">
        <f t="shared" si="2"/>
        <v>0</v>
      </c>
      <c r="J26" s="44">
        <f t="shared" si="3"/>
        <v>0</v>
      </c>
    </row>
    <row r="27" spans="1:10" s="32" customFormat="1" x14ac:dyDescent="0.2">
      <c r="A27" s="42" t="s">
        <v>41</v>
      </c>
      <c r="B27" s="95"/>
      <c r="C27" s="96"/>
      <c r="D27" s="63">
        <f t="shared" si="0"/>
        <v>0</v>
      </c>
      <c r="E27" s="44">
        <f t="shared" si="1"/>
        <v>0</v>
      </c>
      <c r="F27" s="42" t="s">
        <v>41</v>
      </c>
      <c r="G27" s="95"/>
      <c r="H27" s="96"/>
      <c r="I27" s="63">
        <f t="shared" si="2"/>
        <v>0</v>
      </c>
      <c r="J27" s="44">
        <f t="shared" si="3"/>
        <v>0</v>
      </c>
    </row>
    <row r="28" spans="1:10" s="32" customFormat="1" x14ac:dyDescent="0.2">
      <c r="A28" s="42" t="s">
        <v>42</v>
      </c>
      <c r="B28" s="95"/>
      <c r="C28" s="96"/>
      <c r="D28" s="63">
        <f t="shared" si="0"/>
        <v>0</v>
      </c>
      <c r="E28" s="44">
        <f t="shared" si="1"/>
        <v>0</v>
      </c>
      <c r="F28" s="42" t="s">
        <v>42</v>
      </c>
      <c r="G28" s="95"/>
      <c r="H28" s="96"/>
      <c r="I28" s="63">
        <f t="shared" si="2"/>
        <v>0</v>
      </c>
      <c r="J28" s="44">
        <f t="shared" si="3"/>
        <v>0</v>
      </c>
    </row>
    <row r="29" spans="1:10" s="32" customFormat="1" x14ac:dyDescent="0.2">
      <c r="A29" s="42" t="s">
        <v>43</v>
      </c>
      <c r="B29" s="95"/>
      <c r="C29" s="96"/>
      <c r="D29" s="63">
        <f t="shared" si="0"/>
        <v>0</v>
      </c>
      <c r="E29" s="44">
        <f t="shared" si="1"/>
        <v>0</v>
      </c>
      <c r="F29" s="42" t="s">
        <v>43</v>
      </c>
      <c r="G29" s="95"/>
      <c r="H29" s="96"/>
      <c r="I29" s="63">
        <f t="shared" si="2"/>
        <v>0</v>
      </c>
      <c r="J29" s="44">
        <f t="shared" si="3"/>
        <v>0</v>
      </c>
    </row>
    <row r="30" spans="1:10" s="32" customFormat="1" x14ac:dyDescent="0.2">
      <c r="A30" s="40" t="s">
        <v>44</v>
      </c>
      <c r="B30" s="97">
        <f>SUM(B18:C29)</f>
        <v>0</v>
      </c>
      <c r="C30" s="98"/>
      <c r="D30" s="45" t="s">
        <v>30</v>
      </c>
      <c r="E30" s="46">
        <f>SUM(E18:E29)</f>
        <v>0</v>
      </c>
      <c r="F30" s="62" t="s">
        <v>44</v>
      </c>
      <c r="G30" s="97">
        <f>SUM(G18:H29)</f>
        <v>0</v>
      </c>
      <c r="H30" s="98"/>
      <c r="I30" s="45" t="s">
        <v>30</v>
      </c>
      <c r="J30" s="46">
        <f>SUM(J18:J29)</f>
        <v>0</v>
      </c>
    </row>
    <row r="31" spans="1:10" s="32" customFormat="1" ht="5.0999999999999996" customHeight="1" x14ac:dyDescent="0.2">
      <c r="A31" s="47"/>
      <c r="B31" s="47"/>
      <c r="C31" s="47"/>
      <c r="D31" s="48"/>
      <c r="E31" s="48"/>
      <c r="F31" s="48"/>
      <c r="G31" s="48"/>
      <c r="H31" s="48"/>
      <c r="I31" s="48"/>
      <c r="J31" s="48"/>
    </row>
    <row r="32" spans="1:10" s="32" customFormat="1" x14ac:dyDescent="0.2">
      <c r="A32" s="40" t="s">
        <v>2</v>
      </c>
      <c r="B32" s="102">
        <f ca="1">YEAR(TODAY())-3</f>
        <v>2017</v>
      </c>
      <c r="C32" s="103"/>
      <c r="D32" s="103"/>
      <c r="E32" s="98"/>
      <c r="F32" s="40" t="s">
        <v>2</v>
      </c>
      <c r="G32" s="102">
        <f ca="1">YEAR(TODAY())-2</f>
        <v>2018</v>
      </c>
      <c r="H32" s="103"/>
      <c r="I32" s="103"/>
      <c r="J32" s="98"/>
    </row>
    <row r="33" spans="1:10" s="32" customFormat="1" x14ac:dyDescent="0.2">
      <c r="A33" s="41" t="s">
        <v>0</v>
      </c>
      <c r="B33" s="100" t="s">
        <v>57</v>
      </c>
      <c r="C33" s="101"/>
      <c r="D33" s="41" t="s">
        <v>19</v>
      </c>
      <c r="E33" s="41" t="s">
        <v>59</v>
      </c>
      <c r="F33" s="41" t="s">
        <v>0</v>
      </c>
      <c r="G33" s="100" t="s">
        <v>57</v>
      </c>
      <c r="H33" s="101"/>
      <c r="I33" s="41" t="s">
        <v>19</v>
      </c>
      <c r="J33" s="41" t="s">
        <v>59</v>
      </c>
    </row>
    <row r="34" spans="1:10" s="32" customFormat="1" x14ac:dyDescent="0.2">
      <c r="A34" s="42" t="s">
        <v>32</v>
      </c>
      <c r="B34" s="95"/>
      <c r="C34" s="96"/>
      <c r="D34" s="63">
        <f>$J$14</f>
        <v>0</v>
      </c>
      <c r="E34" s="44">
        <f>B34*D34</f>
        <v>0</v>
      </c>
      <c r="F34" s="42" t="s">
        <v>32</v>
      </c>
      <c r="G34" s="95"/>
      <c r="H34" s="96"/>
      <c r="I34" s="63">
        <f>$J$14</f>
        <v>0</v>
      </c>
      <c r="J34" s="44">
        <f>G34*I34</f>
        <v>0</v>
      </c>
    </row>
    <row r="35" spans="1:10" s="32" customFormat="1" x14ac:dyDescent="0.2">
      <c r="A35" s="42" t="s">
        <v>33</v>
      </c>
      <c r="B35" s="95"/>
      <c r="C35" s="96"/>
      <c r="D35" s="63">
        <f t="shared" ref="D35:D45" si="4">$J$14</f>
        <v>0</v>
      </c>
      <c r="E35" s="44">
        <f t="shared" ref="E35:E45" si="5">B35*D35</f>
        <v>0</v>
      </c>
      <c r="F35" s="42" t="s">
        <v>33</v>
      </c>
      <c r="G35" s="95"/>
      <c r="H35" s="96"/>
      <c r="I35" s="63">
        <f t="shared" ref="I35:I45" si="6">$J$14</f>
        <v>0</v>
      </c>
      <c r="J35" s="44">
        <f t="shared" ref="J35:J45" si="7">G35*I35</f>
        <v>0</v>
      </c>
    </row>
    <row r="36" spans="1:10" s="32" customFormat="1" x14ac:dyDescent="0.2">
      <c r="A36" s="42" t="s">
        <v>34</v>
      </c>
      <c r="B36" s="95"/>
      <c r="C36" s="96"/>
      <c r="D36" s="63">
        <f t="shared" si="4"/>
        <v>0</v>
      </c>
      <c r="E36" s="44">
        <f t="shared" si="5"/>
        <v>0</v>
      </c>
      <c r="F36" s="42" t="s">
        <v>34</v>
      </c>
      <c r="G36" s="95"/>
      <c r="H36" s="96"/>
      <c r="I36" s="63">
        <f t="shared" si="6"/>
        <v>0</v>
      </c>
      <c r="J36" s="44">
        <f t="shared" si="7"/>
        <v>0</v>
      </c>
    </row>
    <row r="37" spans="1:10" s="32" customFormat="1" x14ac:dyDescent="0.2">
      <c r="A37" s="42" t="s">
        <v>35</v>
      </c>
      <c r="B37" s="95"/>
      <c r="C37" s="96"/>
      <c r="D37" s="63">
        <f t="shared" si="4"/>
        <v>0</v>
      </c>
      <c r="E37" s="44">
        <f t="shared" si="5"/>
        <v>0</v>
      </c>
      <c r="F37" s="42" t="s">
        <v>35</v>
      </c>
      <c r="G37" s="95"/>
      <c r="H37" s="96"/>
      <c r="I37" s="63">
        <f t="shared" si="6"/>
        <v>0</v>
      </c>
      <c r="J37" s="44">
        <f t="shared" si="7"/>
        <v>0</v>
      </c>
    </row>
    <row r="38" spans="1:10" s="32" customFormat="1" x14ac:dyDescent="0.2">
      <c r="A38" s="42" t="s">
        <v>36</v>
      </c>
      <c r="B38" s="95"/>
      <c r="C38" s="96"/>
      <c r="D38" s="63">
        <f t="shared" si="4"/>
        <v>0</v>
      </c>
      <c r="E38" s="44">
        <f t="shared" si="5"/>
        <v>0</v>
      </c>
      <c r="F38" s="42" t="s">
        <v>36</v>
      </c>
      <c r="G38" s="95"/>
      <c r="H38" s="96"/>
      <c r="I38" s="63">
        <f t="shared" si="6"/>
        <v>0</v>
      </c>
      <c r="J38" s="44">
        <f t="shared" si="7"/>
        <v>0</v>
      </c>
    </row>
    <row r="39" spans="1:10" s="32" customFormat="1" x14ac:dyDescent="0.2">
      <c r="A39" s="42" t="s">
        <v>37</v>
      </c>
      <c r="B39" s="95"/>
      <c r="C39" s="96"/>
      <c r="D39" s="63">
        <f t="shared" si="4"/>
        <v>0</v>
      </c>
      <c r="E39" s="44">
        <f t="shared" si="5"/>
        <v>0</v>
      </c>
      <c r="F39" s="42" t="s">
        <v>37</v>
      </c>
      <c r="G39" s="95"/>
      <c r="H39" s="96"/>
      <c r="I39" s="63">
        <f t="shared" si="6"/>
        <v>0</v>
      </c>
      <c r="J39" s="44">
        <f t="shared" si="7"/>
        <v>0</v>
      </c>
    </row>
    <row r="40" spans="1:10" s="32" customFormat="1" x14ac:dyDescent="0.2">
      <c r="A40" s="42" t="s">
        <v>38</v>
      </c>
      <c r="B40" s="95"/>
      <c r="C40" s="96"/>
      <c r="D40" s="63">
        <f t="shared" si="4"/>
        <v>0</v>
      </c>
      <c r="E40" s="44">
        <f t="shared" si="5"/>
        <v>0</v>
      </c>
      <c r="F40" s="42" t="s">
        <v>38</v>
      </c>
      <c r="G40" s="95"/>
      <c r="H40" s="96"/>
      <c r="I40" s="63">
        <f t="shared" si="6"/>
        <v>0</v>
      </c>
      <c r="J40" s="44">
        <f t="shared" si="7"/>
        <v>0</v>
      </c>
    </row>
    <row r="41" spans="1:10" s="32" customFormat="1" x14ac:dyDescent="0.2">
      <c r="A41" s="42" t="s">
        <v>39</v>
      </c>
      <c r="B41" s="95"/>
      <c r="C41" s="96"/>
      <c r="D41" s="63">
        <f t="shared" si="4"/>
        <v>0</v>
      </c>
      <c r="E41" s="44">
        <f t="shared" si="5"/>
        <v>0</v>
      </c>
      <c r="F41" s="42" t="s">
        <v>39</v>
      </c>
      <c r="G41" s="95"/>
      <c r="H41" s="96"/>
      <c r="I41" s="63">
        <f t="shared" si="6"/>
        <v>0</v>
      </c>
      <c r="J41" s="44">
        <f t="shared" si="7"/>
        <v>0</v>
      </c>
    </row>
    <row r="42" spans="1:10" s="32" customFormat="1" x14ac:dyDescent="0.2">
      <c r="A42" s="42" t="s">
        <v>40</v>
      </c>
      <c r="B42" s="95"/>
      <c r="C42" s="96"/>
      <c r="D42" s="63">
        <f t="shared" si="4"/>
        <v>0</v>
      </c>
      <c r="E42" s="44">
        <f t="shared" si="5"/>
        <v>0</v>
      </c>
      <c r="F42" s="42" t="s">
        <v>40</v>
      </c>
      <c r="G42" s="95"/>
      <c r="H42" s="96"/>
      <c r="I42" s="63">
        <f t="shared" si="6"/>
        <v>0</v>
      </c>
      <c r="J42" s="44">
        <f t="shared" si="7"/>
        <v>0</v>
      </c>
    </row>
    <row r="43" spans="1:10" s="32" customFormat="1" x14ac:dyDescent="0.2">
      <c r="A43" s="42" t="s">
        <v>41</v>
      </c>
      <c r="B43" s="95"/>
      <c r="C43" s="96"/>
      <c r="D43" s="63">
        <f t="shared" si="4"/>
        <v>0</v>
      </c>
      <c r="E43" s="44">
        <f t="shared" si="5"/>
        <v>0</v>
      </c>
      <c r="F43" s="42" t="s">
        <v>41</v>
      </c>
      <c r="G43" s="95"/>
      <c r="H43" s="96"/>
      <c r="I43" s="63">
        <f t="shared" si="6"/>
        <v>0</v>
      </c>
      <c r="J43" s="44">
        <f t="shared" si="7"/>
        <v>0</v>
      </c>
    </row>
    <row r="44" spans="1:10" s="32" customFormat="1" x14ac:dyDescent="0.2">
      <c r="A44" s="42" t="s">
        <v>42</v>
      </c>
      <c r="B44" s="95"/>
      <c r="C44" s="96"/>
      <c r="D44" s="63">
        <f t="shared" si="4"/>
        <v>0</v>
      </c>
      <c r="E44" s="44">
        <f t="shared" si="5"/>
        <v>0</v>
      </c>
      <c r="F44" s="42" t="s">
        <v>42</v>
      </c>
      <c r="G44" s="95"/>
      <c r="H44" s="96"/>
      <c r="I44" s="63">
        <f t="shared" si="6"/>
        <v>0</v>
      </c>
      <c r="J44" s="44">
        <f t="shared" si="7"/>
        <v>0</v>
      </c>
    </row>
    <row r="45" spans="1:10" s="32" customFormat="1" x14ac:dyDescent="0.2">
      <c r="A45" s="42" t="s">
        <v>43</v>
      </c>
      <c r="B45" s="95"/>
      <c r="C45" s="96"/>
      <c r="D45" s="63">
        <f t="shared" si="4"/>
        <v>0</v>
      </c>
      <c r="E45" s="44">
        <f t="shared" si="5"/>
        <v>0</v>
      </c>
      <c r="F45" s="42" t="s">
        <v>43</v>
      </c>
      <c r="G45" s="95"/>
      <c r="H45" s="96"/>
      <c r="I45" s="63">
        <f t="shared" si="6"/>
        <v>0</v>
      </c>
      <c r="J45" s="44">
        <f t="shared" si="7"/>
        <v>0</v>
      </c>
    </row>
    <row r="46" spans="1:10" s="32" customFormat="1" x14ac:dyDescent="0.2">
      <c r="A46" s="62" t="s">
        <v>44</v>
      </c>
      <c r="B46" s="97">
        <f>SUM(B34:C45)</f>
        <v>0</v>
      </c>
      <c r="C46" s="98"/>
      <c r="D46" s="45" t="s">
        <v>30</v>
      </c>
      <c r="E46" s="46">
        <f>SUM(E34:E45)</f>
        <v>0</v>
      </c>
      <c r="F46" s="62" t="s">
        <v>44</v>
      </c>
      <c r="G46" s="97">
        <f>SUM(G34:H45)</f>
        <v>0</v>
      </c>
      <c r="H46" s="98"/>
      <c r="I46" s="45" t="s">
        <v>30</v>
      </c>
      <c r="J46" s="46">
        <f>SUM(J34:J45)</f>
        <v>0</v>
      </c>
    </row>
    <row r="47" spans="1:10" s="32" customFormat="1" ht="5.0999999999999996" customHeight="1" x14ac:dyDescent="0.2">
      <c r="A47" s="47"/>
      <c r="B47" s="47"/>
      <c r="C47" s="47"/>
      <c r="D47" s="48"/>
      <c r="E47" s="48"/>
      <c r="F47" s="48"/>
      <c r="G47" s="48"/>
      <c r="H47" s="48"/>
      <c r="I47" s="48"/>
      <c r="J47" s="48"/>
    </row>
    <row r="48" spans="1:10" s="32" customFormat="1" x14ac:dyDescent="0.2">
      <c r="A48" s="40" t="s">
        <v>2</v>
      </c>
      <c r="B48" s="102">
        <f ca="1">YEAR(TODAY())-1</f>
        <v>2019</v>
      </c>
      <c r="C48" s="103"/>
      <c r="D48" s="103"/>
      <c r="E48" s="98"/>
      <c r="F48" s="40" t="s">
        <v>2</v>
      </c>
      <c r="G48" s="102">
        <f ca="1">YEAR(TODAY())</f>
        <v>2020</v>
      </c>
      <c r="H48" s="103"/>
      <c r="I48" s="103"/>
      <c r="J48" s="98"/>
    </row>
    <row r="49" spans="1:10" s="32" customFormat="1" x14ac:dyDescent="0.2">
      <c r="A49" s="41" t="s">
        <v>0</v>
      </c>
      <c r="B49" s="100" t="s">
        <v>57</v>
      </c>
      <c r="C49" s="101"/>
      <c r="D49" s="41" t="s">
        <v>19</v>
      </c>
      <c r="E49" s="41" t="s">
        <v>59</v>
      </c>
      <c r="F49" s="41" t="s">
        <v>0</v>
      </c>
      <c r="G49" s="100" t="s">
        <v>57</v>
      </c>
      <c r="H49" s="101"/>
      <c r="I49" s="41" t="s">
        <v>19</v>
      </c>
      <c r="J49" s="41" t="s">
        <v>59</v>
      </c>
    </row>
    <row r="50" spans="1:10" s="32" customFormat="1" x14ac:dyDescent="0.2">
      <c r="A50" s="42" t="s">
        <v>32</v>
      </c>
      <c r="B50" s="95"/>
      <c r="C50" s="96"/>
      <c r="D50" s="63">
        <f>$J$14</f>
        <v>0</v>
      </c>
      <c r="E50" s="44">
        <f>B50*D50</f>
        <v>0</v>
      </c>
      <c r="F50" s="42" t="s">
        <v>32</v>
      </c>
      <c r="G50" s="95"/>
      <c r="H50" s="96"/>
      <c r="I50" s="63">
        <f>$J$14</f>
        <v>0</v>
      </c>
      <c r="J50" s="44">
        <f>G50*I50</f>
        <v>0</v>
      </c>
    </row>
    <row r="51" spans="1:10" s="32" customFormat="1" x14ac:dyDescent="0.2">
      <c r="A51" s="42" t="s">
        <v>33</v>
      </c>
      <c r="B51" s="95"/>
      <c r="C51" s="96"/>
      <c r="D51" s="63">
        <f t="shared" ref="D51:D61" si="8">$J$14</f>
        <v>0</v>
      </c>
      <c r="E51" s="44">
        <f t="shared" ref="E51:E61" si="9">B51*D51</f>
        <v>0</v>
      </c>
      <c r="F51" s="42" t="s">
        <v>33</v>
      </c>
      <c r="G51" s="95"/>
      <c r="H51" s="96"/>
      <c r="I51" s="63">
        <f t="shared" ref="I51:I61" si="10">$J$14</f>
        <v>0</v>
      </c>
      <c r="J51" s="44">
        <f t="shared" ref="J51:J61" si="11">G51*I51</f>
        <v>0</v>
      </c>
    </row>
    <row r="52" spans="1:10" s="32" customFormat="1" x14ac:dyDescent="0.2">
      <c r="A52" s="42" t="s">
        <v>34</v>
      </c>
      <c r="B52" s="95"/>
      <c r="C52" s="96"/>
      <c r="D52" s="63">
        <f t="shared" si="8"/>
        <v>0</v>
      </c>
      <c r="E52" s="44">
        <f t="shared" si="9"/>
        <v>0</v>
      </c>
      <c r="F52" s="42" t="s">
        <v>34</v>
      </c>
      <c r="G52" s="95"/>
      <c r="H52" s="96"/>
      <c r="I52" s="63">
        <f t="shared" si="10"/>
        <v>0</v>
      </c>
      <c r="J52" s="44">
        <f t="shared" si="11"/>
        <v>0</v>
      </c>
    </row>
    <row r="53" spans="1:10" s="32" customFormat="1" x14ac:dyDescent="0.2">
      <c r="A53" s="42" t="s">
        <v>35</v>
      </c>
      <c r="B53" s="95"/>
      <c r="C53" s="96"/>
      <c r="D53" s="63">
        <f t="shared" si="8"/>
        <v>0</v>
      </c>
      <c r="E53" s="44">
        <f t="shared" si="9"/>
        <v>0</v>
      </c>
      <c r="F53" s="42" t="s">
        <v>35</v>
      </c>
      <c r="G53" s="95"/>
      <c r="H53" s="96"/>
      <c r="I53" s="63">
        <f t="shared" si="10"/>
        <v>0</v>
      </c>
      <c r="J53" s="44">
        <f t="shared" si="11"/>
        <v>0</v>
      </c>
    </row>
    <row r="54" spans="1:10" s="32" customFormat="1" x14ac:dyDescent="0.2">
      <c r="A54" s="42" t="s">
        <v>36</v>
      </c>
      <c r="B54" s="95"/>
      <c r="C54" s="96"/>
      <c r="D54" s="63">
        <f t="shared" si="8"/>
        <v>0</v>
      </c>
      <c r="E54" s="44">
        <f t="shared" si="9"/>
        <v>0</v>
      </c>
      <c r="F54" s="42" t="s">
        <v>36</v>
      </c>
      <c r="G54" s="95"/>
      <c r="H54" s="96"/>
      <c r="I54" s="63">
        <f t="shared" si="10"/>
        <v>0</v>
      </c>
      <c r="J54" s="44">
        <f t="shared" si="11"/>
        <v>0</v>
      </c>
    </row>
    <row r="55" spans="1:10" s="32" customFormat="1" x14ac:dyDescent="0.2">
      <c r="A55" s="42" t="s">
        <v>37</v>
      </c>
      <c r="B55" s="95"/>
      <c r="C55" s="96"/>
      <c r="D55" s="63">
        <f t="shared" si="8"/>
        <v>0</v>
      </c>
      <c r="E55" s="44">
        <f t="shared" si="9"/>
        <v>0</v>
      </c>
      <c r="F55" s="42" t="s">
        <v>37</v>
      </c>
      <c r="G55" s="95"/>
      <c r="H55" s="96"/>
      <c r="I55" s="63">
        <f t="shared" si="10"/>
        <v>0</v>
      </c>
      <c r="J55" s="44">
        <f t="shared" si="11"/>
        <v>0</v>
      </c>
    </row>
    <row r="56" spans="1:10" s="32" customFormat="1" x14ac:dyDescent="0.2">
      <c r="A56" s="42" t="s">
        <v>38</v>
      </c>
      <c r="B56" s="95"/>
      <c r="C56" s="96"/>
      <c r="D56" s="63">
        <f t="shared" si="8"/>
        <v>0</v>
      </c>
      <c r="E56" s="44">
        <f t="shared" si="9"/>
        <v>0</v>
      </c>
      <c r="F56" s="42" t="s">
        <v>38</v>
      </c>
      <c r="G56" s="95"/>
      <c r="H56" s="96"/>
      <c r="I56" s="63">
        <f t="shared" si="10"/>
        <v>0</v>
      </c>
      <c r="J56" s="44">
        <f t="shared" si="11"/>
        <v>0</v>
      </c>
    </row>
    <row r="57" spans="1:10" s="32" customFormat="1" x14ac:dyDescent="0.2">
      <c r="A57" s="42" t="s">
        <v>39</v>
      </c>
      <c r="B57" s="95"/>
      <c r="C57" s="96"/>
      <c r="D57" s="63">
        <f t="shared" si="8"/>
        <v>0</v>
      </c>
      <c r="E57" s="44">
        <f t="shared" si="9"/>
        <v>0</v>
      </c>
      <c r="F57" s="42" t="s">
        <v>39</v>
      </c>
      <c r="G57" s="95"/>
      <c r="H57" s="96"/>
      <c r="I57" s="63">
        <f t="shared" si="10"/>
        <v>0</v>
      </c>
      <c r="J57" s="44">
        <f t="shared" si="11"/>
        <v>0</v>
      </c>
    </row>
    <row r="58" spans="1:10" s="32" customFormat="1" x14ac:dyDescent="0.2">
      <c r="A58" s="42" t="s">
        <v>40</v>
      </c>
      <c r="B58" s="95"/>
      <c r="C58" s="96"/>
      <c r="D58" s="63">
        <f t="shared" si="8"/>
        <v>0</v>
      </c>
      <c r="E58" s="44">
        <f t="shared" si="9"/>
        <v>0</v>
      </c>
      <c r="F58" s="42" t="s">
        <v>40</v>
      </c>
      <c r="G58" s="95"/>
      <c r="H58" s="96"/>
      <c r="I58" s="63">
        <f t="shared" si="10"/>
        <v>0</v>
      </c>
      <c r="J58" s="44">
        <f t="shared" si="11"/>
        <v>0</v>
      </c>
    </row>
    <row r="59" spans="1:10" s="32" customFormat="1" x14ac:dyDescent="0.2">
      <c r="A59" s="42" t="s">
        <v>41</v>
      </c>
      <c r="B59" s="95"/>
      <c r="C59" s="96"/>
      <c r="D59" s="63">
        <f t="shared" si="8"/>
        <v>0</v>
      </c>
      <c r="E59" s="44">
        <f t="shared" si="9"/>
        <v>0</v>
      </c>
      <c r="F59" s="42" t="s">
        <v>41</v>
      </c>
      <c r="G59" s="95"/>
      <c r="H59" s="96"/>
      <c r="I59" s="63">
        <f t="shared" si="10"/>
        <v>0</v>
      </c>
      <c r="J59" s="44">
        <f t="shared" si="11"/>
        <v>0</v>
      </c>
    </row>
    <row r="60" spans="1:10" s="32" customFormat="1" x14ac:dyDescent="0.2">
      <c r="A60" s="42" t="s">
        <v>42</v>
      </c>
      <c r="B60" s="95"/>
      <c r="C60" s="96"/>
      <c r="D60" s="63">
        <f t="shared" si="8"/>
        <v>0</v>
      </c>
      <c r="E60" s="44">
        <f t="shared" si="9"/>
        <v>0</v>
      </c>
      <c r="F60" s="42" t="s">
        <v>42</v>
      </c>
      <c r="G60" s="95"/>
      <c r="H60" s="96"/>
      <c r="I60" s="63">
        <f t="shared" si="10"/>
        <v>0</v>
      </c>
      <c r="J60" s="44">
        <f t="shared" si="11"/>
        <v>0</v>
      </c>
    </row>
    <row r="61" spans="1:10" s="32" customFormat="1" x14ac:dyDescent="0.2">
      <c r="A61" s="42" t="s">
        <v>43</v>
      </c>
      <c r="B61" s="95"/>
      <c r="C61" s="96"/>
      <c r="D61" s="63">
        <f t="shared" si="8"/>
        <v>0</v>
      </c>
      <c r="E61" s="44">
        <f t="shared" si="9"/>
        <v>0</v>
      </c>
      <c r="F61" s="42" t="s">
        <v>43</v>
      </c>
      <c r="G61" s="95"/>
      <c r="H61" s="96"/>
      <c r="I61" s="63">
        <f t="shared" si="10"/>
        <v>0</v>
      </c>
      <c r="J61" s="44">
        <f t="shared" si="11"/>
        <v>0</v>
      </c>
    </row>
    <row r="62" spans="1:10" s="32" customFormat="1" x14ac:dyDescent="0.2">
      <c r="A62" s="62" t="s">
        <v>44</v>
      </c>
      <c r="B62" s="97">
        <f>SUM(B50:C61)</f>
        <v>0</v>
      </c>
      <c r="C62" s="98"/>
      <c r="D62" s="45" t="s">
        <v>30</v>
      </c>
      <c r="E62" s="46">
        <f>SUM(E50:E61)</f>
        <v>0</v>
      </c>
      <c r="F62" s="62" t="s">
        <v>44</v>
      </c>
      <c r="G62" s="97">
        <f>SUM(G50:H61)</f>
        <v>0</v>
      </c>
      <c r="H62" s="98"/>
      <c r="I62" s="45" t="s">
        <v>30</v>
      </c>
      <c r="J62" s="46">
        <f>SUM(J50:J61)</f>
        <v>0</v>
      </c>
    </row>
    <row r="63" spans="1:10" ht="5.0999999999999996" customHeight="1" x14ac:dyDescent="0.2">
      <c r="A63" s="8"/>
      <c r="B63" s="8"/>
      <c r="C63" s="8"/>
      <c r="D63" s="6"/>
      <c r="E63" s="6"/>
      <c r="F63" s="6"/>
      <c r="G63" s="6"/>
      <c r="H63" s="6"/>
      <c r="I63" s="6"/>
      <c r="J63" s="6"/>
    </row>
    <row r="64" spans="1:10" ht="12.75" customHeight="1" x14ac:dyDescent="0.2">
      <c r="A64" s="99" t="s">
        <v>9</v>
      </c>
      <c r="B64" s="99"/>
      <c r="C64" s="99"/>
      <c r="D64" s="99"/>
      <c r="E64" s="99"/>
      <c r="F64" s="99"/>
      <c r="G64" s="99"/>
      <c r="H64" s="99"/>
      <c r="I64" s="99"/>
      <c r="J64" s="9">
        <f>SUM(E30,J30,E46,J46,E62,J62)</f>
        <v>0</v>
      </c>
    </row>
    <row r="65" spans="1:10" ht="5.0999999999999996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x14ac:dyDescent="0.2">
      <c r="A66" s="88" t="s">
        <v>8</v>
      </c>
      <c r="B66" s="89"/>
      <c r="C66" s="89"/>
      <c r="D66" s="89"/>
      <c r="E66" s="89"/>
      <c r="F66" s="89"/>
      <c r="G66" s="89"/>
      <c r="H66" s="89"/>
      <c r="I66" s="89"/>
      <c r="J66" s="90"/>
    </row>
    <row r="67" spans="1:10" ht="5.0999999999999996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s="12" customFormat="1" ht="15" x14ac:dyDescent="0.25">
      <c r="A68" s="11" t="s">
        <v>18</v>
      </c>
      <c r="B68" s="13"/>
      <c r="C68" s="13"/>
      <c r="D68" s="13"/>
      <c r="E68" s="13"/>
      <c r="F68" s="13"/>
      <c r="G68" s="13"/>
      <c r="H68" s="13"/>
      <c r="I68" s="13"/>
      <c r="J68" s="14">
        <f>J64</f>
        <v>0</v>
      </c>
    </row>
    <row r="69" spans="1:10" ht="5.0999999999999996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10"/>
    </row>
    <row r="70" spans="1:10" ht="39.950000000000003" customHeight="1" x14ac:dyDescent="0.2">
      <c r="A70" s="91" t="s">
        <v>15</v>
      </c>
      <c r="B70" s="91"/>
      <c r="C70" s="91"/>
      <c r="D70" s="91"/>
      <c r="E70" s="91"/>
      <c r="F70" s="91"/>
      <c r="G70" s="91"/>
      <c r="H70" s="91"/>
      <c r="I70" s="91"/>
      <c r="J70" s="91"/>
    </row>
    <row r="71" spans="1:10" ht="5.099999999999999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x14ac:dyDescent="0.2">
      <c r="A72" s="88" t="s">
        <v>10</v>
      </c>
      <c r="B72" s="89"/>
      <c r="C72" s="89"/>
      <c r="D72" s="89"/>
      <c r="E72" s="89"/>
      <c r="F72" s="89"/>
      <c r="G72" s="89"/>
      <c r="H72" s="89"/>
      <c r="I72" s="89"/>
      <c r="J72" s="90"/>
    </row>
    <row r="73" spans="1:10" ht="5.0999999999999996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s="32" customFormat="1" ht="20.100000000000001" customHeight="1" x14ac:dyDescent="0.2">
      <c r="A74" s="20"/>
      <c r="B74" s="55" t="s">
        <v>23</v>
      </c>
      <c r="C74" s="54"/>
      <c r="E74" s="56"/>
      <c r="F74" s="57"/>
      <c r="G74" s="57"/>
      <c r="H74" s="57"/>
      <c r="I74" s="58"/>
      <c r="J74" s="58"/>
    </row>
    <row r="75" spans="1:10" s="32" customFormat="1" ht="5.0999999999999996" customHeight="1" x14ac:dyDescent="0.2">
      <c r="A75" s="54"/>
      <c r="B75" s="54"/>
      <c r="C75" s="54"/>
      <c r="D75" s="55"/>
      <c r="E75" s="56"/>
      <c r="F75" s="57"/>
      <c r="G75" s="57"/>
      <c r="H75" s="57"/>
      <c r="I75" s="58"/>
      <c r="J75" s="58"/>
    </row>
    <row r="76" spans="1:10" s="2" customFormat="1" ht="39.950000000000003" customHeight="1" x14ac:dyDescent="0.2">
      <c r="A76" s="92" t="s">
        <v>16</v>
      </c>
      <c r="B76" s="92"/>
      <c r="C76" s="92"/>
      <c r="D76" s="92"/>
      <c r="E76" s="92"/>
      <c r="F76" s="92"/>
      <c r="G76" s="92"/>
      <c r="H76" s="92"/>
      <c r="I76" s="92"/>
      <c r="J76" s="92"/>
    </row>
    <row r="77" spans="1:10" ht="5.0999999999999996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x14ac:dyDescent="0.2">
      <c r="A78" s="93" t="s">
        <v>11</v>
      </c>
      <c r="B78" s="93"/>
      <c r="C78" s="93"/>
      <c r="D78" s="93"/>
      <c r="E78" s="93"/>
      <c r="F78" s="93"/>
      <c r="G78" s="93"/>
      <c r="H78" s="93"/>
      <c r="I78" s="93"/>
      <c r="J78" s="93"/>
    </row>
    <row r="79" spans="1:10" ht="20.100000000000001" customHeight="1" x14ac:dyDescent="0.2">
      <c r="A79" s="4" t="s">
        <v>6</v>
      </c>
      <c r="B79" s="4"/>
      <c r="C79" s="81"/>
      <c r="D79" s="81"/>
      <c r="E79" s="81"/>
      <c r="F79" s="81"/>
      <c r="G79" s="81"/>
      <c r="H79" s="81"/>
      <c r="I79" s="81"/>
      <c r="J79" s="2"/>
    </row>
    <row r="80" spans="1:10" ht="20.100000000000001" customHeight="1" x14ac:dyDescent="0.2">
      <c r="A80" s="3" t="s">
        <v>3</v>
      </c>
      <c r="B80" s="3"/>
      <c r="C80" s="94"/>
      <c r="D80" s="94"/>
      <c r="E80" s="94"/>
      <c r="F80" s="94"/>
      <c r="G80" s="94"/>
      <c r="H80" s="94"/>
      <c r="I80" s="94"/>
    </row>
    <row r="81" spans="1:10" ht="20.100000000000001" customHeight="1" x14ac:dyDescent="0.2">
      <c r="A81" s="3" t="s">
        <v>4</v>
      </c>
      <c r="B81" s="3"/>
      <c r="C81" s="94"/>
      <c r="D81" s="94"/>
      <c r="E81" s="2"/>
      <c r="F81" s="4" t="s">
        <v>5</v>
      </c>
      <c r="G81" s="4"/>
      <c r="H81" s="81"/>
      <c r="I81" s="81"/>
      <c r="J81" s="81"/>
    </row>
    <row r="82" spans="1:10" ht="20.100000000000001" customHeight="1" x14ac:dyDescent="0.25">
      <c r="A82" s="3" t="s">
        <v>12</v>
      </c>
      <c r="B82" s="3"/>
      <c r="C82" s="80"/>
      <c r="D82" s="80"/>
      <c r="E82" s="15"/>
      <c r="F82" s="27" t="s">
        <v>13</v>
      </c>
      <c r="G82" s="17"/>
      <c r="H82" s="81"/>
      <c r="I82" s="81"/>
      <c r="J82" s="81"/>
    </row>
    <row r="83" spans="1:10" x14ac:dyDescent="0.2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x14ac:dyDescent="0.2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 x14ac:dyDescent="0.25">
      <c r="A85" s="6"/>
      <c r="B85" s="6"/>
      <c r="C85" s="6"/>
      <c r="D85" s="82" t="str">
        <f ca="1">"Porto Alegre, "&amp;TEXT(TODAY(),"d"" de ""mmmm"" de ""aaaa")&amp;"."</f>
        <v>Porto Alegre, 23 de setembro de 2020.</v>
      </c>
      <c r="E85" s="82"/>
      <c r="F85" s="82"/>
      <c r="G85" s="82"/>
      <c r="H85" s="82"/>
      <c r="I85" s="82"/>
      <c r="J85" s="6"/>
    </row>
    <row r="86" spans="1:1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">
      <c r="A90" s="6"/>
      <c r="B90" s="6"/>
      <c r="C90" s="6"/>
      <c r="D90" s="16"/>
      <c r="E90" s="16"/>
      <c r="F90" s="16"/>
      <c r="G90" s="16"/>
      <c r="H90" s="16"/>
      <c r="I90" s="16"/>
      <c r="J90" s="6"/>
    </row>
    <row r="91" spans="1:10" x14ac:dyDescent="0.2">
      <c r="A91" s="6"/>
      <c r="B91" s="6"/>
      <c r="C91" s="6"/>
      <c r="D91" s="83" t="s">
        <v>14</v>
      </c>
      <c r="E91" s="83"/>
      <c r="F91" s="83"/>
      <c r="G91" s="83"/>
      <c r="H91" s="83"/>
      <c r="I91" s="83"/>
      <c r="J91" s="6"/>
    </row>
    <row r="92" spans="1:10" x14ac:dyDescent="0.2">
      <c r="A92" s="6"/>
      <c r="B92" s="6"/>
      <c r="C92" s="6"/>
      <c r="D92" s="84" t="s">
        <v>17</v>
      </c>
      <c r="E92" s="84"/>
      <c r="F92" s="84"/>
      <c r="G92" s="84"/>
      <c r="H92" s="84"/>
      <c r="I92" s="84"/>
      <c r="J92" s="6"/>
    </row>
    <row r="93" spans="1:1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x14ac:dyDescent="0.2">
      <c r="A96" s="6"/>
      <c r="B96" s="6"/>
      <c r="C96" s="6"/>
      <c r="D96" s="6"/>
      <c r="E96" s="18"/>
      <c r="F96" s="6"/>
      <c r="G96" s="6"/>
      <c r="H96" s="6"/>
      <c r="I96" s="6"/>
      <c r="J96" s="6"/>
    </row>
    <row r="97" spans="1:10" x14ac:dyDescent="0.2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x14ac:dyDescent="0.2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2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10" spans="1:10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2">
      <c r="A117" s="85" t="s">
        <v>24</v>
      </c>
      <c r="B117" s="86"/>
      <c r="C117" s="86"/>
      <c r="D117" s="86"/>
      <c r="E117" s="86"/>
      <c r="F117" s="86"/>
      <c r="G117" s="86"/>
      <c r="H117" s="86"/>
      <c r="I117" s="86"/>
      <c r="J117" s="87"/>
    </row>
    <row r="118" spans="1:10" x14ac:dyDescent="0.2">
      <c r="A118" s="68" t="s">
        <v>25</v>
      </c>
      <c r="B118" s="69"/>
      <c r="C118" s="69"/>
      <c r="D118" s="70"/>
      <c r="E118" s="70"/>
      <c r="F118" s="70"/>
      <c r="G118" s="70"/>
      <c r="H118" s="70"/>
      <c r="I118" s="70"/>
      <c r="J118" s="71"/>
    </row>
    <row r="119" spans="1:10" x14ac:dyDescent="0.2">
      <c r="A119" s="72" t="s">
        <v>27</v>
      </c>
      <c r="B119" s="73"/>
      <c r="C119" s="73"/>
      <c r="D119" s="74"/>
      <c r="E119" s="74"/>
      <c r="F119" s="74"/>
      <c r="G119" s="74"/>
      <c r="H119" s="74"/>
      <c r="I119" s="74"/>
      <c r="J119" s="75"/>
    </row>
    <row r="120" spans="1:10" x14ac:dyDescent="0.2">
      <c r="A120" s="76" t="s">
        <v>26</v>
      </c>
      <c r="B120" s="77"/>
      <c r="C120" s="77"/>
      <c r="D120" s="78"/>
      <c r="E120" s="78"/>
      <c r="F120" s="78"/>
      <c r="G120" s="78"/>
      <c r="H120" s="78"/>
      <c r="I120" s="78"/>
      <c r="J120" s="79"/>
    </row>
    <row r="121" spans="1:10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</row>
  </sheetData>
  <sheetProtection algorithmName="SHA-512" hashValue="VppKs0jOBq139tpSRjv7v230KuGm7wFsl5St2ReffqLbBLRT7ITD8D+MQO07cZmY/XsjTmFyCXbuhS/fzD1Pyw==" saltValue="v6eenFHX8yShLGEpSxfiSQ==" spinCount="100000" sheet="1" objects="1" scenarios="1" selectLockedCells="1"/>
  <dataConsolidate/>
  <mergeCells count="123">
    <mergeCell ref="A1:J1"/>
    <mergeCell ref="A3:J3"/>
    <mergeCell ref="C4:D4"/>
    <mergeCell ref="H4:I4"/>
    <mergeCell ref="C6:D6"/>
    <mergeCell ref="G6:J7"/>
    <mergeCell ref="B16:E16"/>
    <mergeCell ref="G16:J16"/>
    <mergeCell ref="B17:C17"/>
    <mergeCell ref="G17:H17"/>
    <mergeCell ref="C8:I8"/>
    <mergeCell ref="C9:I9"/>
    <mergeCell ref="C10:D10"/>
    <mergeCell ref="H10:J10"/>
    <mergeCell ref="E11:J11"/>
    <mergeCell ref="G14:I14"/>
    <mergeCell ref="B18:C18"/>
    <mergeCell ref="G18:H18"/>
    <mergeCell ref="B14:F14"/>
    <mergeCell ref="A12:J12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2:E32"/>
    <mergeCell ref="G32:J32"/>
    <mergeCell ref="B33:C33"/>
    <mergeCell ref="G33:H33"/>
    <mergeCell ref="B34:C34"/>
    <mergeCell ref="G34:H34"/>
    <mergeCell ref="B35:C35"/>
    <mergeCell ref="G35:H35"/>
    <mergeCell ref="B36:C36"/>
    <mergeCell ref="G36:H36"/>
    <mergeCell ref="B37:C37"/>
    <mergeCell ref="G37:H37"/>
    <mergeCell ref="B38:C38"/>
    <mergeCell ref="G38:H38"/>
    <mergeCell ref="B39:C39"/>
    <mergeCell ref="G39:H39"/>
    <mergeCell ref="B40:C40"/>
    <mergeCell ref="G40:H40"/>
    <mergeCell ref="B41:C41"/>
    <mergeCell ref="G41:H41"/>
    <mergeCell ref="B42:C42"/>
    <mergeCell ref="G42:H42"/>
    <mergeCell ref="B43:C43"/>
    <mergeCell ref="G43:H43"/>
    <mergeCell ref="B44:C44"/>
    <mergeCell ref="G44:H44"/>
    <mergeCell ref="B45:C45"/>
    <mergeCell ref="G45:H45"/>
    <mergeCell ref="B46:C46"/>
    <mergeCell ref="G46:H46"/>
    <mergeCell ref="B48:E48"/>
    <mergeCell ref="G48:J48"/>
    <mergeCell ref="B49:C49"/>
    <mergeCell ref="G49:H49"/>
    <mergeCell ref="B50:C50"/>
    <mergeCell ref="G50:H50"/>
    <mergeCell ref="B51:C51"/>
    <mergeCell ref="G51:H51"/>
    <mergeCell ref="B52:C52"/>
    <mergeCell ref="G52:H52"/>
    <mergeCell ref="B53:C53"/>
    <mergeCell ref="G53:H53"/>
    <mergeCell ref="B54:C54"/>
    <mergeCell ref="G54:H54"/>
    <mergeCell ref="B55:C55"/>
    <mergeCell ref="G55:H55"/>
    <mergeCell ref="B56:C56"/>
    <mergeCell ref="G56:H56"/>
    <mergeCell ref="B57:C57"/>
    <mergeCell ref="G57:H57"/>
    <mergeCell ref="B58:C58"/>
    <mergeCell ref="G58:H58"/>
    <mergeCell ref="B59:C59"/>
    <mergeCell ref="G59:H59"/>
    <mergeCell ref="B60:C60"/>
    <mergeCell ref="G60:H60"/>
    <mergeCell ref="B61:C61"/>
    <mergeCell ref="G61:H61"/>
    <mergeCell ref="B62:C62"/>
    <mergeCell ref="G62:H62"/>
    <mergeCell ref="A64:I64"/>
    <mergeCell ref="A66:J66"/>
    <mergeCell ref="A70:J70"/>
    <mergeCell ref="A72:J72"/>
    <mergeCell ref="A76:J76"/>
    <mergeCell ref="A78:J78"/>
    <mergeCell ref="C79:I79"/>
    <mergeCell ref="C80:I80"/>
    <mergeCell ref="C81:D81"/>
    <mergeCell ref="H81:J81"/>
    <mergeCell ref="A118:J118"/>
    <mergeCell ref="A119:J119"/>
    <mergeCell ref="A120:J120"/>
    <mergeCell ref="C82:D82"/>
    <mergeCell ref="H82:J82"/>
    <mergeCell ref="D85:I85"/>
    <mergeCell ref="D91:I91"/>
    <mergeCell ref="D92:I92"/>
    <mergeCell ref="A117:J117"/>
  </mergeCells>
  <dataValidations xWindow="741" yWindow="498" count="24">
    <dataValidation type="decimal" operator="lessThanOrEqual" allowBlank="1" showInputMessage="1" showErrorMessage="1" error="Valor inválido" sqref="B18:C29 G18:H29 B34:C45 G34:H45 B50:C61 G50:H61">
      <formula1>100000000</formula1>
    </dataValidation>
    <dataValidation allowBlank="1" error="CPF inválido" prompt="Caso o contribuinte seja Pessoa Física, insira o CPF (somente números)" sqref="J5"/>
    <dataValidation allowBlank="1" error="Inscrição Municipal inválida" prompt="Insira a Inscrição Municipal (somente números)" sqref="E7"/>
    <dataValidation allowBlank="1" error="CNPJ inválido" prompt="Caso o contribuinte seja Pessoa Jurídica, insira o CNPJ (somente números)" sqref="E5"/>
    <dataValidation allowBlank="1" showInputMessage="1" showErrorMessage="1" prompt="Insira o cargo/função (Sócio-administrador, Procurador, etc)" sqref="H82:H83"/>
    <dataValidation allowBlank="1" showInputMessage="1" showErrorMessage="1" prompt="Insira o e-mail do Representante Legal" sqref="H81"/>
    <dataValidation type="textLength" allowBlank="1" showInputMessage="1" showErrorMessage="1" error="Telefone inválido" prompt="Insira o telefone do Representante Legal" sqref="C81">
      <formula1>8</formula1>
      <formula2>13</formula2>
    </dataValidation>
    <dataValidation allowBlank="1" showInputMessage="1" showErrorMessage="1" prompt="Insira o endereço do Representante Legal" sqref="C80"/>
    <dataValidation allowBlank="1" showInputMessage="1" showErrorMessage="1" prompt="Insira o nome do Representante Legal" sqref="C79"/>
    <dataValidation type="whole" allowBlank="1" showInputMessage="1" showErrorMessage="1" error="Nº de parcelas inválido (permitido de 2 a 60 parcelas)" prompt="ATENÇÃO: preencha este campo SOMENTE caso deseje parcelamento_x000a_* Insira o número de parcelas (máx. 60 meses)" sqref="A74:A75 C74:C75 B75">
      <formula1>2</formula1>
      <formula2>60</formula2>
    </dataValidation>
    <dataValidation allowBlank="1" showInputMessage="1" showErrorMessage="1" prompt="Insira o e-mail" sqref="H10"/>
    <dataValidation type="textLength" allowBlank="1" showInputMessage="1" showErrorMessage="1" error="Telefone inválido" prompt="Insira o telefone" sqref="C10">
      <formula1>8</formula1>
      <formula2>13</formula2>
    </dataValidation>
    <dataValidation allowBlank="1" showInputMessage="1" showErrorMessage="1" prompt="Insira o endereço completo" sqref="C9"/>
    <dataValidation allowBlank="1" showInputMessage="1" showErrorMessage="1" prompt="Insira o Nome ou Razão Social" sqref="C8"/>
    <dataValidation type="textLength" allowBlank="1" showInputMessage="1" showErrorMessage="1" prompt="Insira o CPF (somente números)" sqref="C83">
      <formula1>11</formula1>
      <formula2>11</formula2>
    </dataValidation>
    <dataValidation operator="lessThan" allowBlank="1" showInputMessage="1" showErrorMessage="1" error="Valor inválido" sqref="D50:D61 D18:D29 I18:I29 D34:D45 I34:I45 I50:I61"/>
    <dataValidation type="decimal" allowBlank="1" showInputMessage="1" showErrorMessage="1" error="Valor inválido" prompt="Insira a alíquota de 2,0% a 5,0%_x000a_(somente números e vírgula)" sqref="J14">
      <formula1>0.02</formula1>
      <formula2>0.05</formula2>
    </dataValidation>
    <dataValidation type="textLength" allowBlank="1" showInputMessage="1" showErrorMessage="1" error="CNPJ inválido" prompt="CNPJ do Requerente, se Pessoa Jurídica_x000a_(somente números)" sqref="C4:D4">
      <formula1>3</formula1>
      <formula2>14</formula2>
    </dataValidation>
    <dataValidation allowBlank="1" error="CNPJ inválido" prompt="Caso o contribuinte seja Pessoa Jurídica, insira o CNPJ (somente números)" sqref="D5"/>
    <dataValidation type="textLength" allowBlank="1" showInputMessage="1" showErrorMessage="1" error="CPF inválido" prompt="CPF do Requerente, se Pessoa Física_x000a_(somente números)" sqref="H4:I4">
      <formula1>3</formula1>
      <formula2>11</formula2>
    </dataValidation>
    <dataValidation allowBlank="1" error="CPF inválido" prompt="Caso o contribuinte seja Pessoa Física, insira o CPF (somente números)" sqref="I5"/>
    <dataValidation type="textLength" operator="equal" allowBlank="1" showInputMessage="1" showErrorMessage="1" error="Inscrição inválida" prompt="Inscrição Municipal_x000a_(somente números)" sqref="C6:D6">
      <formula1>8</formula1>
    </dataValidation>
    <dataValidation allowBlank="1" error="Inscrição Municipal inválida" prompt="Insira a Inscrição Municipal (somente números)" sqref="E6 D7"/>
    <dataValidation type="textLength" allowBlank="1" showInputMessage="1" showErrorMessage="1" error="CPF inválido" prompt="CPF do Representante Legal_x000a_(somente números)" sqref="C82:D82">
      <formula1>3</formula1>
      <formula2>11</formula2>
    </dataValidation>
  </dataValidations>
  <printOptions horizontalCentered="1"/>
  <pageMargins left="0.70866141732283472" right="0.70866141732283472" top="0.55118110236220474" bottom="0.74803149606299213" header="0.31496062992125984" footer="0.51181102362204722"/>
  <pageSetup paperSize="9" scale="77" fitToHeight="0" orientation="portrait" r:id="rId1"/>
  <headerFooter>
    <oddFooter>&amp;RPágina &amp;P de &amp;N</oddFooter>
  </headerFooter>
  <rowBreaks count="1" manualBreakCount="1"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7"/>
  <sheetViews>
    <sheetView zoomScaleNormal="100" zoomScaleSheetLayoutView="100" workbookViewId="0">
      <selection activeCell="C4" sqref="C4:D4"/>
    </sheetView>
  </sheetViews>
  <sheetFormatPr defaultColWidth="9.140625" defaultRowHeight="12.75" x14ac:dyDescent="0.2"/>
  <cols>
    <col min="1" max="1" width="5.7109375" style="1" customWidth="1"/>
    <col min="2" max="3" width="9.7109375" style="1" customWidth="1"/>
    <col min="4" max="4" width="12.7109375" style="1" customWidth="1"/>
    <col min="5" max="5" width="17.7109375" style="1" customWidth="1"/>
    <col min="6" max="6" width="5.7109375" style="1" customWidth="1"/>
    <col min="7" max="8" width="9.7109375" style="1" customWidth="1"/>
    <col min="9" max="9" width="12.7109375" style="1" customWidth="1"/>
    <col min="10" max="10" width="17.7109375" style="1" customWidth="1"/>
    <col min="11" max="11" width="10.7109375" style="1" customWidth="1"/>
    <col min="12" max="16384" width="9.140625" style="1"/>
  </cols>
  <sheetData>
    <row r="1" spans="1:10" ht="56.25" customHeight="1" x14ac:dyDescent="0.25">
      <c r="A1" s="106" t="s">
        <v>66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5.0999999999999996" customHeight="1" x14ac:dyDescent="0.2">
      <c r="E2" s="5"/>
      <c r="F2" s="5"/>
      <c r="G2" s="5"/>
      <c r="H2" s="5"/>
      <c r="I2" s="5"/>
    </row>
    <row r="3" spans="1:10" x14ac:dyDescent="0.2">
      <c r="A3" s="93" t="s">
        <v>22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20.100000000000001" customHeight="1" x14ac:dyDescent="0.2">
      <c r="A4" s="3" t="s">
        <v>21</v>
      </c>
      <c r="C4" s="107"/>
      <c r="D4" s="107"/>
      <c r="E4" s="2"/>
      <c r="F4" s="25"/>
      <c r="H4" s="120"/>
      <c r="I4" s="120"/>
    </row>
    <row r="5" spans="1:10" s="32" customFormat="1" ht="5.0999999999999996" customHeight="1" x14ac:dyDescent="0.2">
      <c r="A5" s="49"/>
      <c r="B5" s="49"/>
      <c r="C5" s="49"/>
      <c r="D5" s="50"/>
      <c r="E5" s="50"/>
      <c r="F5" s="19"/>
      <c r="G5" s="19"/>
      <c r="H5" s="19"/>
      <c r="I5" s="51"/>
      <c r="J5" s="51"/>
    </row>
    <row r="6" spans="1:10" ht="20.100000000000001" customHeight="1" x14ac:dyDescent="0.2">
      <c r="A6" s="4" t="s">
        <v>47</v>
      </c>
      <c r="C6" s="108"/>
      <c r="D6" s="108"/>
      <c r="E6" s="53"/>
      <c r="F6" s="59"/>
      <c r="G6" s="119" t="s">
        <v>48</v>
      </c>
      <c r="H6" s="119"/>
      <c r="I6" s="119"/>
      <c r="J6" s="119"/>
    </row>
    <row r="7" spans="1:10" ht="5.0999999999999996" customHeight="1" x14ac:dyDescent="0.2">
      <c r="A7" s="52"/>
      <c r="B7" s="52"/>
      <c r="C7" s="52"/>
      <c r="D7" s="53"/>
      <c r="E7" s="53"/>
      <c r="F7" s="53"/>
      <c r="G7" s="119"/>
      <c r="H7" s="119"/>
      <c r="I7" s="119"/>
      <c r="J7" s="119"/>
    </row>
    <row r="8" spans="1:10" ht="15" customHeight="1" x14ac:dyDescent="0.2">
      <c r="A8" s="4" t="s">
        <v>6</v>
      </c>
      <c r="C8" s="81"/>
      <c r="D8" s="81"/>
      <c r="E8" s="81"/>
      <c r="F8" s="81"/>
      <c r="G8" s="81"/>
      <c r="H8" s="81"/>
      <c r="I8" s="81"/>
    </row>
    <row r="9" spans="1:10" ht="20.100000000000001" customHeight="1" x14ac:dyDescent="0.2">
      <c r="A9" s="3" t="s">
        <v>3</v>
      </c>
      <c r="C9" s="94"/>
      <c r="D9" s="94"/>
      <c r="E9" s="94"/>
      <c r="F9" s="94"/>
      <c r="G9" s="94"/>
      <c r="H9" s="94"/>
      <c r="I9" s="94"/>
    </row>
    <row r="10" spans="1:10" ht="20.100000000000001" customHeight="1" x14ac:dyDescent="0.2">
      <c r="A10" s="3" t="s">
        <v>4</v>
      </c>
      <c r="C10" s="94"/>
      <c r="D10" s="94"/>
      <c r="E10" s="2"/>
      <c r="F10" s="26" t="s">
        <v>5</v>
      </c>
      <c r="H10" s="81"/>
      <c r="I10" s="81"/>
      <c r="J10" s="81"/>
    </row>
    <row r="11" spans="1:10" ht="5.0999999999999996" customHeight="1" x14ac:dyDescent="0.2">
      <c r="A11" s="3"/>
      <c r="B11" s="3"/>
      <c r="C11" s="3"/>
      <c r="D11" s="2"/>
      <c r="E11" s="110"/>
      <c r="F11" s="110"/>
      <c r="G11" s="110"/>
      <c r="H11" s="110"/>
      <c r="I11" s="110"/>
      <c r="J11" s="110"/>
    </row>
    <row r="12" spans="1:10" s="32" customFormat="1" x14ac:dyDescent="0.2">
      <c r="A12" s="102" t="s">
        <v>7</v>
      </c>
      <c r="B12" s="103"/>
      <c r="C12" s="103"/>
      <c r="D12" s="103"/>
      <c r="E12" s="103"/>
      <c r="F12" s="103"/>
      <c r="G12" s="103"/>
      <c r="H12" s="103"/>
      <c r="I12" s="103"/>
      <c r="J12" s="98"/>
    </row>
    <row r="13" spans="1:10" s="34" customFormat="1" ht="5.0999999999999996" customHeigh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s="32" customFormat="1" x14ac:dyDescent="0.2">
      <c r="A14" s="35" t="s">
        <v>1</v>
      </c>
      <c r="B14" s="117" t="s">
        <v>45</v>
      </c>
      <c r="C14" s="118"/>
      <c r="D14" s="118"/>
      <c r="E14" s="118"/>
      <c r="F14" s="118"/>
      <c r="G14" s="36" t="s">
        <v>31</v>
      </c>
      <c r="H14" s="114" t="str">
        <f>IF(F6="X","= Quantidade de Sócios, Contadores e Técnicos em Contab.","= Quantidade de Profissionais Habilitados")</f>
        <v>= Quantidade de Profissionais Habilitados</v>
      </c>
      <c r="I14" s="115"/>
      <c r="J14" s="116"/>
    </row>
    <row r="15" spans="1:10" s="32" customFormat="1" ht="5.0999999999999996" customHeight="1" x14ac:dyDescent="0.2">
      <c r="A15" s="37"/>
      <c r="B15" s="37"/>
      <c r="C15" s="37"/>
      <c r="D15" s="38"/>
      <c r="E15" s="37"/>
      <c r="F15" s="39"/>
      <c r="G15" s="39"/>
      <c r="H15" s="39"/>
      <c r="I15" s="37"/>
      <c r="J15" s="39"/>
    </row>
    <row r="16" spans="1:10" s="32" customFormat="1" x14ac:dyDescent="0.2">
      <c r="A16" s="40" t="s">
        <v>2</v>
      </c>
      <c r="B16" s="102">
        <f ca="1">YEAR(TODAY())-5</f>
        <v>2015</v>
      </c>
      <c r="C16" s="103"/>
      <c r="D16" s="103"/>
      <c r="E16" s="98"/>
      <c r="F16" s="40" t="s">
        <v>2</v>
      </c>
      <c r="G16" s="102">
        <f ca="1">YEAR(TODAY())-4</f>
        <v>2016</v>
      </c>
      <c r="H16" s="103"/>
      <c r="I16" s="103"/>
      <c r="J16" s="98"/>
    </row>
    <row r="17" spans="1:10" s="32" customFormat="1" x14ac:dyDescent="0.2">
      <c r="A17" s="41" t="s">
        <v>0</v>
      </c>
      <c r="B17" s="41" t="s">
        <v>28</v>
      </c>
      <c r="C17" s="41" t="s">
        <v>29</v>
      </c>
      <c r="D17" s="41" t="s">
        <v>31</v>
      </c>
      <c r="E17" s="41" t="s">
        <v>1</v>
      </c>
      <c r="F17" s="41" t="s">
        <v>0</v>
      </c>
      <c r="G17" s="41" t="s">
        <v>28</v>
      </c>
      <c r="H17" s="41" t="s">
        <v>29</v>
      </c>
      <c r="I17" s="41" t="s">
        <v>31</v>
      </c>
      <c r="J17" s="41" t="s">
        <v>1</v>
      </c>
    </row>
    <row r="18" spans="1:10" s="32" customFormat="1" x14ac:dyDescent="0.2">
      <c r="A18" s="42" t="s">
        <v>32</v>
      </c>
      <c r="B18" s="42" t="s">
        <v>46</v>
      </c>
      <c r="C18" s="43">
        <f ca="1">VLOOKUP(B16,'Valor UFM'!$A:$B,2,FALSE)</f>
        <v>3.3039000000000001</v>
      </c>
      <c r="D18" s="21"/>
      <c r="E18" s="44">
        <f ca="1">(LEFT(B18,2))*C18*D18</f>
        <v>0</v>
      </c>
      <c r="F18" s="42" t="s">
        <v>32</v>
      </c>
      <c r="G18" s="42" t="s">
        <v>46</v>
      </c>
      <c r="H18" s="43">
        <f ca="1">VLOOKUP(G16,'Valor UFM'!$A:$B,2,FALSE)</f>
        <v>3.6501000000000001</v>
      </c>
      <c r="I18" s="21"/>
      <c r="J18" s="44">
        <f ca="1">(LEFT(G18,2))*H18*I18</f>
        <v>0</v>
      </c>
    </row>
    <row r="19" spans="1:10" s="32" customFormat="1" x14ac:dyDescent="0.2">
      <c r="A19" s="42" t="s">
        <v>33</v>
      </c>
      <c r="B19" s="42" t="str">
        <f>B$18</f>
        <v>35 UFM</v>
      </c>
      <c r="C19" s="43">
        <f ca="1">C$18</f>
        <v>3.3039000000000001</v>
      </c>
      <c r="D19" s="21"/>
      <c r="E19" s="44">
        <f t="shared" ref="E19:E29" ca="1" si="0">(LEFT(B19,2))*C19*D19</f>
        <v>0</v>
      </c>
      <c r="F19" s="42" t="s">
        <v>33</v>
      </c>
      <c r="G19" s="42" t="str">
        <f>G$18</f>
        <v>35 UFM</v>
      </c>
      <c r="H19" s="43">
        <f ca="1">H$18</f>
        <v>3.6501000000000001</v>
      </c>
      <c r="I19" s="21"/>
      <c r="J19" s="44">
        <f t="shared" ref="J19:J29" ca="1" si="1">(LEFT(G19,2))*H19*I19</f>
        <v>0</v>
      </c>
    </row>
    <row r="20" spans="1:10" s="32" customFormat="1" x14ac:dyDescent="0.2">
      <c r="A20" s="42" t="s">
        <v>34</v>
      </c>
      <c r="B20" s="42" t="str">
        <f t="shared" ref="B20:C29" si="2">B$18</f>
        <v>35 UFM</v>
      </c>
      <c r="C20" s="43">
        <f t="shared" ca="1" si="2"/>
        <v>3.3039000000000001</v>
      </c>
      <c r="D20" s="21"/>
      <c r="E20" s="44">
        <f t="shared" ca="1" si="0"/>
        <v>0</v>
      </c>
      <c r="F20" s="42" t="s">
        <v>34</v>
      </c>
      <c r="G20" s="42" t="str">
        <f t="shared" ref="G20:H29" si="3">G$18</f>
        <v>35 UFM</v>
      </c>
      <c r="H20" s="43">
        <f t="shared" ca="1" si="3"/>
        <v>3.6501000000000001</v>
      </c>
      <c r="I20" s="21"/>
      <c r="J20" s="44">
        <f t="shared" ca="1" si="1"/>
        <v>0</v>
      </c>
    </row>
    <row r="21" spans="1:10" s="32" customFormat="1" x14ac:dyDescent="0.2">
      <c r="A21" s="42" t="s">
        <v>35</v>
      </c>
      <c r="B21" s="42" t="str">
        <f t="shared" si="2"/>
        <v>35 UFM</v>
      </c>
      <c r="C21" s="43">
        <f t="shared" ca="1" si="2"/>
        <v>3.3039000000000001</v>
      </c>
      <c r="D21" s="21"/>
      <c r="E21" s="44">
        <f t="shared" ca="1" si="0"/>
        <v>0</v>
      </c>
      <c r="F21" s="42" t="s">
        <v>35</v>
      </c>
      <c r="G21" s="42" t="str">
        <f t="shared" si="3"/>
        <v>35 UFM</v>
      </c>
      <c r="H21" s="43">
        <f t="shared" ca="1" si="3"/>
        <v>3.6501000000000001</v>
      </c>
      <c r="I21" s="21"/>
      <c r="J21" s="44">
        <f t="shared" ca="1" si="1"/>
        <v>0</v>
      </c>
    </row>
    <row r="22" spans="1:10" s="32" customFormat="1" x14ac:dyDescent="0.2">
      <c r="A22" s="42" t="s">
        <v>36</v>
      </c>
      <c r="B22" s="42" t="str">
        <f t="shared" si="2"/>
        <v>35 UFM</v>
      </c>
      <c r="C22" s="43">
        <f t="shared" ca="1" si="2"/>
        <v>3.3039000000000001</v>
      </c>
      <c r="D22" s="21"/>
      <c r="E22" s="44">
        <f t="shared" ca="1" si="0"/>
        <v>0</v>
      </c>
      <c r="F22" s="42" t="s">
        <v>36</v>
      </c>
      <c r="G22" s="42" t="str">
        <f t="shared" si="3"/>
        <v>35 UFM</v>
      </c>
      <c r="H22" s="43">
        <f t="shared" ca="1" si="3"/>
        <v>3.6501000000000001</v>
      </c>
      <c r="I22" s="21"/>
      <c r="J22" s="44">
        <f t="shared" ca="1" si="1"/>
        <v>0</v>
      </c>
    </row>
    <row r="23" spans="1:10" s="32" customFormat="1" x14ac:dyDescent="0.2">
      <c r="A23" s="42" t="s">
        <v>37</v>
      </c>
      <c r="B23" s="42" t="str">
        <f t="shared" si="2"/>
        <v>35 UFM</v>
      </c>
      <c r="C23" s="43">
        <f t="shared" ca="1" si="2"/>
        <v>3.3039000000000001</v>
      </c>
      <c r="D23" s="21"/>
      <c r="E23" s="44">
        <f t="shared" ca="1" si="0"/>
        <v>0</v>
      </c>
      <c r="F23" s="42" t="s">
        <v>37</v>
      </c>
      <c r="G23" s="42" t="str">
        <f t="shared" si="3"/>
        <v>35 UFM</v>
      </c>
      <c r="H23" s="43">
        <f t="shared" ca="1" si="3"/>
        <v>3.6501000000000001</v>
      </c>
      <c r="I23" s="21"/>
      <c r="J23" s="44">
        <f t="shared" ca="1" si="1"/>
        <v>0</v>
      </c>
    </row>
    <row r="24" spans="1:10" s="32" customFormat="1" x14ac:dyDescent="0.2">
      <c r="A24" s="42" t="s">
        <v>38</v>
      </c>
      <c r="B24" s="42" t="str">
        <f t="shared" si="2"/>
        <v>35 UFM</v>
      </c>
      <c r="C24" s="43">
        <f t="shared" ca="1" si="2"/>
        <v>3.3039000000000001</v>
      </c>
      <c r="D24" s="21"/>
      <c r="E24" s="44">
        <f t="shared" ca="1" si="0"/>
        <v>0</v>
      </c>
      <c r="F24" s="42" t="s">
        <v>38</v>
      </c>
      <c r="G24" s="42" t="str">
        <f t="shared" si="3"/>
        <v>35 UFM</v>
      </c>
      <c r="H24" s="43">
        <f t="shared" ca="1" si="3"/>
        <v>3.6501000000000001</v>
      </c>
      <c r="I24" s="21"/>
      <c r="J24" s="44">
        <f t="shared" ca="1" si="1"/>
        <v>0</v>
      </c>
    </row>
    <row r="25" spans="1:10" s="32" customFormat="1" x14ac:dyDescent="0.2">
      <c r="A25" s="42" t="s">
        <v>39</v>
      </c>
      <c r="B25" s="42" t="str">
        <f t="shared" si="2"/>
        <v>35 UFM</v>
      </c>
      <c r="C25" s="43">
        <f t="shared" ca="1" si="2"/>
        <v>3.3039000000000001</v>
      </c>
      <c r="D25" s="21"/>
      <c r="E25" s="44">
        <f t="shared" ca="1" si="0"/>
        <v>0</v>
      </c>
      <c r="F25" s="42" t="s">
        <v>39</v>
      </c>
      <c r="G25" s="42" t="str">
        <f t="shared" si="3"/>
        <v>35 UFM</v>
      </c>
      <c r="H25" s="43">
        <f t="shared" ca="1" si="3"/>
        <v>3.6501000000000001</v>
      </c>
      <c r="I25" s="21"/>
      <c r="J25" s="44">
        <f t="shared" ca="1" si="1"/>
        <v>0</v>
      </c>
    </row>
    <row r="26" spans="1:10" s="32" customFormat="1" x14ac:dyDescent="0.2">
      <c r="A26" s="42" t="s">
        <v>40</v>
      </c>
      <c r="B26" s="42" t="str">
        <f t="shared" si="2"/>
        <v>35 UFM</v>
      </c>
      <c r="C26" s="43">
        <f t="shared" ca="1" si="2"/>
        <v>3.3039000000000001</v>
      </c>
      <c r="D26" s="21"/>
      <c r="E26" s="44">
        <f t="shared" ca="1" si="0"/>
        <v>0</v>
      </c>
      <c r="F26" s="42" t="s">
        <v>40</v>
      </c>
      <c r="G26" s="42" t="str">
        <f t="shared" si="3"/>
        <v>35 UFM</v>
      </c>
      <c r="H26" s="43">
        <f t="shared" ca="1" si="3"/>
        <v>3.6501000000000001</v>
      </c>
      <c r="I26" s="21"/>
      <c r="J26" s="44">
        <f t="shared" ca="1" si="1"/>
        <v>0</v>
      </c>
    </row>
    <row r="27" spans="1:10" s="32" customFormat="1" x14ac:dyDescent="0.2">
      <c r="A27" s="42" t="s">
        <v>41</v>
      </c>
      <c r="B27" s="42" t="str">
        <f t="shared" si="2"/>
        <v>35 UFM</v>
      </c>
      <c r="C27" s="43">
        <f t="shared" ca="1" si="2"/>
        <v>3.3039000000000001</v>
      </c>
      <c r="D27" s="21"/>
      <c r="E27" s="44">
        <f t="shared" ca="1" si="0"/>
        <v>0</v>
      </c>
      <c r="F27" s="42" t="s">
        <v>41</v>
      </c>
      <c r="G27" s="42" t="str">
        <f t="shared" si="3"/>
        <v>35 UFM</v>
      </c>
      <c r="H27" s="43">
        <f t="shared" ca="1" si="3"/>
        <v>3.6501000000000001</v>
      </c>
      <c r="I27" s="21"/>
      <c r="J27" s="44">
        <f t="shared" ca="1" si="1"/>
        <v>0</v>
      </c>
    </row>
    <row r="28" spans="1:10" s="32" customFormat="1" x14ac:dyDescent="0.2">
      <c r="A28" s="42" t="s">
        <v>42</v>
      </c>
      <c r="B28" s="42" t="str">
        <f t="shared" si="2"/>
        <v>35 UFM</v>
      </c>
      <c r="C28" s="43">
        <f t="shared" ca="1" si="2"/>
        <v>3.3039000000000001</v>
      </c>
      <c r="D28" s="21"/>
      <c r="E28" s="44">
        <f t="shared" ca="1" si="0"/>
        <v>0</v>
      </c>
      <c r="F28" s="42" t="s">
        <v>42</v>
      </c>
      <c r="G28" s="42" t="str">
        <f t="shared" si="3"/>
        <v>35 UFM</v>
      </c>
      <c r="H28" s="43">
        <f t="shared" ca="1" si="3"/>
        <v>3.6501000000000001</v>
      </c>
      <c r="I28" s="21"/>
      <c r="J28" s="44">
        <f t="shared" ca="1" si="1"/>
        <v>0</v>
      </c>
    </row>
    <row r="29" spans="1:10" s="32" customFormat="1" x14ac:dyDescent="0.2">
      <c r="A29" s="42" t="s">
        <v>43</v>
      </c>
      <c r="B29" s="42" t="str">
        <f t="shared" si="2"/>
        <v>35 UFM</v>
      </c>
      <c r="C29" s="43">
        <f t="shared" ca="1" si="2"/>
        <v>3.3039000000000001</v>
      </c>
      <c r="D29" s="21"/>
      <c r="E29" s="44">
        <f t="shared" ca="1" si="0"/>
        <v>0</v>
      </c>
      <c r="F29" s="42" t="s">
        <v>43</v>
      </c>
      <c r="G29" s="42" t="str">
        <f t="shared" si="3"/>
        <v>35 UFM</v>
      </c>
      <c r="H29" s="43">
        <f t="shared" ca="1" si="3"/>
        <v>3.6501000000000001</v>
      </c>
      <c r="I29" s="21"/>
      <c r="J29" s="44">
        <f t="shared" ca="1" si="1"/>
        <v>0</v>
      </c>
    </row>
    <row r="30" spans="1:10" s="32" customFormat="1" x14ac:dyDescent="0.2">
      <c r="A30" s="102" t="s">
        <v>44</v>
      </c>
      <c r="B30" s="103"/>
      <c r="C30" s="98"/>
      <c r="D30" s="45" t="str">
        <f>IF(SUM(D18:D29)=0,"-",SUM(D18:D29))</f>
        <v>-</v>
      </c>
      <c r="E30" s="46">
        <f ca="1">SUM(E18:E29)</f>
        <v>0</v>
      </c>
      <c r="F30" s="102" t="s">
        <v>44</v>
      </c>
      <c r="G30" s="103"/>
      <c r="H30" s="98"/>
      <c r="I30" s="45" t="str">
        <f>IF(SUM(I18:I29)=0,"-",SUM(I18:I29))</f>
        <v>-</v>
      </c>
      <c r="J30" s="46">
        <f ca="1">SUM(J18:J29)</f>
        <v>0</v>
      </c>
    </row>
    <row r="31" spans="1:10" s="32" customFormat="1" ht="5.0999999999999996" customHeight="1" x14ac:dyDescent="0.2">
      <c r="A31" s="47"/>
      <c r="B31" s="47"/>
      <c r="C31" s="47"/>
      <c r="D31" s="48"/>
      <c r="E31" s="48"/>
      <c r="F31" s="48"/>
      <c r="G31" s="48"/>
      <c r="H31" s="48"/>
      <c r="I31" s="48"/>
      <c r="J31" s="48"/>
    </row>
    <row r="32" spans="1:10" s="32" customFormat="1" x14ac:dyDescent="0.2">
      <c r="A32" s="40" t="s">
        <v>2</v>
      </c>
      <c r="B32" s="102">
        <f ca="1">YEAR(TODAY())-3</f>
        <v>2017</v>
      </c>
      <c r="C32" s="103"/>
      <c r="D32" s="103"/>
      <c r="E32" s="98"/>
      <c r="F32" s="40" t="s">
        <v>2</v>
      </c>
      <c r="G32" s="102">
        <f ca="1">YEAR(TODAY())-2</f>
        <v>2018</v>
      </c>
      <c r="H32" s="103"/>
      <c r="I32" s="103"/>
      <c r="J32" s="98"/>
    </row>
    <row r="33" spans="1:10" s="32" customFormat="1" x14ac:dyDescent="0.2">
      <c r="A33" s="41" t="s">
        <v>0</v>
      </c>
      <c r="B33" s="41" t="s">
        <v>28</v>
      </c>
      <c r="C33" s="41" t="s">
        <v>29</v>
      </c>
      <c r="D33" s="41" t="s">
        <v>31</v>
      </c>
      <c r="E33" s="41" t="s">
        <v>1</v>
      </c>
      <c r="F33" s="41" t="s">
        <v>0</v>
      </c>
      <c r="G33" s="41" t="s">
        <v>28</v>
      </c>
      <c r="H33" s="41" t="s">
        <v>29</v>
      </c>
      <c r="I33" s="41" t="s">
        <v>31</v>
      </c>
      <c r="J33" s="41" t="s">
        <v>1</v>
      </c>
    </row>
    <row r="34" spans="1:10" s="32" customFormat="1" x14ac:dyDescent="0.2">
      <c r="A34" s="42" t="s">
        <v>32</v>
      </c>
      <c r="B34" s="42" t="s">
        <v>46</v>
      </c>
      <c r="C34" s="43">
        <f ca="1">VLOOKUP(B32,'Valor UFM'!$A:$B,2,FALSE)</f>
        <v>3.9051999999999998</v>
      </c>
      <c r="D34" s="21"/>
      <c r="E34" s="44">
        <f ca="1">(LEFT(B34,2))*C34*D34</f>
        <v>0</v>
      </c>
      <c r="F34" s="42" t="s">
        <v>32</v>
      </c>
      <c r="G34" s="42" t="s">
        <v>46</v>
      </c>
      <c r="H34" s="43">
        <f ca="1">VLOOKUP(G32,'Valor UFM'!$A:$B,2,FALSE)</f>
        <v>4.0145</v>
      </c>
      <c r="I34" s="21"/>
      <c r="J34" s="44">
        <f ca="1">(LEFT(G34,2))*H34*I34</f>
        <v>0</v>
      </c>
    </row>
    <row r="35" spans="1:10" s="32" customFormat="1" x14ac:dyDescent="0.2">
      <c r="A35" s="42" t="s">
        <v>33</v>
      </c>
      <c r="B35" s="42" t="str">
        <f>B$34</f>
        <v>35 UFM</v>
      </c>
      <c r="C35" s="43">
        <f ca="1">C$34</f>
        <v>3.9051999999999998</v>
      </c>
      <c r="D35" s="21"/>
      <c r="E35" s="44">
        <f t="shared" ref="E35:E45" ca="1" si="4">(LEFT(B35,2))*C35*D35</f>
        <v>0</v>
      </c>
      <c r="F35" s="42" t="s">
        <v>33</v>
      </c>
      <c r="G35" s="42" t="str">
        <f>G$34</f>
        <v>35 UFM</v>
      </c>
      <c r="H35" s="43">
        <f ca="1">H$34</f>
        <v>4.0145</v>
      </c>
      <c r="I35" s="21"/>
      <c r="J35" s="44">
        <f t="shared" ref="J35:J45" ca="1" si="5">(LEFT(G35,2))*H35*I35</f>
        <v>0</v>
      </c>
    </row>
    <row r="36" spans="1:10" s="32" customFormat="1" x14ac:dyDescent="0.2">
      <c r="A36" s="42" t="s">
        <v>34</v>
      </c>
      <c r="B36" s="42" t="str">
        <f t="shared" ref="B36:C45" si="6">B$34</f>
        <v>35 UFM</v>
      </c>
      <c r="C36" s="43">
        <f t="shared" ca="1" si="6"/>
        <v>3.9051999999999998</v>
      </c>
      <c r="D36" s="21"/>
      <c r="E36" s="44">
        <f t="shared" ca="1" si="4"/>
        <v>0</v>
      </c>
      <c r="F36" s="42" t="s">
        <v>34</v>
      </c>
      <c r="G36" s="42" t="str">
        <f t="shared" ref="G36:H45" si="7">G$34</f>
        <v>35 UFM</v>
      </c>
      <c r="H36" s="43">
        <f t="shared" ca="1" si="7"/>
        <v>4.0145</v>
      </c>
      <c r="I36" s="21"/>
      <c r="J36" s="44">
        <f t="shared" ca="1" si="5"/>
        <v>0</v>
      </c>
    </row>
    <row r="37" spans="1:10" s="32" customFormat="1" x14ac:dyDescent="0.2">
      <c r="A37" s="42" t="s">
        <v>35</v>
      </c>
      <c r="B37" s="42" t="str">
        <f t="shared" si="6"/>
        <v>35 UFM</v>
      </c>
      <c r="C37" s="43">
        <f t="shared" ca="1" si="6"/>
        <v>3.9051999999999998</v>
      </c>
      <c r="D37" s="21"/>
      <c r="E37" s="44">
        <f t="shared" ca="1" si="4"/>
        <v>0</v>
      </c>
      <c r="F37" s="42" t="s">
        <v>35</v>
      </c>
      <c r="G37" s="42" t="str">
        <f t="shared" si="7"/>
        <v>35 UFM</v>
      </c>
      <c r="H37" s="43">
        <f t="shared" ca="1" si="7"/>
        <v>4.0145</v>
      </c>
      <c r="I37" s="21"/>
      <c r="J37" s="44">
        <f t="shared" ca="1" si="5"/>
        <v>0</v>
      </c>
    </row>
    <row r="38" spans="1:10" s="32" customFormat="1" x14ac:dyDescent="0.2">
      <c r="A38" s="42" t="s">
        <v>36</v>
      </c>
      <c r="B38" s="42" t="str">
        <f t="shared" si="6"/>
        <v>35 UFM</v>
      </c>
      <c r="C38" s="43">
        <f t="shared" ca="1" si="6"/>
        <v>3.9051999999999998</v>
      </c>
      <c r="D38" s="21"/>
      <c r="E38" s="44">
        <f t="shared" ca="1" si="4"/>
        <v>0</v>
      </c>
      <c r="F38" s="42" t="s">
        <v>36</v>
      </c>
      <c r="G38" s="42" t="str">
        <f t="shared" si="7"/>
        <v>35 UFM</v>
      </c>
      <c r="H38" s="43">
        <f t="shared" ca="1" si="7"/>
        <v>4.0145</v>
      </c>
      <c r="I38" s="21"/>
      <c r="J38" s="44">
        <f t="shared" ca="1" si="5"/>
        <v>0</v>
      </c>
    </row>
    <row r="39" spans="1:10" s="32" customFormat="1" x14ac:dyDescent="0.2">
      <c r="A39" s="42" t="s">
        <v>37</v>
      </c>
      <c r="B39" s="42" t="str">
        <f t="shared" si="6"/>
        <v>35 UFM</v>
      </c>
      <c r="C39" s="43">
        <f t="shared" ca="1" si="6"/>
        <v>3.9051999999999998</v>
      </c>
      <c r="D39" s="21"/>
      <c r="E39" s="44">
        <f t="shared" ca="1" si="4"/>
        <v>0</v>
      </c>
      <c r="F39" s="42" t="s">
        <v>37</v>
      </c>
      <c r="G39" s="42" t="str">
        <f t="shared" si="7"/>
        <v>35 UFM</v>
      </c>
      <c r="H39" s="43">
        <f t="shared" ca="1" si="7"/>
        <v>4.0145</v>
      </c>
      <c r="I39" s="21"/>
      <c r="J39" s="44">
        <f t="shared" ca="1" si="5"/>
        <v>0</v>
      </c>
    </row>
    <row r="40" spans="1:10" s="32" customFormat="1" x14ac:dyDescent="0.2">
      <c r="A40" s="42" t="s">
        <v>38</v>
      </c>
      <c r="B40" s="42" t="str">
        <f t="shared" si="6"/>
        <v>35 UFM</v>
      </c>
      <c r="C40" s="43">
        <f t="shared" ca="1" si="6"/>
        <v>3.9051999999999998</v>
      </c>
      <c r="D40" s="21"/>
      <c r="E40" s="44">
        <f t="shared" ca="1" si="4"/>
        <v>0</v>
      </c>
      <c r="F40" s="42" t="s">
        <v>38</v>
      </c>
      <c r="G40" s="42" t="str">
        <f t="shared" si="7"/>
        <v>35 UFM</v>
      </c>
      <c r="H40" s="43">
        <f t="shared" ca="1" si="7"/>
        <v>4.0145</v>
      </c>
      <c r="I40" s="21"/>
      <c r="J40" s="44">
        <f t="shared" ca="1" si="5"/>
        <v>0</v>
      </c>
    </row>
    <row r="41" spans="1:10" s="32" customFormat="1" x14ac:dyDescent="0.2">
      <c r="A41" s="42" t="s">
        <v>39</v>
      </c>
      <c r="B41" s="42" t="str">
        <f t="shared" si="6"/>
        <v>35 UFM</v>
      </c>
      <c r="C41" s="43">
        <f t="shared" ca="1" si="6"/>
        <v>3.9051999999999998</v>
      </c>
      <c r="D41" s="21"/>
      <c r="E41" s="44">
        <f t="shared" ca="1" si="4"/>
        <v>0</v>
      </c>
      <c r="F41" s="42" t="s">
        <v>39</v>
      </c>
      <c r="G41" s="42" t="str">
        <f t="shared" si="7"/>
        <v>35 UFM</v>
      </c>
      <c r="H41" s="43">
        <f t="shared" ca="1" si="7"/>
        <v>4.0145</v>
      </c>
      <c r="I41" s="21"/>
      <c r="J41" s="44">
        <f t="shared" ca="1" si="5"/>
        <v>0</v>
      </c>
    </row>
    <row r="42" spans="1:10" s="32" customFormat="1" x14ac:dyDescent="0.2">
      <c r="A42" s="42" t="s">
        <v>40</v>
      </c>
      <c r="B42" s="42" t="str">
        <f t="shared" si="6"/>
        <v>35 UFM</v>
      </c>
      <c r="C42" s="43">
        <f t="shared" ca="1" si="6"/>
        <v>3.9051999999999998</v>
      </c>
      <c r="D42" s="21"/>
      <c r="E42" s="44">
        <f t="shared" ca="1" si="4"/>
        <v>0</v>
      </c>
      <c r="F42" s="42" t="s">
        <v>40</v>
      </c>
      <c r="G42" s="42" t="str">
        <f t="shared" si="7"/>
        <v>35 UFM</v>
      </c>
      <c r="H42" s="43">
        <f t="shared" ca="1" si="7"/>
        <v>4.0145</v>
      </c>
      <c r="I42" s="21"/>
      <c r="J42" s="44">
        <f t="shared" ca="1" si="5"/>
        <v>0</v>
      </c>
    </row>
    <row r="43" spans="1:10" s="32" customFormat="1" x14ac:dyDescent="0.2">
      <c r="A43" s="42" t="s">
        <v>41</v>
      </c>
      <c r="B43" s="42" t="str">
        <f t="shared" si="6"/>
        <v>35 UFM</v>
      </c>
      <c r="C43" s="43">
        <f t="shared" ca="1" si="6"/>
        <v>3.9051999999999998</v>
      </c>
      <c r="D43" s="21"/>
      <c r="E43" s="44">
        <f t="shared" ca="1" si="4"/>
        <v>0</v>
      </c>
      <c r="F43" s="42" t="s">
        <v>41</v>
      </c>
      <c r="G43" s="42" t="str">
        <f t="shared" si="7"/>
        <v>35 UFM</v>
      </c>
      <c r="H43" s="43">
        <f t="shared" ca="1" si="7"/>
        <v>4.0145</v>
      </c>
      <c r="I43" s="21"/>
      <c r="J43" s="44">
        <f t="shared" ca="1" si="5"/>
        <v>0</v>
      </c>
    </row>
    <row r="44" spans="1:10" s="32" customFormat="1" x14ac:dyDescent="0.2">
      <c r="A44" s="42" t="s">
        <v>42</v>
      </c>
      <c r="B44" s="42" t="str">
        <f t="shared" si="6"/>
        <v>35 UFM</v>
      </c>
      <c r="C44" s="43">
        <f t="shared" ca="1" si="6"/>
        <v>3.9051999999999998</v>
      </c>
      <c r="D44" s="21"/>
      <c r="E44" s="44">
        <f t="shared" ca="1" si="4"/>
        <v>0</v>
      </c>
      <c r="F44" s="42" t="s">
        <v>42</v>
      </c>
      <c r="G44" s="42" t="str">
        <f t="shared" si="7"/>
        <v>35 UFM</v>
      </c>
      <c r="H44" s="43">
        <f t="shared" ca="1" si="7"/>
        <v>4.0145</v>
      </c>
      <c r="I44" s="21"/>
      <c r="J44" s="44">
        <f t="shared" ca="1" si="5"/>
        <v>0</v>
      </c>
    </row>
    <row r="45" spans="1:10" s="32" customFormat="1" x14ac:dyDescent="0.2">
      <c r="A45" s="42" t="s">
        <v>43</v>
      </c>
      <c r="B45" s="42" t="str">
        <f t="shared" si="6"/>
        <v>35 UFM</v>
      </c>
      <c r="C45" s="43">
        <f t="shared" ca="1" si="6"/>
        <v>3.9051999999999998</v>
      </c>
      <c r="D45" s="21"/>
      <c r="E45" s="44">
        <f t="shared" ca="1" si="4"/>
        <v>0</v>
      </c>
      <c r="F45" s="42" t="s">
        <v>43</v>
      </c>
      <c r="G45" s="42" t="str">
        <f t="shared" si="7"/>
        <v>35 UFM</v>
      </c>
      <c r="H45" s="43">
        <f t="shared" ca="1" si="7"/>
        <v>4.0145</v>
      </c>
      <c r="I45" s="21"/>
      <c r="J45" s="44">
        <f t="shared" ca="1" si="5"/>
        <v>0</v>
      </c>
    </row>
    <row r="46" spans="1:10" s="32" customFormat="1" x14ac:dyDescent="0.2">
      <c r="A46" s="102" t="s">
        <v>44</v>
      </c>
      <c r="B46" s="103"/>
      <c r="C46" s="98"/>
      <c r="D46" s="45" t="str">
        <f>IF(SUM(D34:D45)=0,"-",SUM(D34:D45))</f>
        <v>-</v>
      </c>
      <c r="E46" s="46">
        <f ca="1">SUM(E34:E45)</f>
        <v>0</v>
      </c>
      <c r="F46" s="102" t="s">
        <v>44</v>
      </c>
      <c r="G46" s="103"/>
      <c r="H46" s="98"/>
      <c r="I46" s="45" t="str">
        <f>IF(SUM(I34:I45)=0,"-",SUM(I34:I45))</f>
        <v>-</v>
      </c>
      <c r="J46" s="46">
        <f ca="1">SUM(J34:J45)</f>
        <v>0</v>
      </c>
    </row>
    <row r="47" spans="1:10" s="32" customFormat="1" ht="5.0999999999999996" customHeight="1" x14ac:dyDescent="0.2">
      <c r="A47" s="47"/>
      <c r="B47" s="47"/>
      <c r="C47" s="47"/>
      <c r="D47" s="48"/>
      <c r="E47" s="48"/>
      <c r="F47" s="48"/>
      <c r="G47" s="48"/>
      <c r="H47" s="48"/>
      <c r="I47" s="48"/>
      <c r="J47" s="48"/>
    </row>
    <row r="48" spans="1:10" s="32" customFormat="1" x14ac:dyDescent="0.2">
      <c r="A48" s="40" t="s">
        <v>2</v>
      </c>
      <c r="B48" s="102">
        <f ca="1">YEAR(TODAY())-1</f>
        <v>2019</v>
      </c>
      <c r="C48" s="103"/>
      <c r="D48" s="103"/>
      <c r="E48" s="98"/>
      <c r="F48" s="40" t="s">
        <v>2</v>
      </c>
      <c r="G48" s="102">
        <f ca="1">YEAR(TODAY())</f>
        <v>2020</v>
      </c>
      <c r="H48" s="103"/>
      <c r="I48" s="103"/>
      <c r="J48" s="98"/>
    </row>
    <row r="49" spans="1:10" s="32" customFormat="1" x14ac:dyDescent="0.2">
      <c r="A49" s="41" t="s">
        <v>0</v>
      </c>
      <c r="B49" s="41" t="s">
        <v>28</v>
      </c>
      <c r="C49" s="41" t="s">
        <v>29</v>
      </c>
      <c r="D49" s="41" t="s">
        <v>31</v>
      </c>
      <c r="E49" s="41" t="s">
        <v>1</v>
      </c>
      <c r="F49" s="41" t="s">
        <v>0</v>
      </c>
      <c r="G49" s="41" t="s">
        <v>28</v>
      </c>
      <c r="H49" s="41" t="s">
        <v>29</v>
      </c>
      <c r="I49" s="41" t="s">
        <v>31</v>
      </c>
      <c r="J49" s="41" t="s">
        <v>1</v>
      </c>
    </row>
    <row r="50" spans="1:10" s="32" customFormat="1" x14ac:dyDescent="0.2">
      <c r="A50" s="42" t="s">
        <v>32</v>
      </c>
      <c r="B50" s="42" t="s">
        <v>46</v>
      </c>
      <c r="C50" s="43">
        <f ca="1">VLOOKUP(B48,'Valor UFM'!$A:$B,2,FALSE)</f>
        <v>4.1771000000000003</v>
      </c>
      <c r="D50" s="21"/>
      <c r="E50" s="44">
        <f ca="1">(LEFT(B50,2))*C50*D50</f>
        <v>0</v>
      </c>
      <c r="F50" s="42" t="s">
        <v>32</v>
      </c>
      <c r="G50" s="42" t="s">
        <v>46</v>
      </c>
      <c r="H50" s="43">
        <f ca="1">VLOOKUP(G48,'Valor UFM'!$A:$B,2,FALSE)</f>
        <v>4.2919999999999998</v>
      </c>
      <c r="I50" s="21"/>
      <c r="J50" s="44">
        <f ca="1">(LEFT(G50,2))*H50*I50</f>
        <v>0</v>
      </c>
    </row>
    <row r="51" spans="1:10" s="32" customFormat="1" x14ac:dyDescent="0.2">
      <c r="A51" s="42" t="s">
        <v>33</v>
      </c>
      <c r="B51" s="42" t="str">
        <f>B$50</f>
        <v>35 UFM</v>
      </c>
      <c r="C51" s="43">
        <f ca="1">C$50</f>
        <v>4.1771000000000003</v>
      </c>
      <c r="D51" s="21"/>
      <c r="E51" s="44">
        <f t="shared" ref="E51:E61" ca="1" si="8">(LEFT(B51,2))*C51*D51</f>
        <v>0</v>
      </c>
      <c r="F51" s="42" t="s">
        <v>33</v>
      </c>
      <c r="G51" s="42" t="str">
        <f>G$50</f>
        <v>35 UFM</v>
      </c>
      <c r="H51" s="43">
        <f ca="1">H$50</f>
        <v>4.2919999999999998</v>
      </c>
      <c r="I51" s="21"/>
      <c r="J51" s="44">
        <f t="shared" ref="J51:J61" ca="1" si="9">(LEFT(G51,2))*H51*I51</f>
        <v>0</v>
      </c>
    </row>
    <row r="52" spans="1:10" s="32" customFormat="1" x14ac:dyDescent="0.2">
      <c r="A52" s="42" t="s">
        <v>34</v>
      </c>
      <c r="B52" s="42" t="str">
        <f t="shared" ref="B52:C61" si="10">B$50</f>
        <v>35 UFM</v>
      </c>
      <c r="C52" s="43">
        <f t="shared" ca="1" si="10"/>
        <v>4.1771000000000003</v>
      </c>
      <c r="D52" s="21"/>
      <c r="E52" s="44">
        <f t="shared" ca="1" si="8"/>
        <v>0</v>
      </c>
      <c r="F52" s="42" t="s">
        <v>34</v>
      </c>
      <c r="G52" s="42" t="str">
        <f t="shared" ref="G52:H61" si="11">G$50</f>
        <v>35 UFM</v>
      </c>
      <c r="H52" s="43">
        <f t="shared" ca="1" si="11"/>
        <v>4.2919999999999998</v>
      </c>
      <c r="I52" s="21"/>
      <c r="J52" s="44">
        <f t="shared" ca="1" si="9"/>
        <v>0</v>
      </c>
    </row>
    <row r="53" spans="1:10" s="32" customFormat="1" x14ac:dyDescent="0.2">
      <c r="A53" s="42" t="s">
        <v>35</v>
      </c>
      <c r="B53" s="42" t="str">
        <f t="shared" si="10"/>
        <v>35 UFM</v>
      </c>
      <c r="C53" s="43">
        <f t="shared" ca="1" si="10"/>
        <v>4.1771000000000003</v>
      </c>
      <c r="D53" s="21"/>
      <c r="E53" s="44">
        <f t="shared" ca="1" si="8"/>
        <v>0</v>
      </c>
      <c r="F53" s="42" t="s">
        <v>35</v>
      </c>
      <c r="G53" s="42" t="str">
        <f t="shared" si="11"/>
        <v>35 UFM</v>
      </c>
      <c r="H53" s="43">
        <f t="shared" ca="1" si="11"/>
        <v>4.2919999999999998</v>
      </c>
      <c r="I53" s="21"/>
      <c r="J53" s="44">
        <f t="shared" ca="1" si="9"/>
        <v>0</v>
      </c>
    </row>
    <row r="54" spans="1:10" s="32" customFormat="1" x14ac:dyDescent="0.2">
      <c r="A54" s="42" t="s">
        <v>36</v>
      </c>
      <c r="B54" s="42" t="str">
        <f t="shared" si="10"/>
        <v>35 UFM</v>
      </c>
      <c r="C54" s="43">
        <f t="shared" ca="1" si="10"/>
        <v>4.1771000000000003</v>
      </c>
      <c r="D54" s="21"/>
      <c r="E54" s="44">
        <f t="shared" ca="1" si="8"/>
        <v>0</v>
      </c>
      <c r="F54" s="42" t="s">
        <v>36</v>
      </c>
      <c r="G54" s="42" t="str">
        <f t="shared" si="11"/>
        <v>35 UFM</v>
      </c>
      <c r="H54" s="43">
        <f t="shared" ca="1" si="11"/>
        <v>4.2919999999999998</v>
      </c>
      <c r="I54" s="21"/>
      <c r="J54" s="44">
        <f t="shared" ca="1" si="9"/>
        <v>0</v>
      </c>
    </row>
    <row r="55" spans="1:10" s="32" customFormat="1" x14ac:dyDescent="0.2">
      <c r="A55" s="42" t="s">
        <v>37</v>
      </c>
      <c r="B55" s="42" t="str">
        <f t="shared" si="10"/>
        <v>35 UFM</v>
      </c>
      <c r="C55" s="43">
        <f t="shared" ca="1" si="10"/>
        <v>4.1771000000000003</v>
      </c>
      <c r="D55" s="21"/>
      <c r="E55" s="44">
        <f t="shared" ca="1" si="8"/>
        <v>0</v>
      </c>
      <c r="F55" s="42" t="s">
        <v>37</v>
      </c>
      <c r="G55" s="42" t="str">
        <f t="shared" si="11"/>
        <v>35 UFM</v>
      </c>
      <c r="H55" s="43">
        <f t="shared" ca="1" si="11"/>
        <v>4.2919999999999998</v>
      </c>
      <c r="I55" s="21"/>
      <c r="J55" s="44">
        <f t="shared" ca="1" si="9"/>
        <v>0</v>
      </c>
    </row>
    <row r="56" spans="1:10" s="32" customFormat="1" x14ac:dyDescent="0.2">
      <c r="A56" s="42" t="s">
        <v>38</v>
      </c>
      <c r="B56" s="42" t="str">
        <f t="shared" si="10"/>
        <v>35 UFM</v>
      </c>
      <c r="C56" s="43">
        <f t="shared" ca="1" si="10"/>
        <v>4.1771000000000003</v>
      </c>
      <c r="D56" s="21"/>
      <c r="E56" s="44">
        <f t="shared" ca="1" si="8"/>
        <v>0</v>
      </c>
      <c r="F56" s="42" t="s">
        <v>38</v>
      </c>
      <c r="G56" s="42" t="str">
        <f t="shared" si="11"/>
        <v>35 UFM</v>
      </c>
      <c r="H56" s="43">
        <f t="shared" ca="1" si="11"/>
        <v>4.2919999999999998</v>
      </c>
      <c r="I56" s="21"/>
      <c r="J56" s="44">
        <f t="shared" ca="1" si="9"/>
        <v>0</v>
      </c>
    </row>
    <row r="57" spans="1:10" s="32" customFormat="1" x14ac:dyDescent="0.2">
      <c r="A57" s="42" t="s">
        <v>39</v>
      </c>
      <c r="B57" s="42" t="str">
        <f t="shared" si="10"/>
        <v>35 UFM</v>
      </c>
      <c r="C57" s="43">
        <f t="shared" ca="1" si="10"/>
        <v>4.1771000000000003</v>
      </c>
      <c r="D57" s="21"/>
      <c r="E57" s="44">
        <f t="shared" ca="1" si="8"/>
        <v>0</v>
      </c>
      <c r="F57" s="42" t="s">
        <v>39</v>
      </c>
      <c r="G57" s="42" t="str">
        <f t="shared" si="11"/>
        <v>35 UFM</v>
      </c>
      <c r="H57" s="43">
        <f t="shared" ca="1" si="11"/>
        <v>4.2919999999999998</v>
      </c>
      <c r="I57" s="21"/>
      <c r="J57" s="44">
        <f t="shared" ca="1" si="9"/>
        <v>0</v>
      </c>
    </row>
    <row r="58" spans="1:10" s="32" customFormat="1" x14ac:dyDescent="0.2">
      <c r="A58" s="42" t="s">
        <v>40</v>
      </c>
      <c r="B58" s="42" t="str">
        <f t="shared" si="10"/>
        <v>35 UFM</v>
      </c>
      <c r="C58" s="43">
        <f t="shared" ca="1" si="10"/>
        <v>4.1771000000000003</v>
      </c>
      <c r="D58" s="21"/>
      <c r="E58" s="44">
        <f t="shared" ca="1" si="8"/>
        <v>0</v>
      </c>
      <c r="F58" s="42" t="s">
        <v>40</v>
      </c>
      <c r="G58" s="42" t="str">
        <f t="shared" si="11"/>
        <v>35 UFM</v>
      </c>
      <c r="H58" s="43">
        <f t="shared" ca="1" si="11"/>
        <v>4.2919999999999998</v>
      </c>
      <c r="I58" s="21"/>
      <c r="J58" s="44">
        <f t="shared" ca="1" si="9"/>
        <v>0</v>
      </c>
    </row>
    <row r="59" spans="1:10" s="32" customFormat="1" x14ac:dyDescent="0.2">
      <c r="A59" s="42" t="s">
        <v>41</v>
      </c>
      <c r="B59" s="42" t="str">
        <f t="shared" si="10"/>
        <v>35 UFM</v>
      </c>
      <c r="C59" s="43">
        <f t="shared" ca="1" si="10"/>
        <v>4.1771000000000003</v>
      </c>
      <c r="D59" s="21"/>
      <c r="E59" s="44">
        <f t="shared" ca="1" si="8"/>
        <v>0</v>
      </c>
      <c r="F59" s="42" t="s">
        <v>41</v>
      </c>
      <c r="G59" s="42" t="str">
        <f t="shared" si="11"/>
        <v>35 UFM</v>
      </c>
      <c r="H59" s="43">
        <f t="shared" ca="1" si="11"/>
        <v>4.2919999999999998</v>
      </c>
      <c r="I59" s="21"/>
      <c r="J59" s="44">
        <f t="shared" ca="1" si="9"/>
        <v>0</v>
      </c>
    </row>
    <row r="60" spans="1:10" s="32" customFormat="1" x14ac:dyDescent="0.2">
      <c r="A60" s="42" t="s">
        <v>42</v>
      </c>
      <c r="B60" s="42" t="str">
        <f t="shared" si="10"/>
        <v>35 UFM</v>
      </c>
      <c r="C60" s="43">
        <f t="shared" ca="1" si="10"/>
        <v>4.1771000000000003</v>
      </c>
      <c r="D60" s="21"/>
      <c r="E60" s="44">
        <f t="shared" ca="1" si="8"/>
        <v>0</v>
      </c>
      <c r="F60" s="42" t="s">
        <v>42</v>
      </c>
      <c r="G60" s="42" t="str">
        <f t="shared" si="11"/>
        <v>35 UFM</v>
      </c>
      <c r="H60" s="43">
        <f t="shared" ca="1" si="11"/>
        <v>4.2919999999999998</v>
      </c>
      <c r="I60" s="21"/>
      <c r="J60" s="44">
        <f t="shared" ca="1" si="9"/>
        <v>0</v>
      </c>
    </row>
    <row r="61" spans="1:10" s="32" customFormat="1" x14ac:dyDescent="0.2">
      <c r="A61" s="42" t="s">
        <v>43</v>
      </c>
      <c r="B61" s="42" t="str">
        <f t="shared" si="10"/>
        <v>35 UFM</v>
      </c>
      <c r="C61" s="43">
        <f t="shared" ca="1" si="10"/>
        <v>4.1771000000000003</v>
      </c>
      <c r="D61" s="21"/>
      <c r="E61" s="44">
        <f t="shared" ca="1" si="8"/>
        <v>0</v>
      </c>
      <c r="F61" s="42" t="s">
        <v>43</v>
      </c>
      <c r="G61" s="42" t="str">
        <f t="shared" si="11"/>
        <v>35 UFM</v>
      </c>
      <c r="H61" s="43">
        <f t="shared" ca="1" si="11"/>
        <v>4.2919999999999998</v>
      </c>
      <c r="I61" s="21"/>
      <c r="J61" s="44">
        <f t="shared" ca="1" si="9"/>
        <v>0</v>
      </c>
    </row>
    <row r="62" spans="1:10" s="32" customFormat="1" x14ac:dyDescent="0.2">
      <c r="A62" s="102" t="s">
        <v>44</v>
      </c>
      <c r="B62" s="103"/>
      <c r="C62" s="98"/>
      <c r="D62" s="45" t="str">
        <f>IF(SUM(D50:D61)=0,"-",SUM(D50:D61))</f>
        <v>-</v>
      </c>
      <c r="E62" s="46">
        <f ca="1">SUM(E50:E61)</f>
        <v>0</v>
      </c>
      <c r="F62" s="102" t="s">
        <v>44</v>
      </c>
      <c r="G62" s="103"/>
      <c r="H62" s="98"/>
      <c r="I62" s="45" t="str">
        <f>IF(SUM(I50:I61)=0,"-",SUM(I50:I61))</f>
        <v>-</v>
      </c>
      <c r="J62" s="46">
        <f ca="1">SUM(J50:J61)</f>
        <v>0</v>
      </c>
    </row>
    <row r="63" spans="1:10" ht="5.0999999999999996" customHeight="1" x14ac:dyDescent="0.2">
      <c r="A63" s="8"/>
      <c r="B63" s="8"/>
      <c r="C63" s="8"/>
      <c r="D63" s="6"/>
      <c r="E63" s="6"/>
      <c r="F63" s="6"/>
      <c r="G63" s="6"/>
      <c r="H63" s="6"/>
      <c r="I63" s="6"/>
      <c r="J63" s="6"/>
    </row>
    <row r="64" spans="1:10" ht="12.75" customHeight="1" x14ac:dyDescent="0.2">
      <c r="A64" s="99" t="s">
        <v>9</v>
      </c>
      <c r="B64" s="99"/>
      <c r="C64" s="99"/>
      <c r="D64" s="99"/>
      <c r="E64" s="99"/>
      <c r="F64" s="99"/>
      <c r="G64" s="99"/>
      <c r="H64" s="99"/>
      <c r="I64" s="99"/>
      <c r="J64" s="9">
        <f ca="1">SUM(E30,J30,E46,J46,E62,J62)</f>
        <v>0</v>
      </c>
    </row>
    <row r="65" spans="1:10" ht="5.0999999999999996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x14ac:dyDescent="0.2">
      <c r="A66" s="88" t="s">
        <v>8</v>
      </c>
      <c r="B66" s="89"/>
      <c r="C66" s="89"/>
      <c r="D66" s="89"/>
      <c r="E66" s="89"/>
      <c r="F66" s="89"/>
      <c r="G66" s="89"/>
      <c r="H66" s="89"/>
      <c r="I66" s="89"/>
      <c r="J66" s="90"/>
    </row>
    <row r="67" spans="1:10" ht="5.0999999999999996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s="12" customFormat="1" ht="15" x14ac:dyDescent="0.25">
      <c r="A68" s="11" t="s">
        <v>18</v>
      </c>
      <c r="B68" s="13"/>
      <c r="C68" s="13"/>
      <c r="D68" s="13"/>
      <c r="E68" s="13"/>
      <c r="F68" s="13"/>
      <c r="G68" s="13"/>
      <c r="H68" s="13"/>
      <c r="I68" s="13"/>
      <c r="J68" s="14">
        <f ca="1">J64</f>
        <v>0</v>
      </c>
    </row>
    <row r="69" spans="1:10" ht="5.0999999999999996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10"/>
    </row>
    <row r="70" spans="1:10" ht="39.950000000000003" customHeight="1" x14ac:dyDescent="0.2">
      <c r="A70" s="91" t="s">
        <v>15</v>
      </c>
      <c r="B70" s="91"/>
      <c r="C70" s="91"/>
      <c r="D70" s="91"/>
      <c r="E70" s="91"/>
      <c r="F70" s="91"/>
      <c r="G70" s="91"/>
      <c r="H70" s="91"/>
      <c r="I70" s="91"/>
      <c r="J70" s="91"/>
    </row>
    <row r="71" spans="1:10" ht="5.099999999999999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x14ac:dyDescent="0.2">
      <c r="A72" s="88" t="s">
        <v>10</v>
      </c>
      <c r="B72" s="89"/>
      <c r="C72" s="89"/>
      <c r="D72" s="89"/>
      <c r="E72" s="89"/>
      <c r="F72" s="89"/>
      <c r="G72" s="89"/>
      <c r="H72" s="89"/>
      <c r="I72" s="89"/>
      <c r="J72" s="90"/>
    </row>
    <row r="73" spans="1:10" ht="5.0999999999999996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s="32" customFormat="1" ht="20.100000000000001" customHeight="1" x14ac:dyDescent="0.2">
      <c r="A74" s="20"/>
      <c r="B74" s="55" t="s">
        <v>23</v>
      </c>
      <c r="C74" s="54"/>
      <c r="E74" s="56"/>
      <c r="F74" s="57"/>
      <c r="G74" s="57"/>
      <c r="H74" s="57"/>
      <c r="I74" s="58"/>
      <c r="J74" s="58"/>
    </row>
    <row r="75" spans="1:10" s="32" customFormat="1" ht="5.0999999999999996" customHeight="1" x14ac:dyDescent="0.2">
      <c r="A75" s="54"/>
      <c r="B75" s="54"/>
      <c r="C75" s="54"/>
      <c r="D75" s="55"/>
      <c r="E75" s="56"/>
      <c r="F75" s="57"/>
      <c r="G75" s="57"/>
      <c r="H75" s="57"/>
      <c r="I75" s="58"/>
      <c r="J75" s="58"/>
    </row>
    <row r="76" spans="1:10" s="2" customFormat="1" ht="39.950000000000003" customHeight="1" x14ac:dyDescent="0.2">
      <c r="A76" s="92" t="s">
        <v>16</v>
      </c>
      <c r="B76" s="92"/>
      <c r="C76" s="92"/>
      <c r="D76" s="92"/>
      <c r="E76" s="92"/>
      <c r="F76" s="92"/>
      <c r="G76" s="92"/>
      <c r="H76" s="92"/>
      <c r="I76" s="92"/>
      <c r="J76" s="92"/>
    </row>
    <row r="77" spans="1:10" ht="5.0999999999999996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x14ac:dyDescent="0.2">
      <c r="A78" s="93" t="s">
        <v>11</v>
      </c>
      <c r="B78" s="93"/>
      <c r="C78" s="93"/>
      <c r="D78" s="93"/>
      <c r="E78" s="93"/>
      <c r="F78" s="93"/>
      <c r="G78" s="93"/>
      <c r="H78" s="93"/>
      <c r="I78" s="93"/>
      <c r="J78" s="93"/>
    </row>
    <row r="79" spans="1:10" ht="20.100000000000001" customHeight="1" x14ac:dyDescent="0.2">
      <c r="A79" s="4" t="s">
        <v>6</v>
      </c>
      <c r="B79" s="4"/>
      <c r="C79" s="81"/>
      <c r="D79" s="81"/>
      <c r="E79" s="81"/>
      <c r="F79" s="81"/>
      <c r="G79" s="81"/>
      <c r="H79" s="81"/>
      <c r="I79" s="81"/>
      <c r="J79" s="2"/>
    </row>
    <row r="80" spans="1:10" ht="20.100000000000001" customHeight="1" x14ac:dyDescent="0.2">
      <c r="A80" s="3" t="s">
        <v>3</v>
      </c>
      <c r="B80" s="3"/>
      <c r="C80" s="94"/>
      <c r="D80" s="94"/>
      <c r="E80" s="94"/>
      <c r="F80" s="94"/>
      <c r="G80" s="94"/>
      <c r="H80" s="94"/>
      <c r="I80" s="94"/>
    </row>
    <row r="81" spans="1:10" ht="20.100000000000001" customHeight="1" x14ac:dyDescent="0.2">
      <c r="A81" s="3" t="s">
        <v>4</v>
      </c>
      <c r="B81" s="3"/>
      <c r="C81" s="94"/>
      <c r="D81" s="94"/>
      <c r="E81" s="2"/>
      <c r="F81" s="4" t="s">
        <v>5</v>
      </c>
      <c r="G81" s="4"/>
      <c r="H81" s="81"/>
      <c r="I81" s="81"/>
      <c r="J81" s="81"/>
    </row>
    <row r="82" spans="1:10" ht="20.100000000000001" customHeight="1" x14ac:dyDescent="0.25">
      <c r="A82" s="3" t="s">
        <v>12</v>
      </c>
      <c r="B82" s="3"/>
      <c r="C82" s="80"/>
      <c r="D82" s="80"/>
      <c r="E82" s="15"/>
      <c r="F82" s="27" t="s">
        <v>13</v>
      </c>
      <c r="G82" s="17"/>
      <c r="H82" s="81"/>
      <c r="I82" s="81"/>
      <c r="J82" s="81"/>
    </row>
    <row r="83" spans="1:10" x14ac:dyDescent="0.2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x14ac:dyDescent="0.2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 x14ac:dyDescent="0.25">
      <c r="A85" s="6"/>
      <c r="B85" s="6"/>
      <c r="C85" s="6"/>
      <c r="D85" s="82" t="str">
        <f ca="1">"Porto Alegre, "&amp;TEXT(TODAY(),"d"" de ""mmmm"" de ""aaaa")&amp;"."</f>
        <v>Porto Alegre, 23 de setembro de 2020.</v>
      </c>
      <c r="E85" s="82"/>
      <c r="F85" s="82"/>
      <c r="G85" s="82"/>
      <c r="H85" s="82"/>
      <c r="I85" s="82"/>
      <c r="J85" s="6"/>
    </row>
    <row r="86" spans="1:1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">
      <c r="A90" s="6"/>
      <c r="B90" s="6"/>
      <c r="C90" s="6"/>
      <c r="D90" s="16"/>
      <c r="E90" s="16"/>
      <c r="F90" s="16"/>
      <c r="G90" s="16"/>
      <c r="H90" s="16"/>
      <c r="I90" s="16"/>
      <c r="J90" s="6"/>
    </row>
    <row r="91" spans="1:10" x14ac:dyDescent="0.2">
      <c r="A91" s="6"/>
      <c r="B91" s="6"/>
      <c r="C91" s="6"/>
      <c r="D91" s="83" t="s">
        <v>14</v>
      </c>
      <c r="E91" s="83"/>
      <c r="F91" s="83"/>
      <c r="G91" s="83"/>
      <c r="H91" s="83"/>
      <c r="I91" s="83"/>
      <c r="J91" s="6"/>
    </row>
    <row r="92" spans="1:10" x14ac:dyDescent="0.2">
      <c r="A92" s="6"/>
      <c r="B92" s="6"/>
      <c r="C92" s="6"/>
      <c r="D92" s="84" t="s">
        <v>17</v>
      </c>
      <c r="E92" s="84"/>
      <c r="F92" s="84"/>
      <c r="G92" s="84"/>
      <c r="H92" s="84"/>
      <c r="I92" s="84"/>
      <c r="J92" s="6"/>
    </row>
    <row r="93" spans="1:1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x14ac:dyDescent="0.2">
      <c r="A96" s="6"/>
      <c r="B96" s="6"/>
      <c r="C96" s="6"/>
      <c r="D96" s="6"/>
      <c r="E96" s="18"/>
      <c r="F96" s="6"/>
      <c r="G96" s="6"/>
      <c r="H96" s="6"/>
      <c r="I96" s="6"/>
      <c r="J96" s="6"/>
    </row>
    <row r="97" spans="1:10" x14ac:dyDescent="0.2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x14ac:dyDescent="0.2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2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10" spans="1:10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2">
      <c r="A117" s="85" t="s">
        <v>24</v>
      </c>
      <c r="B117" s="86"/>
      <c r="C117" s="86"/>
      <c r="D117" s="86"/>
      <c r="E117" s="86"/>
      <c r="F117" s="86"/>
      <c r="G117" s="86"/>
      <c r="H117" s="86"/>
      <c r="I117" s="86"/>
      <c r="J117" s="87"/>
    </row>
    <row r="118" spans="1:10" x14ac:dyDescent="0.2">
      <c r="A118" s="68" t="s">
        <v>25</v>
      </c>
      <c r="B118" s="69"/>
      <c r="C118" s="69"/>
      <c r="D118" s="70"/>
      <c r="E118" s="70"/>
      <c r="F118" s="70"/>
      <c r="G118" s="70"/>
      <c r="H118" s="70"/>
      <c r="I118" s="70"/>
      <c r="J118" s="71"/>
    </row>
    <row r="119" spans="1:10" x14ac:dyDescent="0.2">
      <c r="A119" s="72" t="s">
        <v>27</v>
      </c>
      <c r="B119" s="73"/>
      <c r="C119" s="73"/>
      <c r="D119" s="74"/>
      <c r="E119" s="74"/>
      <c r="F119" s="74"/>
      <c r="G119" s="74"/>
      <c r="H119" s="74"/>
      <c r="I119" s="74"/>
      <c r="J119" s="75"/>
    </row>
    <row r="120" spans="1:10" x14ac:dyDescent="0.2">
      <c r="A120" s="76" t="s">
        <v>26</v>
      </c>
      <c r="B120" s="77"/>
      <c r="C120" s="77"/>
      <c r="D120" s="78"/>
      <c r="E120" s="78"/>
      <c r="F120" s="78"/>
      <c r="G120" s="78"/>
      <c r="H120" s="78"/>
      <c r="I120" s="78"/>
      <c r="J120" s="79"/>
    </row>
    <row r="121" spans="1:10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</row>
  </sheetData>
  <sheetProtection algorithmName="SHA-512" hashValue="2Q5B6/WtzXNAK/AbAnawslkt9w7PXQoNzUd0/9OztT9SoboW7hB6UgH509ic8U/D2M08TLr5+v2ZU+8/D2QtLA==" saltValue="BDXE6eDLIoA2DISdcD6nag==" spinCount="100000" sheet="1" objects="1" scenarios="1" selectLockedCells="1"/>
  <mergeCells count="45">
    <mergeCell ref="D85:I85"/>
    <mergeCell ref="D91:I91"/>
    <mergeCell ref="A66:J66"/>
    <mergeCell ref="A78:J78"/>
    <mergeCell ref="C79:I79"/>
    <mergeCell ref="C80:I80"/>
    <mergeCell ref="A117:J117"/>
    <mergeCell ref="A120:J120"/>
    <mergeCell ref="A119:J119"/>
    <mergeCell ref="A118:J118"/>
    <mergeCell ref="D92:I92"/>
    <mergeCell ref="A1:J1"/>
    <mergeCell ref="A76:J76"/>
    <mergeCell ref="A3:J3"/>
    <mergeCell ref="E11:J11"/>
    <mergeCell ref="C4:D4"/>
    <mergeCell ref="C9:I9"/>
    <mergeCell ref="C10:D10"/>
    <mergeCell ref="G6:J7"/>
    <mergeCell ref="C6:D6"/>
    <mergeCell ref="C8:I8"/>
    <mergeCell ref="A64:I64"/>
    <mergeCell ref="A12:J12"/>
    <mergeCell ref="B16:E16"/>
    <mergeCell ref="B48:E48"/>
    <mergeCell ref="G48:J48"/>
    <mergeCell ref="A70:J70"/>
    <mergeCell ref="H4:I4"/>
    <mergeCell ref="H10:J10"/>
    <mergeCell ref="H14:J14"/>
    <mergeCell ref="B14:F14"/>
    <mergeCell ref="F30:H30"/>
    <mergeCell ref="C81:D81"/>
    <mergeCell ref="C82:D82"/>
    <mergeCell ref="H81:J81"/>
    <mergeCell ref="H82:J82"/>
    <mergeCell ref="G16:J16"/>
    <mergeCell ref="B32:E32"/>
    <mergeCell ref="G32:J32"/>
    <mergeCell ref="A30:C30"/>
    <mergeCell ref="A46:C46"/>
    <mergeCell ref="F46:H46"/>
    <mergeCell ref="A72:J72"/>
    <mergeCell ref="A62:C62"/>
    <mergeCell ref="F62:H62"/>
  </mergeCells>
  <dataValidations count="23">
    <dataValidation allowBlank="1" prompt="Insira o CPF (somente números)" sqref="C83"/>
    <dataValidation allowBlank="1" showInputMessage="1" showErrorMessage="1" prompt="Insira o Nome ou Razão Social" sqref="C8"/>
    <dataValidation allowBlank="1" showInputMessage="1" showErrorMessage="1" prompt="Insira o endereço completo" sqref="C9"/>
    <dataValidation type="textLength" allowBlank="1" showInputMessage="1" showErrorMessage="1" error="Telefone inválido" prompt="Insira o telefone" sqref="C10">
      <formula1>8</formula1>
      <formula2>13</formula2>
    </dataValidation>
    <dataValidation allowBlank="1" showInputMessage="1" showErrorMessage="1" prompt="Insira o e-mail" sqref="H10"/>
    <dataValidation type="whole" operator="lessThanOrEqual" allowBlank="1" showInputMessage="1" showErrorMessage="1" error="Valor inválido" sqref="I50:I61">
      <formula1>10000</formula1>
    </dataValidation>
    <dataValidation type="whole" allowBlank="1" showInputMessage="1" showErrorMessage="1" error="Nº de parcelas inválido (permitido de 2 a 60 parcelas)" prompt="ATENÇÃO: preencha este campo SOMENTE caso deseje parcelamento_x000a_* Insira o número de parcelas (máx. 60 meses)" sqref="A74:A75 C74:C75 B75">
      <formula1>2</formula1>
      <formula2>60</formula2>
    </dataValidation>
    <dataValidation allowBlank="1" showInputMessage="1" showErrorMessage="1" prompt="Insira o nome do Representante Legal" sqref="C79"/>
    <dataValidation allowBlank="1" showInputMessage="1" showErrorMessage="1" prompt="Insira o endereço do Representante Legal" sqref="C80"/>
    <dataValidation type="textLength" allowBlank="1" showInputMessage="1" showErrorMessage="1" error="Telefone inválido" prompt="Insira o telefone do Representante Legal" sqref="C81">
      <formula1>8</formula1>
      <formula2>13</formula2>
    </dataValidation>
    <dataValidation allowBlank="1" showInputMessage="1" showErrorMessage="1" prompt="Insira o e-mail do Representante Legal" sqref="H81"/>
    <dataValidation allowBlank="1" showInputMessage="1" showErrorMessage="1" prompt="Insira o cargo/função (Sócio-administrador, Procurador, etc)" sqref="H82:H83"/>
    <dataValidation allowBlank="1" error="CNPJ inválido" prompt="Caso o contribuinte seja Pessoa Jurídica, insira o CNPJ (somente números)" sqref="E5"/>
    <dataValidation allowBlank="1" error="Inscrição Municipal inválida" prompt="Insira a Inscrição Municipal (somente números)" sqref="E7"/>
    <dataValidation allowBlank="1" error="CPF inválido" prompt="Caso o contribuinte seja Pessoa Física, insira o CPF (somente números)" sqref="J5"/>
    <dataValidation type="whole" operator="lessThanOrEqual" allowBlank="1" showInputMessage="1" showErrorMessage="1" error="Valor inválido" sqref="D18:D29 I18:I29 D34:D45 I34:I45 D50:D61">
      <formula1>10000</formula1>
    </dataValidation>
    <dataValidation type="textLength" allowBlank="1" showInputMessage="1" showErrorMessage="1" error="CNPJ inválido" prompt="CNPJ do Requerente, se Pessoa Jurídica_x000a_(somente números)" sqref="C4:D4">
      <formula1>3</formula1>
      <formula2>14</formula2>
    </dataValidation>
    <dataValidation type="textLength" allowBlank="1" showErrorMessage="1" error="CPF inválido" prompt="CPF do Requerente, se Pessoa Física_x000a_(somente números)" sqref="H4:I4">
      <formula1>3</formula1>
      <formula2>11</formula2>
    </dataValidation>
    <dataValidation type="textLength" operator="equal" allowBlank="1" showInputMessage="1" showErrorMessage="1" error="Inscrição Municipal inválida" prompt="Inscrição Municipal_x000a_(somente números)" sqref="C6:D6">
      <formula1>8</formula1>
    </dataValidation>
    <dataValidation allowBlank="1" error="CNPJ inválido" prompt="Caso o contribuinte seja Pessoa Jurídica, insira o CNPJ (somente números)" sqref="D5"/>
    <dataValidation allowBlank="1" error="CPF inválido" prompt="Caso o contribuinte seja Pessoa Física, insira o CPF (somente números)" sqref="I5"/>
    <dataValidation allowBlank="1" error="Inscrição Municipal inválida" prompt="Insira a Inscrição Municipal (somente números)" sqref="E6 D7"/>
    <dataValidation type="textLength" allowBlank="1" showInputMessage="1" showErrorMessage="1" error="CPF inválido" prompt="CPF do Representante Legal_x000a_(somente números)" sqref="C82:D82">
      <formula1>3</formula1>
      <formula2>11</formula2>
    </dataValidation>
  </dataValidations>
  <printOptions horizontalCentered="1"/>
  <pageMargins left="0.70866141732283472" right="0.70866141732283472" top="0.55118110236220474" bottom="0.74803149606299213" header="0.31496062992125984" footer="0.51181102362204722"/>
  <pageSetup paperSize="9" scale="77" fitToHeight="0" orientation="portrait" r:id="rId1"/>
  <headerFooter>
    <oddFooter>&amp;RPágina &amp;P de &amp;N</oddFooter>
  </headerFooter>
  <rowBreaks count="1" manualBreakCount="1">
    <brk id="6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7"/>
  <sheetViews>
    <sheetView zoomScaleNormal="100" zoomScaleSheetLayoutView="100" workbookViewId="0">
      <selection activeCell="C4" sqref="C4:D4"/>
    </sheetView>
  </sheetViews>
  <sheetFormatPr defaultColWidth="9.140625" defaultRowHeight="12.75" x14ac:dyDescent="0.2"/>
  <cols>
    <col min="1" max="1" width="5.7109375" style="1" customWidth="1"/>
    <col min="2" max="3" width="9.7109375" style="1" customWidth="1"/>
    <col min="4" max="4" width="12.7109375" style="1" customWidth="1"/>
    <col min="5" max="5" width="17.7109375" style="1" customWidth="1"/>
    <col min="6" max="6" width="5.7109375" style="1" customWidth="1"/>
    <col min="7" max="8" width="9.7109375" style="1" customWidth="1"/>
    <col min="9" max="9" width="12.7109375" style="1" customWidth="1"/>
    <col min="10" max="10" width="17.7109375" style="1" customWidth="1"/>
    <col min="11" max="11" width="10.7109375" style="1" customWidth="1"/>
    <col min="12" max="16384" width="9.140625" style="1"/>
  </cols>
  <sheetData>
    <row r="1" spans="1:10" ht="56.25" customHeight="1" x14ac:dyDescent="0.25">
      <c r="A1" s="106" t="s">
        <v>49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5.0999999999999996" customHeight="1" x14ac:dyDescent="0.2">
      <c r="E2" s="5"/>
      <c r="F2" s="5"/>
      <c r="G2" s="5"/>
      <c r="H2" s="5"/>
      <c r="I2" s="5"/>
    </row>
    <row r="3" spans="1:10" x14ac:dyDescent="0.2">
      <c r="A3" s="93" t="s">
        <v>22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20.100000000000001" customHeight="1" x14ac:dyDescent="0.2">
      <c r="A4" s="3" t="s">
        <v>21</v>
      </c>
      <c r="C4" s="107"/>
      <c r="D4" s="107"/>
      <c r="E4" s="2"/>
      <c r="F4" s="25" t="s">
        <v>20</v>
      </c>
      <c r="H4" s="80"/>
      <c r="I4" s="80"/>
    </row>
    <row r="5" spans="1:10" s="32" customFormat="1" ht="5.0999999999999996" customHeight="1" x14ac:dyDescent="0.2">
      <c r="A5" s="49"/>
      <c r="B5" s="49"/>
      <c r="C5" s="49"/>
      <c r="D5" s="50"/>
      <c r="E5" s="50"/>
      <c r="F5" s="19"/>
      <c r="G5" s="19"/>
      <c r="H5" s="19"/>
      <c r="I5" s="51"/>
      <c r="J5" s="51"/>
    </row>
    <row r="6" spans="1:10" ht="20.100000000000001" customHeight="1" x14ac:dyDescent="0.2">
      <c r="A6" s="4" t="s">
        <v>47</v>
      </c>
      <c r="C6" s="108"/>
      <c r="D6" s="108"/>
      <c r="E6" s="53"/>
      <c r="F6" s="59"/>
      <c r="G6" s="109"/>
      <c r="H6" s="109"/>
      <c r="I6" s="109"/>
      <c r="J6" s="109"/>
    </row>
    <row r="7" spans="1:10" ht="5.0999999999999996" customHeight="1" x14ac:dyDescent="0.2">
      <c r="A7" s="52"/>
      <c r="B7" s="52"/>
      <c r="C7" s="52"/>
      <c r="D7" s="53"/>
      <c r="E7" s="53"/>
      <c r="F7" s="53"/>
      <c r="G7" s="109"/>
      <c r="H7" s="109"/>
      <c r="I7" s="109"/>
      <c r="J7" s="109"/>
    </row>
    <row r="8" spans="1:10" ht="15" customHeight="1" x14ac:dyDescent="0.2">
      <c r="A8" s="4" t="s">
        <v>6</v>
      </c>
      <c r="C8" s="81"/>
      <c r="D8" s="81"/>
      <c r="E8" s="81"/>
      <c r="F8" s="81"/>
      <c r="G8" s="81"/>
      <c r="H8" s="81"/>
      <c r="I8" s="81"/>
    </row>
    <row r="9" spans="1:10" ht="20.100000000000001" customHeight="1" x14ac:dyDescent="0.2">
      <c r="A9" s="3" t="s">
        <v>3</v>
      </c>
      <c r="C9" s="94"/>
      <c r="D9" s="94"/>
      <c r="E9" s="94"/>
      <c r="F9" s="94"/>
      <c r="G9" s="94"/>
      <c r="H9" s="94"/>
      <c r="I9" s="94"/>
    </row>
    <row r="10" spans="1:10" ht="20.100000000000001" customHeight="1" x14ac:dyDescent="0.2">
      <c r="A10" s="3" t="s">
        <v>4</v>
      </c>
      <c r="C10" s="94"/>
      <c r="D10" s="94"/>
      <c r="E10" s="2"/>
      <c r="F10" s="26" t="s">
        <v>5</v>
      </c>
      <c r="H10" s="81"/>
      <c r="I10" s="81"/>
      <c r="J10" s="81"/>
    </row>
    <row r="11" spans="1:10" ht="5.0999999999999996" customHeight="1" x14ac:dyDescent="0.2">
      <c r="A11" s="3"/>
      <c r="B11" s="3"/>
      <c r="C11" s="3"/>
      <c r="D11" s="2"/>
      <c r="E11" s="110"/>
      <c r="F11" s="110"/>
      <c r="G11" s="110"/>
      <c r="H11" s="110"/>
      <c r="I11" s="110"/>
      <c r="J11" s="110"/>
    </row>
    <row r="12" spans="1:10" s="32" customFormat="1" x14ac:dyDescent="0.2">
      <c r="A12" s="102" t="s">
        <v>7</v>
      </c>
      <c r="B12" s="103"/>
      <c r="C12" s="103"/>
      <c r="D12" s="103"/>
      <c r="E12" s="103"/>
      <c r="F12" s="103"/>
      <c r="G12" s="103"/>
      <c r="H12" s="103"/>
      <c r="I12" s="103"/>
      <c r="J12" s="98"/>
    </row>
    <row r="13" spans="1:10" s="34" customFormat="1" ht="5.0999999999999996" customHeigh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s="32" customFormat="1" x14ac:dyDescent="0.2">
      <c r="A14" s="35" t="s">
        <v>1</v>
      </c>
      <c r="B14" s="117" t="s">
        <v>50</v>
      </c>
      <c r="C14" s="118"/>
      <c r="D14" s="118"/>
      <c r="E14" s="118"/>
      <c r="F14" s="118"/>
      <c r="G14" s="36" t="s">
        <v>53</v>
      </c>
      <c r="H14" s="114" t="s">
        <v>60</v>
      </c>
      <c r="I14" s="115"/>
      <c r="J14" s="116"/>
    </row>
    <row r="15" spans="1:10" s="32" customFormat="1" ht="5.0999999999999996" customHeight="1" x14ac:dyDescent="0.2">
      <c r="A15" s="37"/>
      <c r="B15" s="37"/>
      <c r="C15" s="37"/>
      <c r="D15" s="38"/>
      <c r="E15" s="37"/>
      <c r="F15" s="39"/>
      <c r="G15" s="39"/>
      <c r="H15" s="39"/>
      <c r="I15" s="37"/>
      <c r="J15" s="39"/>
    </row>
    <row r="16" spans="1:10" s="32" customFormat="1" x14ac:dyDescent="0.2">
      <c r="A16" s="40" t="s">
        <v>2</v>
      </c>
      <c r="B16" s="102">
        <f ca="1">YEAR(TODAY())-5</f>
        <v>2015</v>
      </c>
      <c r="C16" s="103"/>
      <c r="D16" s="103"/>
      <c r="E16" s="98"/>
      <c r="F16" s="40" t="s">
        <v>2</v>
      </c>
      <c r="G16" s="102">
        <f ca="1">YEAR(TODAY())-4</f>
        <v>2016</v>
      </c>
      <c r="H16" s="103"/>
      <c r="I16" s="103"/>
      <c r="J16" s="98"/>
    </row>
    <row r="17" spans="1:10" s="32" customFormat="1" x14ac:dyDescent="0.2">
      <c r="A17" s="41" t="s">
        <v>0</v>
      </c>
      <c r="B17" s="41" t="s">
        <v>54</v>
      </c>
      <c r="C17" s="41" t="s">
        <v>29</v>
      </c>
      <c r="D17" s="41" t="s">
        <v>51</v>
      </c>
      <c r="E17" s="41" t="s">
        <v>1</v>
      </c>
      <c r="F17" s="41" t="s">
        <v>0</v>
      </c>
      <c r="G17" s="41" t="s">
        <v>54</v>
      </c>
      <c r="H17" s="41" t="s">
        <v>29</v>
      </c>
      <c r="I17" s="41" t="s">
        <v>51</v>
      </c>
      <c r="J17" s="41" t="s">
        <v>1</v>
      </c>
    </row>
    <row r="18" spans="1:10" s="32" customFormat="1" x14ac:dyDescent="0.2">
      <c r="A18" s="42" t="s">
        <v>32</v>
      </c>
      <c r="B18" s="42" t="s">
        <v>52</v>
      </c>
      <c r="C18" s="43">
        <f ca="1">VLOOKUP(B16,'Valor UFM'!$A:$B,2,FALSE)</f>
        <v>3.3039000000000001</v>
      </c>
      <c r="D18" s="21"/>
      <c r="E18" s="44">
        <f ca="1">(LEFT(B18,2))*C18*D18</f>
        <v>0</v>
      </c>
      <c r="F18" s="42" t="s">
        <v>32</v>
      </c>
      <c r="G18" s="42" t="s">
        <v>52</v>
      </c>
      <c r="H18" s="43">
        <f ca="1">VLOOKUP(G16,'Valor UFM'!$A:$B,2,FALSE)</f>
        <v>3.6501000000000001</v>
      </c>
      <c r="I18" s="21"/>
      <c r="J18" s="44">
        <f ca="1">(LEFT(G18,2))*H18*I18</f>
        <v>0</v>
      </c>
    </row>
    <row r="19" spans="1:10" s="32" customFormat="1" x14ac:dyDescent="0.2">
      <c r="A19" s="42" t="s">
        <v>33</v>
      </c>
      <c r="B19" s="42" t="str">
        <f>B$18</f>
        <v>15 UFM</v>
      </c>
      <c r="C19" s="43">
        <f ca="1">C$18</f>
        <v>3.3039000000000001</v>
      </c>
      <c r="D19" s="21"/>
      <c r="E19" s="44">
        <f t="shared" ref="E19:E29" ca="1" si="0">(LEFT(B19,2))*C19*D19</f>
        <v>0</v>
      </c>
      <c r="F19" s="42" t="s">
        <v>33</v>
      </c>
      <c r="G19" s="42" t="str">
        <f>G$18</f>
        <v>15 UFM</v>
      </c>
      <c r="H19" s="43">
        <f ca="1">H$18</f>
        <v>3.6501000000000001</v>
      </c>
      <c r="I19" s="21"/>
      <c r="J19" s="44">
        <f t="shared" ref="J19:J29" ca="1" si="1">(LEFT(G19,2))*H19*I19</f>
        <v>0</v>
      </c>
    </row>
    <row r="20" spans="1:10" s="32" customFormat="1" x14ac:dyDescent="0.2">
      <c r="A20" s="42" t="s">
        <v>34</v>
      </c>
      <c r="B20" s="42" t="str">
        <f t="shared" ref="B20:C29" si="2">B$18</f>
        <v>15 UFM</v>
      </c>
      <c r="C20" s="43">
        <f t="shared" ca="1" si="2"/>
        <v>3.3039000000000001</v>
      </c>
      <c r="D20" s="21"/>
      <c r="E20" s="44">
        <f t="shared" ca="1" si="0"/>
        <v>0</v>
      </c>
      <c r="F20" s="42" t="s">
        <v>34</v>
      </c>
      <c r="G20" s="42" t="str">
        <f t="shared" ref="G20:H29" si="3">G$18</f>
        <v>15 UFM</v>
      </c>
      <c r="H20" s="43">
        <f t="shared" ca="1" si="3"/>
        <v>3.6501000000000001</v>
      </c>
      <c r="I20" s="21"/>
      <c r="J20" s="44">
        <f t="shared" ca="1" si="1"/>
        <v>0</v>
      </c>
    </row>
    <row r="21" spans="1:10" s="32" customFormat="1" x14ac:dyDescent="0.2">
      <c r="A21" s="42" t="s">
        <v>35</v>
      </c>
      <c r="B21" s="42" t="str">
        <f t="shared" si="2"/>
        <v>15 UFM</v>
      </c>
      <c r="C21" s="43">
        <f t="shared" ca="1" si="2"/>
        <v>3.3039000000000001</v>
      </c>
      <c r="D21" s="21"/>
      <c r="E21" s="44">
        <f t="shared" ca="1" si="0"/>
        <v>0</v>
      </c>
      <c r="F21" s="42" t="s">
        <v>35</v>
      </c>
      <c r="G21" s="42" t="str">
        <f t="shared" si="3"/>
        <v>15 UFM</v>
      </c>
      <c r="H21" s="43">
        <f t="shared" ca="1" si="3"/>
        <v>3.6501000000000001</v>
      </c>
      <c r="I21" s="21"/>
      <c r="J21" s="44">
        <f t="shared" ca="1" si="1"/>
        <v>0</v>
      </c>
    </row>
    <row r="22" spans="1:10" s="32" customFormat="1" x14ac:dyDescent="0.2">
      <c r="A22" s="42" t="s">
        <v>36</v>
      </c>
      <c r="B22" s="42" t="str">
        <f t="shared" si="2"/>
        <v>15 UFM</v>
      </c>
      <c r="C22" s="43">
        <f t="shared" ca="1" si="2"/>
        <v>3.3039000000000001</v>
      </c>
      <c r="D22" s="21"/>
      <c r="E22" s="44">
        <f t="shared" ca="1" si="0"/>
        <v>0</v>
      </c>
      <c r="F22" s="42" t="s">
        <v>36</v>
      </c>
      <c r="G22" s="42" t="str">
        <f t="shared" si="3"/>
        <v>15 UFM</v>
      </c>
      <c r="H22" s="43">
        <f t="shared" ca="1" si="3"/>
        <v>3.6501000000000001</v>
      </c>
      <c r="I22" s="21"/>
      <c r="J22" s="44">
        <f t="shared" ca="1" si="1"/>
        <v>0</v>
      </c>
    </row>
    <row r="23" spans="1:10" s="32" customFormat="1" x14ac:dyDescent="0.2">
      <c r="A23" s="42" t="s">
        <v>37</v>
      </c>
      <c r="B23" s="42" t="str">
        <f t="shared" si="2"/>
        <v>15 UFM</v>
      </c>
      <c r="C23" s="43">
        <f t="shared" ca="1" si="2"/>
        <v>3.3039000000000001</v>
      </c>
      <c r="D23" s="21"/>
      <c r="E23" s="44">
        <f t="shared" ca="1" si="0"/>
        <v>0</v>
      </c>
      <c r="F23" s="42" t="s">
        <v>37</v>
      </c>
      <c r="G23" s="42" t="str">
        <f t="shared" si="3"/>
        <v>15 UFM</v>
      </c>
      <c r="H23" s="43">
        <f t="shared" ca="1" si="3"/>
        <v>3.6501000000000001</v>
      </c>
      <c r="I23" s="21"/>
      <c r="J23" s="44">
        <f t="shared" ca="1" si="1"/>
        <v>0</v>
      </c>
    </row>
    <row r="24" spans="1:10" s="32" customFormat="1" x14ac:dyDescent="0.2">
      <c r="A24" s="42" t="s">
        <v>38</v>
      </c>
      <c r="B24" s="42" t="str">
        <f t="shared" si="2"/>
        <v>15 UFM</v>
      </c>
      <c r="C24" s="43">
        <f t="shared" ca="1" si="2"/>
        <v>3.3039000000000001</v>
      </c>
      <c r="D24" s="21"/>
      <c r="E24" s="44">
        <f t="shared" ca="1" si="0"/>
        <v>0</v>
      </c>
      <c r="F24" s="42" t="s">
        <v>38</v>
      </c>
      <c r="G24" s="42" t="str">
        <f t="shared" si="3"/>
        <v>15 UFM</v>
      </c>
      <c r="H24" s="43">
        <f t="shared" ca="1" si="3"/>
        <v>3.6501000000000001</v>
      </c>
      <c r="I24" s="21"/>
      <c r="J24" s="44">
        <f t="shared" ca="1" si="1"/>
        <v>0</v>
      </c>
    </row>
    <row r="25" spans="1:10" s="32" customFormat="1" x14ac:dyDescent="0.2">
      <c r="A25" s="42" t="s">
        <v>39</v>
      </c>
      <c r="B25" s="42" t="str">
        <f t="shared" si="2"/>
        <v>15 UFM</v>
      </c>
      <c r="C25" s="43">
        <f t="shared" ca="1" si="2"/>
        <v>3.3039000000000001</v>
      </c>
      <c r="D25" s="21"/>
      <c r="E25" s="44">
        <f t="shared" ca="1" si="0"/>
        <v>0</v>
      </c>
      <c r="F25" s="42" t="s">
        <v>39</v>
      </c>
      <c r="G25" s="42" t="str">
        <f t="shared" si="3"/>
        <v>15 UFM</v>
      </c>
      <c r="H25" s="43">
        <f t="shared" ca="1" si="3"/>
        <v>3.6501000000000001</v>
      </c>
      <c r="I25" s="21"/>
      <c r="J25" s="44">
        <f t="shared" ca="1" si="1"/>
        <v>0</v>
      </c>
    </row>
    <row r="26" spans="1:10" s="32" customFormat="1" x14ac:dyDescent="0.2">
      <c r="A26" s="42" t="s">
        <v>40</v>
      </c>
      <c r="B26" s="42" t="str">
        <f t="shared" si="2"/>
        <v>15 UFM</v>
      </c>
      <c r="C26" s="43">
        <f t="shared" ca="1" si="2"/>
        <v>3.3039000000000001</v>
      </c>
      <c r="D26" s="21"/>
      <c r="E26" s="44">
        <f t="shared" ca="1" si="0"/>
        <v>0</v>
      </c>
      <c r="F26" s="42" t="s">
        <v>40</v>
      </c>
      <c r="G26" s="42" t="str">
        <f t="shared" si="3"/>
        <v>15 UFM</v>
      </c>
      <c r="H26" s="43">
        <f t="shared" ca="1" si="3"/>
        <v>3.6501000000000001</v>
      </c>
      <c r="I26" s="21"/>
      <c r="J26" s="44">
        <f t="shared" ca="1" si="1"/>
        <v>0</v>
      </c>
    </row>
    <row r="27" spans="1:10" s="32" customFormat="1" x14ac:dyDescent="0.2">
      <c r="A27" s="42" t="s">
        <v>41</v>
      </c>
      <c r="B27" s="42" t="str">
        <f t="shared" si="2"/>
        <v>15 UFM</v>
      </c>
      <c r="C27" s="43">
        <f t="shared" ca="1" si="2"/>
        <v>3.3039000000000001</v>
      </c>
      <c r="D27" s="21"/>
      <c r="E27" s="44">
        <f t="shared" ca="1" si="0"/>
        <v>0</v>
      </c>
      <c r="F27" s="42" t="s">
        <v>41</v>
      </c>
      <c r="G27" s="42" t="str">
        <f t="shared" si="3"/>
        <v>15 UFM</v>
      </c>
      <c r="H27" s="43">
        <f t="shared" ca="1" si="3"/>
        <v>3.6501000000000001</v>
      </c>
      <c r="I27" s="21"/>
      <c r="J27" s="44">
        <f t="shared" ca="1" si="1"/>
        <v>0</v>
      </c>
    </row>
    <row r="28" spans="1:10" s="32" customFormat="1" x14ac:dyDescent="0.2">
      <c r="A28" s="42" t="s">
        <v>42</v>
      </c>
      <c r="B28" s="42" t="str">
        <f t="shared" si="2"/>
        <v>15 UFM</v>
      </c>
      <c r="C28" s="43">
        <f t="shared" ca="1" si="2"/>
        <v>3.3039000000000001</v>
      </c>
      <c r="D28" s="21"/>
      <c r="E28" s="44">
        <f t="shared" ca="1" si="0"/>
        <v>0</v>
      </c>
      <c r="F28" s="42" t="s">
        <v>42</v>
      </c>
      <c r="G28" s="42" t="str">
        <f t="shared" si="3"/>
        <v>15 UFM</v>
      </c>
      <c r="H28" s="43">
        <f t="shared" ca="1" si="3"/>
        <v>3.6501000000000001</v>
      </c>
      <c r="I28" s="21"/>
      <c r="J28" s="44">
        <f t="shared" ca="1" si="1"/>
        <v>0</v>
      </c>
    </row>
    <row r="29" spans="1:10" s="32" customFormat="1" x14ac:dyDescent="0.2">
      <c r="A29" s="42" t="s">
        <v>43</v>
      </c>
      <c r="B29" s="42" t="str">
        <f t="shared" si="2"/>
        <v>15 UFM</v>
      </c>
      <c r="C29" s="43">
        <f t="shared" ca="1" si="2"/>
        <v>3.3039000000000001</v>
      </c>
      <c r="D29" s="21"/>
      <c r="E29" s="44">
        <f t="shared" ca="1" si="0"/>
        <v>0</v>
      </c>
      <c r="F29" s="42" t="s">
        <v>43</v>
      </c>
      <c r="G29" s="42" t="str">
        <f t="shared" si="3"/>
        <v>15 UFM</v>
      </c>
      <c r="H29" s="43">
        <f t="shared" ca="1" si="3"/>
        <v>3.6501000000000001</v>
      </c>
      <c r="I29" s="21"/>
      <c r="J29" s="44">
        <f t="shared" ca="1" si="1"/>
        <v>0</v>
      </c>
    </row>
    <row r="30" spans="1:10" s="32" customFormat="1" x14ac:dyDescent="0.2">
      <c r="A30" s="102" t="s">
        <v>44</v>
      </c>
      <c r="B30" s="103"/>
      <c r="C30" s="98"/>
      <c r="D30" s="45" t="str">
        <f>IF(SUM(D18:D29)=0,"-",SUM(D18:D29))</f>
        <v>-</v>
      </c>
      <c r="E30" s="46">
        <f ca="1">SUM(E18:E29)</f>
        <v>0</v>
      </c>
      <c r="F30" s="102" t="s">
        <v>44</v>
      </c>
      <c r="G30" s="103"/>
      <c r="H30" s="98"/>
      <c r="I30" s="45" t="str">
        <f>IF(SUM(I18:I29)=0,"-",SUM(I18:I29))</f>
        <v>-</v>
      </c>
      <c r="J30" s="46">
        <f ca="1">SUM(J18:J29)</f>
        <v>0</v>
      </c>
    </row>
    <row r="31" spans="1:10" s="32" customFormat="1" ht="5.0999999999999996" customHeight="1" x14ac:dyDescent="0.2">
      <c r="A31" s="47"/>
      <c r="B31" s="47"/>
      <c r="C31" s="47"/>
      <c r="D31" s="48"/>
      <c r="E31" s="48"/>
      <c r="F31" s="48"/>
      <c r="G31" s="48"/>
      <c r="H31" s="48"/>
      <c r="I31" s="48"/>
      <c r="J31" s="48"/>
    </row>
    <row r="32" spans="1:10" s="32" customFormat="1" x14ac:dyDescent="0.2">
      <c r="A32" s="40" t="s">
        <v>2</v>
      </c>
      <c r="B32" s="102">
        <f ca="1">YEAR(TODAY())-3</f>
        <v>2017</v>
      </c>
      <c r="C32" s="103"/>
      <c r="D32" s="103"/>
      <c r="E32" s="98"/>
      <c r="F32" s="40" t="s">
        <v>2</v>
      </c>
      <c r="G32" s="102">
        <f ca="1">YEAR(TODAY())-2</f>
        <v>2018</v>
      </c>
      <c r="H32" s="103"/>
      <c r="I32" s="103"/>
      <c r="J32" s="98"/>
    </row>
    <row r="33" spans="1:10" s="32" customFormat="1" x14ac:dyDescent="0.2">
      <c r="A33" s="41" t="s">
        <v>0</v>
      </c>
      <c r="B33" s="41" t="s">
        <v>54</v>
      </c>
      <c r="C33" s="41" t="s">
        <v>29</v>
      </c>
      <c r="D33" s="41" t="s">
        <v>51</v>
      </c>
      <c r="E33" s="41" t="s">
        <v>1</v>
      </c>
      <c r="F33" s="41" t="s">
        <v>0</v>
      </c>
      <c r="G33" s="41" t="s">
        <v>54</v>
      </c>
      <c r="H33" s="41" t="s">
        <v>29</v>
      </c>
      <c r="I33" s="41" t="s">
        <v>51</v>
      </c>
      <c r="J33" s="41" t="s">
        <v>1</v>
      </c>
    </row>
    <row r="34" spans="1:10" s="32" customFormat="1" x14ac:dyDescent="0.2">
      <c r="A34" s="42" t="s">
        <v>32</v>
      </c>
      <c r="B34" s="42" t="s">
        <v>52</v>
      </c>
      <c r="C34" s="43">
        <f ca="1">VLOOKUP(B32,'Valor UFM'!$A:$B,2,FALSE)</f>
        <v>3.9051999999999998</v>
      </c>
      <c r="D34" s="21"/>
      <c r="E34" s="44">
        <f ca="1">(LEFT(B34,2))*C34*D34</f>
        <v>0</v>
      </c>
      <c r="F34" s="42" t="s">
        <v>32</v>
      </c>
      <c r="G34" s="42" t="s">
        <v>52</v>
      </c>
      <c r="H34" s="43">
        <f ca="1">VLOOKUP(G32,'Valor UFM'!$A:$B,2,FALSE)</f>
        <v>4.0145</v>
      </c>
      <c r="I34" s="21"/>
      <c r="J34" s="44">
        <f ca="1">(LEFT(G34,2))*H34*I34</f>
        <v>0</v>
      </c>
    </row>
    <row r="35" spans="1:10" s="32" customFormat="1" x14ac:dyDescent="0.2">
      <c r="A35" s="42" t="s">
        <v>33</v>
      </c>
      <c r="B35" s="42" t="str">
        <f>B$34</f>
        <v>15 UFM</v>
      </c>
      <c r="C35" s="43">
        <f ca="1">C$34</f>
        <v>3.9051999999999998</v>
      </c>
      <c r="D35" s="21"/>
      <c r="E35" s="44">
        <f t="shared" ref="E35:E45" ca="1" si="4">(LEFT(B35,2))*C35*D35</f>
        <v>0</v>
      </c>
      <c r="F35" s="42" t="s">
        <v>33</v>
      </c>
      <c r="G35" s="42" t="str">
        <f>G$34</f>
        <v>15 UFM</v>
      </c>
      <c r="H35" s="43">
        <f ca="1">H$34</f>
        <v>4.0145</v>
      </c>
      <c r="I35" s="21"/>
      <c r="J35" s="44">
        <f t="shared" ref="J35:J45" ca="1" si="5">(LEFT(G35,2))*H35*I35</f>
        <v>0</v>
      </c>
    </row>
    <row r="36" spans="1:10" s="32" customFormat="1" x14ac:dyDescent="0.2">
      <c r="A36" s="42" t="s">
        <v>34</v>
      </c>
      <c r="B36" s="42" t="str">
        <f t="shared" ref="B36:C45" si="6">B$34</f>
        <v>15 UFM</v>
      </c>
      <c r="C36" s="43">
        <f t="shared" ca="1" si="6"/>
        <v>3.9051999999999998</v>
      </c>
      <c r="D36" s="21"/>
      <c r="E36" s="44">
        <f t="shared" ca="1" si="4"/>
        <v>0</v>
      </c>
      <c r="F36" s="42" t="s">
        <v>34</v>
      </c>
      <c r="G36" s="42" t="str">
        <f t="shared" ref="G36:H45" si="7">G$34</f>
        <v>15 UFM</v>
      </c>
      <c r="H36" s="43">
        <f t="shared" ca="1" si="7"/>
        <v>4.0145</v>
      </c>
      <c r="I36" s="21"/>
      <c r="J36" s="44">
        <f t="shared" ca="1" si="5"/>
        <v>0</v>
      </c>
    </row>
    <row r="37" spans="1:10" s="32" customFormat="1" x14ac:dyDescent="0.2">
      <c r="A37" s="42" t="s">
        <v>35</v>
      </c>
      <c r="B37" s="42" t="str">
        <f t="shared" si="6"/>
        <v>15 UFM</v>
      </c>
      <c r="C37" s="43">
        <f t="shared" ca="1" si="6"/>
        <v>3.9051999999999998</v>
      </c>
      <c r="D37" s="21"/>
      <c r="E37" s="44">
        <f t="shared" ca="1" si="4"/>
        <v>0</v>
      </c>
      <c r="F37" s="42" t="s">
        <v>35</v>
      </c>
      <c r="G37" s="42" t="str">
        <f t="shared" si="7"/>
        <v>15 UFM</v>
      </c>
      <c r="H37" s="43">
        <f t="shared" ca="1" si="7"/>
        <v>4.0145</v>
      </c>
      <c r="I37" s="21"/>
      <c r="J37" s="44">
        <f t="shared" ca="1" si="5"/>
        <v>0</v>
      </c>
    </row>
    <row r="38" spans="1:10" s="32" customFormat="1" x14ac:dyDescent="0.2">
      <c r="A38" s="42" t="s">
        <v>36</v>
      </c>
      <c r="B38" s="42" t="str">
        <f t="shared" si="6"/>
        <v>15 UFM</v>
      </c>
      <c r="C38" s="43">
        <f t="shared" ca="1" si="6"/>
        <v>3.9051999999999998</v>
      </c>
      <c r="D38" s="21"/>
      <c r="E38" s="44">
        <f t="shared" ca="1" si="4"/>
        <v>0</v>
      </c>
      <c r="F38" s="42" t="s">
        <v>36</v>
      </c>
      <c r="G38" s="42" t="str">
        <f t="shared" si="7"/>
        <v>15 UFM</v>
      </c>
      <c r="H38" s="43">
        <f t="shared" ca="1" si="7"/>
        <v>4.0145</v>
      </c>
      <c r="I38" s="21"/>
      <c r="J38" s="44">
        <f t="shared" ca="1" si="5"/>
        <v>0</v>
      </c>
    </row>
    <row r="39" spans="1:10" s="32" customFormat="1" x14ac:dyDescent="0.2">
      <c r="A39" s="42" t="s">
        <v>37</v>
      </c>
      <c r="B39" s="42" t="str">
        <f t="shared" si="6"/>
        <v>15 UFM</v>
      </c>
      <c r="C39" s="43">
        <f t="shared" ca="1" si="6"/>
        <v>3.9051999999999998</v>
      </c>
      <c r="D39" s="21"/>
      <c r="E39" s="44">
        <f t="shared" ca="1" si="4"/>
        <v>0</v>
      </c>
      <c r="F39" s="42" t="s">
        <v>37</v>
      </c>
      <c r="G39" s="42" t="str">
        <f t="shared" si="7"/>
        <v>15 UFM</v>
      </c>
      <c r="H39" s="43">
        <f t="shared" ca="1" si="7"/>
        <v>4.0145</v>
      </c>
      <c r="I39" s="21"/>
      <c r="J39" s="44">
        <f t="shared" ca="1" si="5"/>
        <v>0</v>
      </c>
    </row>
    <row r="40" spans="1:10" s="32" customFormat="1" x14ac:dyDescent="0.2">
      <c r="A40" s="42" t="s">
        <v>38</v>
      </c>
      <c r="B40" s="42" t="str">
        <f t="shared" si="6"/>
        <v>15 UFM</v>
      </c>
      <c r="C40" s="43">
        <f t="shared" ca="1" si="6"/>
        <v>3.9051999999999998</v>
      </c>
      <c r="D40" s="21"/>
      <c r="E40" s="44">
        <f t="shared" ca="1" si="4"/>
        <v>0</v>
      </c>
      <c r="F40" s="42" t="s">
        <v>38</v>
      </c>
      <c r="G40" s="42" t="str">
        <f t="shared" si="7"/>
        <v>15 UFM</v>
      </c>
      <c r="H40" s="43">
        <f t="shared" ca="1" si="7"/>
        <v>4.0145</v>
      </c>
      <c r="I40" s="21"/>
      <c r="J40" s="44">
        <f t="shared" ca="1" si="5"/>
        <v>0</v>
      </c>
    </row>
    <row r="41" spans="1:10" s="32" customFormat="1" x14ac:dyDescent="0.2">
      <c r="A41" s="42" t="s">
        <v>39</v>
      </c>
      <c r="B41" s="42" t="str">
        <f t="shared" si="6"/>
        <v>15 UFM</v>
      </c>
      <c r="C41" s="43">
        <f t="shared" ca="1" si="6"/>
        <v>3.9051999999999998</v>
      </c>
      <c r="D41" s="21"/>
      <c r="E41" s="44">
        <f t="shared" ca="1" si="4"/>
        <v>0</v>
      </c>
      <c r="F41" s="42" t="s">
        <v>39</v>
      </c>
      <c r="G41" s="42" t="str">
        <f t="shared" si="7"/>
        <v>15 UFM</v>
      </c>
      <c r="H41" s="43">
        <f t="shared" ca="1" si="7"/>
        <v>4.0145</v>
      </c>
      <c r="I41" s="21"/>
      <c r="J41" s="44">
        <f t="shared" ca="1" si="5"/>
        <v>0</v>
      </c>
    </row>
    <row r="42" spans="1:10" s="32" customFormat="1" x14ac:dyDescent="0.2">
      <c r="A42" s="42" t="s">
        <v>40</v>
      </c>
      <c r="B42" s="42" t="str">
        <f t="shared" si="6"/>
        <v>15 UFM</v>
      </c>
      <c r="C42" s="43">
        <f t="shared" ca="1" si="6"/>
        <v>3.9051999999999998</v>
      </c>
      <c r="D42" s="21"/>
      <c r="E42" s="44">
        <f t="shared" ca="1" si="4"/>
        <v>0</v>
      </c>
      <c r="F42" s="42" t="s">
        <v>40</v>
      </c>
      <c r="G42" s="42" t="str">
        <f t="shared" si="7"/>
        <v>15 UFM</v>
      </c>
      <c r="H42" s="43">
        <f t="shared" ca="1" si="7"/>
        <v>4.0145</v>
      </c>
      <c r="I42" s="21"/>
      <c r="J42" s="44">
        <f t="shared" ca="1" si="5"/>
        <v>0</v>
      </c>
    </row>
    <row r="43" spans="1:10" s="32" customFormat="1" x14ac:dyDescent="0.2">
      <c r="A43" s="42" t="s">
        <v>41</v>
      </c>
      <c r="B43" s="42" t="str">
        <f t="shared" si="6"/>
        <v>15 UFM</v>
      </c>
      <c r="C43" s="43">
        <f t="shared" ca="1" si="6"/>
        <v>3.9051999999999998</v>
      </c>
      <c r="D43" s="21"/>
      <c r="E43" s="44">
        <f t="shared" ca="1" si="4"/>
        <v>0</v>
      </c>
      <c r="F43" s="42" t="s">
        <v>41</v>
      </c>
      <c r="G43" s="42" t="str">
        <f t="shared" si="7"/>
        <v>15 UFM</v>
      </c>
      <c r="H43" s="43">
        <f t="shared" ca="1" si="7"/>
        <v>4.0145</v>
      </c>
      <c r="I43" s="21"/>
      <c r="J43" s="44">
        <f t="shared" ca="1" si="5"/>
        <v>0</v>
      </c>
    </row>
    <row r="44" spans="1:10" s="32" customFormat="1" x14ac:dyDescent="0.2">
      <c r="A44" s="42" t="s">
        <v>42</v>
      </c>
      <c r="B44" s="42" t="str">
        <f t="shared" si="6"/>
        <v>15 UFM</v>
      </c>
      <c r="C44" s="43">
        <f t="shared" ca="1" si="6"/>
        <v>3.9051999999999998</v>
      </c>
      <c r="D44" s="21"/>
      <c r="E44" s="44">
        <f t="shared" ca="1" si="4"/>
        <v>0</v>
      </c>
      <c r="F44" s="42" t="s">
        <v>42</v>
      </c>
      <c r="G44" s="42" t="str">
        <f t="shared" si="7"/>
        <v>15 UFM</v>
      </c>
      <c r="H44" s="43">
        <f t="shared" ca="1" si="7"/>
        <v>4.0145</v>
      </c>
      <c r="I44" s="21"/>
      <c r="J44" s="44">
        <f t="shared" ca="1" si="5"/>
        <v>0</v>
      </c>
    </row>
    <row r="45" spans="1:10" s="32" customFormat="1" x14ac:dyDescent="0.2">
      <c r="A45" s="42" t="s">
        <v>43</v>
      </c>
      <c r="B45" s="42" t="str">
        <f t="shared" si="6"/>
        <v>15 UFM</v>
      </c>
      <c r="C45" s="43">
        <f t="shared" ca="1" si="6"/>
        <v>3.9051999999999998</v>
      </c>
      <c r="D45" s="21"/>
      <c r="E45" s="44">
        <f t="shared" ca="1" si="4"/>
        <v>0</v>
      </c>
      <c r="F45" s="42" t="s">
        <v>43</v>
      </c>
      <c r="G45" s="42" t="str">
        <f t="shared" si="7"/>
        <v>15 UFM</v>
      </c>
      <c r="H45" s="43">
        <f t="shared" ca="1" si="7"/>
        <v>4.0145</v>
      </c>
      <c r="I45" s="21"/>
      <c r="J45" s="44">
        <f t="shared" ca="1" si="5"/>
        <v>0</v>
      </c>
    </row>
    <row r="46" spans="1:10" s="32" customFormat="1" x14ac:dyDescent="0.2">
      <c r="A46" s="102" t="s">
        <v>44</v>
      </c>
      <c r="B46" s="103"/>
      <c r="C46" s="98"/>
      <c r="D46" s="45" t="str">
        <f>IF(SUM(D34:D45)=0,"-",SUM(D34:D45))</f>
        <v>-</v>
      </c>
      <c r="E46" s="46">
        <f ca="1">SUM(E34:E45)</f>
        <v>0</v>
      </c>
      <c r="F46" s="102" t="s">
        <v>44</v>
      </c>
      <c r="G46" s="103"/>
      <c r="H46" s="98"/>
      <c r="I46" s="45" t="str">
        <f>IF(SUM(I34:I45)=0,"-",SUM(I34:I45))</f>
        <v>-</v>
      </c>
      <c r="J46" s="46">
        <f ca="1">SUM(J34:J45)</f>
        <v>0</v>
      </c>
    </row>
    <row r="47" spans="1:10" s="32" customFormat="1" ht="5.0999999999999996" customHeight="1" x14ac:dyDescent="0.2">
      <c r="A47" s="47"/>
      <c r="B47" s="47"/>
      <c r="C47" s="47"/>
      <c r="D47" s="48"/>
      <c r="E47" s="48"/>
      <c r="F47" s="48"/>
      <c r="G47" s="48"/>
      <c r="H47" s="48"/>
      <c r="I47" s="48"/>
      <c r="J47" s="48"/>
    </row>
    <row r="48" spans="1:10" s="32" customFormat="1" x14ac:dyDescent="0.2">
      <c r="A48" s="40" t="s">
        <v>2</v>
      </c>
      <c r="B48" s="102">
        <f ca="1">YEAR(TODAY())-1</f>
        <v>2019</v>
      </c>
      <c r="C48" s="103"/>
      <c r="D48" s="103"/>
      <c r="E48" s="98"/>
      <c r="F48" s="40" t="s">
        <v>2</v>
      </c>
      <c r="G48" s="102">
        <f ca="1">YEAR(TODAY())</f>
        <v>2020</v>
      </c>
      <c r="H48" s="103"/>
      <c r="I48" s="103"/>
      <c r="J48" s="98"/>
    </row>
    <row r="49" spans="1:10" s="32" customFormat="1" x14ac:dyDescent="0.2">
      <c r="A49" s="41" t="s">
        <v>0</v>
      </c>
      <c r="B49" s="41" t="s">
        <v>54</v>
      </c>
      <c r="C49" s="41" t="s">
        <v>29</v>
      </c>
      <c r="D49" s="41" t="s">
        <v>51</v>
      </c>
      <c r="E49" s="41" t="s">
        <v>1</v>
      </c>
      <c r="F49" s="41" t="s">
        <v>0</v>
      </c>
      <c r="G49" s="41" t="s">
        <v>54</v>
      </c>
      <c r="H49" s="41" t="s">
        <v>29</v>
      </c>
      <c r="I49" s="41" t="s">
        <v>51</v>
      </c>
      <c r="J49" s="41" t="s">
        <v>1</v>
      </c>
    </row>
    <row r="50" spans="1:10" s="32" customFormat="1" x14ac:dyDescent="0.2">
      <c r="A50" s="42" t="s">
        <v>32</v>
      </c>
      <c r="B50" s="42" t="s">
        <v>52</v>
      </c>
      <c r="C50" s="43">
        <f ca="1">VLOOKUP(B48,'Valor UFM'!$A:$B,2,FALSE)</f>
        <v>4.1771000000000003</v>
      </c>
      <c r="D50" s="21"/>
      <c r="E50" s="44">
        <f ca="1">(LEFT(B50,2))*C50*D50</f>
        <v>0</v>
      </c>
      <c r="F50" s="42" t="s">
        <v>32</v>
      </c>
      <c r="G50" s="42" t="s">
        <v>52</v>
      </c>
      <c r="H50" s="43">
        <f ca="1">VLOOKUP(G48,'Valor UFM'!$A:$B,2,FALSE)</f>
        <v>4.2919999999999998</v>
      </c>
      <c r="I50" s="21"/>
      <c r="J50" s="44">
        <f ca="1">(LEFT(G50,2))*H50*I50</f>
        <v>0</v>
      </c>
    </row>
    <row r="51" spans="1:10" s="32" customFormat="1" x14ac:dyDescent="0.2">
      <c r="A51" s="42" t="s">
        <v>33</v>
      </c>
      <c r="B51" s="42" t="str">
        <f>B$50</f>
        <v>15 UFM</v>
      </c>
      <c r="C51" s="43">
        <f ca="1">C$50</f>
        <v>4.1771000000000003</v>
      </c>
      <c r="D51" s="21"/>
      <c r="E51" s="44">
        <f t="shared" ref="E51:E61" ca="1" si="8">(LEFT(B51,2))*C51*D51</f>
        <v>0</v>
      </c>
      <c r="F51" s="42" t="s">
        <v>33</v>
      </c>
      <c r="G51" s="42" t="str">
        <f>G$50</f>
        <v>15 UFM</v>
      </c>
      <c r="H51" s="43">
        <f ca="1">H$50</f>
        <v>4.2919999999999998</v>
      </c>
      <c r="I51" s="21"/>
      <c r="J51" s="44">
        <f t="shared" ref="J51:J61" ca="1" si="9">(LEFT(G51,2))*H51*I51</f>
        <v>0</v>
      </c>
    </row>
    <row r="52" spans="1:10" s="32" customFormat="1" x14ac:dyDescent="0.2">
      <c r="A52" s="42" t="s">
        <v>34</v>
      </c>
      <c r="B52" s="42" t="str">
        <f t="shared" ref="B52:C61" si="10">B$50</f>
        <v>15 UFM</v>
      </c>
      <c r="C52" s="43">
        <f t="shared" ca="1" si="10"/>
        <v>4.1771000000000003</v>
      </c>
      <c r="D52" s="21"/>
      <c r="E52" s="44">
        <f t="shared" ca="1" si="8"/>
        <v>0</v>
      </c>
      <c r="F52" s="42" t="s">
        <v>34</v>
      </c>
      <c r="G52" s="42" t="str">
        <f t="shared" ref="G52:H61" si="11">G$50</f>
        <v>15 UFM</v>
      </c>
      <c r="H52" s="43">
        <f t="shared" ca="1" si="11"/>
        <v>4.2919999999999998</v>
      </c>
      <c r="I52" s="21"/>
      <c r="J52" s="44">
        <f t="shared" ca="1" si="9"/>
        <v>0</v>
      </c>
    </row>
    <row r="53" spans="1:10" s="32" customFormat="1" x14ac:dyDescent="0.2">
      <c r="A53" s="42" t="s">
        <v>35</v>
      </c>
      <c r="B53" s="42" t="str">
        <f t="shared" si="10"/>
        <v>15 UFM</v>
      </c>
      <c r="C53" s="43">
        <f t="shared" ca="1" si="10"/>
        <v>4.1771000000000003</v>
      </c>
      <c r="D53" s="21"/>
      <c r="E53" s="44">
        <f t="shared" ca="1" si="8"/>
        <v>0</v>
      </c>
      <c r="F53" s="42" t="s">
        <v>35</v>
      </c>
      <c r="G53" s="42" t="str">
        <f t="shared" si="11"/>
        <v>15 UFM</v>
      </c>
      <c r="H53" s="43">
        <f t="shared" ca="1" si="11"/>
        <v>4.2919999999999998</v>
      </c>
      <c r="I53" s="21"/>
      <c r="J53" s="44">
        <f t="shared" ca="1" si="9"/>
        <v>0</v>
      </c>
    </row>
    <row r="54" spans="1:10" s="32" customFormat="1" x14ac:dyDescent="0.2">
      <c r="A54" s="42" t="s">
        <v>36</v>
      </c>
      <c r="B54" s="42" t="str">
        <f t="shared" si="10"/>
        <v>15 UFM</v>
      </c>
      <c r="C54" s="43">
        <f t="shared" ca="1" si="10"/>
        <v>4.1771000000000003</v>
      </c>
      <c r="D54" s="21"/>
      <c r="E54" s="44">
        <f t="shared" ca="1" si="8"/>
        <v>0</v>
      </c>
      <c r="F54" s="42" t="s">
        <v>36</v>
      </c>
      <c r="G54" s="42" t="str">
        <f t="shared" si="11"/>
        <v>15 UFM</v>
      </c>
      <c r="H54" s="43">
        <f t="shared" ca="1" si="11"/>
        <v>4.2919999999999998</v>
      </c>
      <c r="I54" s="21"/>
      <c r="J54" s="44">
        <f t="shared" ca="1" si="9"/>
        <v>0</v>
      </c>
    </row>
    <row r="55" spans="1:10" s="32" customFormat="1" x14ac:dyDescent="0.2">
      <c r="A55" s="42" t="s">
        <v>37</v>
      </c>
      <c r="B55" s="42" t="str">
        <f t="shared" si="10"/>
        <v>15 UFM</v>
      </c>
      <c r="C55" s="43">
        <f t="shared" ca="1" si="10"/>
        <v>4.1771000000000003</v>
      </c>
      <c r="D55" s="21"/>
      <c r="E55" s="44">
        <f t="shared" ca="1" si="8"/>
        <v>0</v>
      </c>
      <c r="F55" s="42" t="s">
        <v>37</v>
      </c>
      <c r="G55" s="42" t="str">
        <f t="shared" si="11"/>
        <v>15 UFM</v>
      </c>
      <c r="H55" s="43">
        <f t="shared" ca="1" si="11"/>
        <v>4.2919999999999998</v>
      </c>
      <c r="I55" s="21"/>
      <c r="J55" s="44">
        <f t="shared" ca="1" si="9"/>
        <v>0</v>
      </c>
    </row>
    <row r="56" spans="1:10" s="32" customFormat="1" x14ac:dyDescent="0.2">
      <c r="A56" s="42" t="s">
        <v>38</v>
      </c>
      <c r="B56" s="42" t="str">
        <f t="shared" si="10"/>
        <v>15 UFM</v>
      </c>
      <c r="C56" s="43">
        <f t="shared" ca="1" si="10"/>
        <v>4.1771000000000003</v>
      </c>
      <c r="D56" s="21"/>
      <c r="E56" s="44">
        <f t="shared" ca="1" si="8"/>
        <v>0</v>
      </c>
      <c r="F56" s="42" t="s">
        <v>38</v>
      </c>
      <c r="G56" s="42" t="str">
        <f t="shared" si="11"/>
        <v>15 UFM</v>
      </c>
      <c r="H56" s="43">
        <f t="shared" ca="1" si="11"/>
        <v>4.2919999999999998</v>
      </c>
      <c r="I56" s="21"/>
      <c r="J56" s="44">
        <f t="shared" ca="1" si="9"/>
        <v>0</v>
      </c>
    </row>
    <row r="57" spans="1:10" s="32" customFormat="1" x14ac:dyDescent="0.2">
      <c r="A57" s="42" t="s">
        <v>39</v>
      </c>
      <c r="B57" s="42" t="str">
        <f t="shared" si="10"/>
        <v>15 UFM</v>
      </c>
      <c r="C57" s="43">
        <f t="shared" ca="1" si="10"/>
        <v>4.1771000000000003</v>
      </c>
      <c r="D57" s="21"/>
      <c r="E57" s="44">
        <f t="shared" ca="1" si="8"/>
        <v>0</v>
      </c>
      <c r="F57" s="42" t="s">
        <v>39</v>
      </c>
      <c r="G57" s="42" t="str">
        <f t="shared" si="11"/>
        <v>15 UFM</v>
      </c>
      <c r="H57" s="43">
        <f t="shared" ca="1" si="11"/>
        <v>4.2919999999999998</v>
      </c>
      <c r="I57" s="21"/>
      <c r="J57" s="44">
        <f t="shared" ca="1" si="9"/>
        <v>0</v>
      </c>
    </row>
    <row r="58" spans="1:10" s="32" customFormat="1" x14ac:dyDescent="0.2">
      <c r="A58" s="42" t="s">
        <v>40</v>
      </c>
      <c r="B58" s="42" t="str">
        <f t="shared" si="10"/>
        <v>15 UFM</v>
      </c>
      <c r="C58" s="43">
        <f t="shared" ca="1" si="10"/>
        <v>4.1771000000000003</v>
      </c>
      <c r="D58" s="21"/>
      <c r="E58" s="44">
        <f t="shared" ca="1" si="8"/>
        <v>0</v>
      </c>
      <c r="F58" s="42" t="s">
        <v>40</v>
      </c>
      <c r="G58" s="42" t="str">
        <f t="shared" si="11"/>
        <v>15 UFM</v>
      </c>
      <c r="H58" s="43">
        <f t="shared" ca="1" si="11"/>
        <v>4.2919999999999998</v>
      </c>
      <c r="I58" s="21"/>
      <c r="J58" s="44">
        <f t="shared" ca="1" si="9"/>
        <v>0</v>
      </c>
    </row>
    <row r="59" spans="1:10" s="32" customFormat="1" x14ac:dyDescent="0.2">
      <c r="A59" s="42" t="s">
        <v>41</v>
      </c>
      <c r="B59" s="42" t="str">
        <f t="shared" si="10"/>
        <v>15 UFM</v>
      </c>
      <c r="C59" s="43">
        <f t="shared" ca="1" si="10"/>
        <v>4.1771000000000003</v>
      </c>
      <c r="D59" s="21"/>
      <c r="E59" s="44">
        <f t="shared" ca="1" si="8"/>
        <v>0</v>
      </c>
      <c r="F59" s="42" t="s">
        <v>41</v>
      </c>
      <c r="G59" s="42" t="str">
        <f t="shared" si="11"/>
        <v>15 UFM</v>
      </c>
      <c r="H59" s="43">
        <f t="shared" ca="1" si="11"/>
        <v>4.2919999999999998</v>
      </c>
      <c r="I59" s="21"/>
      <c r="J59" s="44">
        <f t="shared" ca="1" si="9"/>
        <v>0</v>
      </c>
    </row>
    <row r="60" spans="1:10" s="32" customFormat="1" x14ac:dyDescent="0.2">
      <c r="A60" s="42" t="s">
        <v>42</v>
      </c>
      <c r="B60" s="42" t="str">
        <f t="shared" si="10"/>
        <v>15 UFM</v>
      </c>
      <c r="C60" s="43">
        <f t="shared" ca="1" si="10"/>
        <v>4.1771000000000003</v>
      </c>
      <c r="D60" s="21"/>
      <c r="E60" s="44">
        <f t="shared" ca="1" si="8"/>
        <v>0</v>
      </c>
      <c r="F60" s="42" t="s">
        <v>42</v>
      </c>
      <c r="G60" s="42" t="str">
        <f t="shared" si="11"/>
        <v>15 UFM</v>
      </c>
      <c r="H60" s="43">
        <f t="shared" ca="1" si="11"/>
        <v>4.2919999999999998</v>
      </c>
      <c r="I60" s="21"/>
      <c r="J60" s="44">
        <f t="shared" ca="1" si="9"/>
        <v>0</v>
      </c>
    </row>
    <row r="61" spans="1:10" s="32" customFormat="1" x14ac:dyDescent="0.2">
      <c r="A61" s="42" t="s">
        <v>43</v>
      </c>
      <c r="B61" s="42" t="str">
        <f t="shared" si="10"/>
        <v>15 UFM</v>
      </c>
      <c r="C61" s="43">
        <f t="shared" ca="1" si="10"/>
        <v>4.1771000000000003</v>
      </c>
      <c r="D61" s="21"/>
      <c r="E61" s="44">
        <f t="shared" ca="1" si="8"/>
        <v>0</v>
      </c>
      <c r="F61" s="42" t="s">
        <v>43</v>
      </c>
      <c r="G61" s="42" t="str">
        <f t="shared" si="11"/>
        <v>15 UFM</v>
      </c>
      <c r="H61" s="43">
        <f t="shared" ca="1" si="11"/>
        <v>4.2919999999999998</v>
      </c>
      <c r="I61" s="21"/>
      <c r="J61" s="44">
        <f t="shared" ca="1" si="9"/>
        <v>0</v>
      </c>
    </row>
    <row r="62" spans="1:10" s="32" customFormat="1" x14ac:dyDescent="0.2">
      <c r="A62" s="102" t="s">
        <v>44</v>
      </c>
      <c r="B62" s="103"/>
      <c r="C62" s="98"/>
      <c r="D62" s="45" t="str">
        <f>IF(SUM(D50:D61)=0,"-",SUM(D50:D61))</f>
        <v>-</v>
      </c>
      <c r="E62" s="46">
        <f ca="1">SUM(E50:E61)</f>
        <v>0</v>
      </c>
      <c r="F62" s="102" t="s">
        <v>44</v>
      </c>
      <c r="G62" s="103"/>
      <c r="H62" s="98"/>
      <c r="I62" s="45" t="str">
        <f>IF(SUM(I50:I61)=0,"-",SUM(I50:I61))</f>
        <v>-</v>
      </c>
      <c r="J62" s="46">
        <f ca="1">SUM(J50:J61)</f>
        <v>0</v>
      </c>
    </row>
    <row r="63" spans="1:10" ht="5.0999999999999996" customHeight="1" x14ac:dyDescent="0.2">
      <c r="A63" s="8"/>
      <c r="B63" s="8"/>
      <c r="C63" s="8"/>
      <c r="D63" s="6"/>
      <c r="E63" s="6"/>
      <c r="F63" s="6"/>
      <c r="G63" s="6"/>
      <c r="H63" s="6"/>
      <c r="I63" s="6"/>
      <c r="J63" s="6"/>
    </row>
    <row r="64" spans="1:10" ht="12.75" customHeight="1" x14ac:dyDescent="0.2">
      <c r="A64" s="99" t="s">
        <v>9</v>
      </c>
      <c r="B64" s="99"/>
      <c r="C64" s="99"/>
      <c r="D64" s="99"/>
      <c r="E64" s="99"/>
      <c r="F64" s="99"/>
      <c r="G64" s="99"/>
      <c r="H64" s="99"/>
      <c r="I64" s="99"/>
      <c r="J64" s="9">
        <f ca="1">SUM(E30,J30,E46,J46,E62,J62)</f>
        <v>0</v>
      </c>
    </row>
    <row r="65" spans="1:10" ht="5.0999999999999996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x14ac:dyDescent="0.2">
      <c r="A66" s="88" t="s">
        <v>8</v>
      </c>
      <c r="B66" s="89"/>
      <c r="C66" s="89"/>
      <c r="D66" s="89"/>
      <c r="E66" s="89"/>
      <c r="F66" s="89"/>
      <c r="G66" s="89"/>
      <c r="H66" s="89"/>
      <c r="I66" s="89"/>
      <c r="J66" s="90"/>
    </row>
    <row r="67" spans="1:10" ht="5.0999999999999996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s="12" customFormat="1" ht="15" x14ac:dyDescent="0.25">
      <c r="A68" s="11" t="s">
        <v>18</v>
      </c>
      <c r="B68" s="13"/>
      <c r="C68" s="13"/>
      <c r="D68" s="13"/>
      <c r="E68" s="13"/>
      <c r="F68" s="13"/>
      <c r="G68" s="13"/>
      <c r="H68" s="13"/>
      <c r="I68" s="13"/>
      <c r="J68" s="14">
        <f ca="1">J64</f>
        <v>0</v>
      </c>
    </row>
    <row r="69" spans="1:10" ht="5.0999999999999996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10"/>
    </row>
    <row r="70" spans="1:10" ht="39.950000000000003" customHeight="1" x14ac:dyDescent="0.2">
      <c r="A70" s="91" t="s">
        <v>15</v>
      </c>
      <c r="B70" s="91"/>
      <c r="C70" s="91"/>
      <c r="D70" s="91"/>
      <c r="E70" s="91"/>
      <c r="F70" s="91"/>
      <c r="G70" s="91"/>
      <c r="H70" s="91"/>
      <c r="I70" s="91"/>
      <c r="J70" s="91"/>
    </row>
    <row r="71" spans="1:10" ht="5.099999999999999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x14ac:dyDescent="0.2">
      <c r="A72" s="88" t="s">
        <v>10</v>
      </c>
      <c r="B72" s="89"/>
      <c r="C72" s="89"/>
      <c r="D72" s="89"/>
      <c r="E72" s="89"/>
      <c r="F72" s="89"/>
      <c r="G72" s="89"/>
      <c r="H72" s="89"/>
      <c r="I72" s="89"/>
      <c r="J72" s="90"/>
    </row>
    <row r="73" spans="1:10" ht="5.0999999999999996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s="32" customFormat="1" ht="20.100000000000001" customHeight="1" x14ac:dyDescent="0.2">
      <c r="A74" s="20"/>
      <c r="B74" s="55" t="s">
        <v>23</v>
      </c>
      <c r="C74" s="54"/>
      <c r="E74" s="56"/>
      <c r="F74" s="57"/>
      <c r="G74" s="57"/>
      <c r="H74" s="57"/>
      <c r="I74" s="58"/>
      <c r="J74" s="58"/>
    </row>
    <row r="75" spans="1:10" s="32" customFormat="1" ht="5.0999999999999996" customHeight="1" x14ac:dyDescent="0.2">
      <c r="A75" s="54"/>
      <c r="B75" s="54"/>
      <c r="C75" s="54"/>
      <c r="D75" s="55"/>
      <c r="E75" s="56"/>
      <c r="F75" s="57"/>
      <c r="G75" s="57"/>
      <c r="H75" s="57"/>
      <c r="I75" s="58"/>
      <c r="J75" s="58"/>
    </row>
    <row r="76" spans="1:10" s="2" customFormat="1" ht="39.950000000000003" customHeight="1" x14ac:dyDescent="0.2">
      <c r="A76" s="92" t="s">
        <v>16</v>
      </c>
      <c r="B76" s="92"/>
      <c r="C76" s="92"/>
      <c r="D76" s="92"/>
      <c r="E76" s="92"/>
      <c r="F76" s="92"/>
      <c r="G76" s="92"/>
      <c r="H76" s="92"/>
      <c r="I76" s="92"/>
      <c r="J76" s="92"/>
    </row>
    <row r="77" spans="1:10" ht="5.0999999999999996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x14ac:dyDescent="0.2">
      <c r="A78" s="93" t="s">
        <v>11</v>
      </c>
      <c r="B78" s="93"/>
      <c r="C78" s="93"/>
      <c r="D78" s="93"/>
      <c r="E78" s="93"/>
      <c r="F78" s="93"/>
      <c r="G78" s="93"/>
      <c r="H78" s="93"/>
      <c r="I78" s="93"/>
      <c r="J78" s="93"/>
    </row>
    <row r="79" spans="1:10" ht="20.100000000000001" customHeight="1" x14ac:dyDescent="0.2">
      <c r="A79" s="4" t="s">
        <v>6</v>
      </c>
      <c r="B79" s="4"/>
      <c r="C79" s="81"/>
      <c r="D79" s="81"/>
      <c r="E79" s="81"/>
      <c r="F79" s="81"/>
      <c r="G79" s="81"/>
      <c r="H79" s="81"/>
      <c r="I79" s="81"/>
      <c r="J79" s="2"/>
    </row>
    <row r="80" spans="1:10" ht="20.100000000000001" customHeight="1" x14ac:dyDescent="0.2">
      <c r="A80" s="3" t="s">
        <v>3</v>
      </c>
      <c r="B80" s="3"/>
      <c r="C80" s="94"/>
      <c r="D80" s="94"/>
      <c r="E80" s="94"/>
      <c r="F80" s="94"/>
      <c r="G80" s="94"/>
      <c r="H80" s="94"/>
      <c r="I80" s="94"/>
    </row>
    <row r="81" spans="1:10" ht="20.100000000000001" customHeight="1" x14ac:dyDescent="0.2">
      <c r="A81" s="3" t="s">
        <v>4</v>
      </c>
      <c r="B81" s="3"/>
      <c r="C81" s="94"/>
      <c r="D81" s="94"/>
      <c r="E81" s="2"/>
      <c r="F81" s="4" t="s">
        <v>5</v>
      </c>
      <c r="G81" s="4"/>
      <c r="H81" s="81"/>
      <c r="I81" s="81"/>
      <c r="J81" s="81"/>
    </row>
    <row r="82" spans="1:10" ht="20.100000000000001" customHeight="1" x14ac:dyDescent="0.25">
      <c r="A82" s="3" t="s">
        <v>12</v>
      </c>
      <c r="B82" s="3"/>
      <c r="C82" s="80"/>
      <c r="D82" s="80"/>
      <c r="E82" s="15"/>
      <c r="F82" s="27" t="s">
        <v>13</v>
      </c>
      <c r="G82" s="17"/>
      <c r="H82" s="81"/>
      <c r="I82" s="81"/>
      <c r="J82" s="81"/>
    </row>
    <row r="83" spans="1:10" x14ac:dyDescent="0.2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x14ac:dyDescent="0.2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 x14ac:dyDescent="0.25">
      <c r="A85" s="6"/>
      <c r="B85" s="6"/>
      <c r="C85" s="6"/>
      <c r="D85" s="82" t="str">
        <f ca="1">"Porto Alegre, "&amp;TEXT(TODAY(),"d"" de ""mmmm"" de ""aaaa")&amp;"."</f>
        <v>Porto Alegre, 23 de setembro de 2020.</v>
      </c>
      <c r="E85" s="82"/>
      <c r="F85" s="82"/>
      <c r="G85" s="82"/>
      <c r="H85" s="82"/>
      <c r="I85" s="82"/>
      <c r="J85" s="6"/>
    </row>
    <row r="86" spans="1:1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">
      <c r="A90" s="6"/>
      <c r="B90" s="6"/>
      <c r="C90" s="6"/>
      <c r="D90" s="16"/>
      <c r="E90" s="16"/>
      <c r="F90" s="16"/>
      <c r="G90" s="16"/>
      <c r="H90" s="16"/>
      <c r="I90" s="16"/>
      <c r="J90" s="6"/>
    </row>
    <row r="91" spans="1:10" x14ac:dyDescent="0.2">
      <c r="A91" s="6"/>
      <c r="B91" s="6"/>
      <c r="C91" s="6"/>
      <c r="D91" s="83" t="s">
        <v>14</v>
      </c>
      <c r="E91" s="83"/>
      <c r="F91" s="83"/>
      <c r="G91" s="83"/>
      <c r="H91" s="83"/>
      <c r="I91" s="83"/>
      <c r="J91" s="6"/>
    </row>
    <row r="92" spans="1:10" x14ac:dyDescent="0.2">
      <c r="A92" s="6"/>
      <c r="B92" s="6"/>
      <c r="C92" s="6"/>
      <c r="D92" s="84" t="s">
        <v>17</v>
      </c>
      <c r="E92" s="84"/>
      <c r="F92" s="84"/>
      <c r="G92" s="84"/>
      <c r="H92" s="84"/>
      <c r="I92" s="84"/>
      <c r="J92" s="6"/>
    </row>
    <row r="93" spans="1:1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x14ac:dyDescent="0.2">
      <c r="A96" s="6"/>
      <c r="B96" s="6"/>
      <c r="C96" s="6"/>
      <c r="D96" s="6"/>
      <c r="E96" s="18"/>
      <c r="F96" s="6"/>
      <c r="G96" s="6"/>
      <c r="H96" s="6"/>
      <c r="I96" s="6"/>
      <c r="J96" s="6"/>
    </row>
    <row r="97" spans="1:10" x14ac:dyDescent="0.2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x14ac:dyDescent="0.2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2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10" spans="1:10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2">
      <c r="A117" s="85" t="s">
        <v>24</v>
      </c>
      <c r="B117" s="86"/>
      <c r="C117" s="86"/>
      <c r="D117" s="86"/>
      <c r="E117" s="86"/>
      <c r="F117" s="86"/>
      <c r="G117" s="86"/>
      <c r="H117" s="86"/>
      <c r="I117" s="86"/>
      <c r="J117" s="87"/>
    </row>
    <row r="118" spans="1:10" x14ac:dyDescent="0.2">
      <c r="A118" s="68" t="s">
        <v>25</v>
      </c>
      <c r="B118" s="69"/>
      <c r="C118" s="69"/>
      <c r="D118" s="70"/>
      <c r="E118" s="70"/>
      <c r="F118" s="70"/>
      <c r="G118" s="70"/>
      <c r="H118" s="70"/>
      <c r="I118" s="70"/>
      <c r="J118" s="71"/>
    </row>
    <row r="119" spans="1:10" x14ac:dyDescent="0.2">
      <c r="A119" s="72" t="s">
        <v>27</v>
      </c>
      <c r="B119" s="73"/>
      <c r="C119" s="73"/>
      <c r="D119" s="74"/>
      <c r="E119" s="74"/>
      <c r="F119" s="74"/>
      <c r="G119" s="74"/>
      <c r="H119" s="74"/>
      <c r="I119" s="74"/>
      <c r="J119" s="75"/>
    </row>
    <row r="120" spans="1:10" x14ac:dyDescent="0.2">
      <c r="A120" s="76" t="s">
        <v>26</v>
      </c>
      <c r="B120" s="77"/>
      <c r="C120" s="77"/>
      <c r="D120" s="78"/>
      <c r="E120" s="78"/>
      <c r="F120" s="78"/>
      <c r="G120" s="78"/>
      <c r="H120" s="78"/>
      <c r="I120" s="78"/>
      <c r="J120" s="79"/>
    </row>
    <row r="121" spans="1:10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</row>
  </sheetData>
  <sheetProtection algorithmName="SHA-512" hashValue="kaMWNX6hkK57q32kUU4QTLJghIYsH5+jvwKbQdFIKIiMRZcntSTi/2ImYXD8W9a8LiEHYebQGoFYFutpsKS7bA==" saltValue="Q4uZIZwebkdor3BNq3OiPw==" spinCount="100000" sheet="1" objects="1" scenarios="1" selectLockedCells="1"/>
  <mergeCells count="45">
    <mergeCell ref="A12:J12"/>
    <mergeCell ref="A1:J1"/>
    <mergeCell ref="A3:J3"/>
    <mergeCell ref="C4:D4"/>
    <mergeCell ref="H4:I4"/>
    <mergeCell ref="C6:D6"/>
    <mergeCell ref="G6:J7"/>
    <mergeCell ref="C8:I8"/>
    <mergeCell ref="C9:I9"/>
    <mergeCell ref="C10:D10"/>
    <mergeCell ref="H10:J10"/>
    <mergeCell ref="E11:J11"/>
    <mergeCell ref="B14:F14"/>
    <mergeCell ref="B16:E16"/>
    <mergeCell ref="G16:J16"/>
    <mergeCell ref="A30:C30"/>
    <mergeCell ref="F30:H30"/>
    <mergeCell ref="H14:J14"/>
    <mergeCell ref="B32:E32"/>
    <mergeCell ref="G32:J32"/>
    <mergeCell ref="A46:C46"/>
    <mergeCell ref="F46:H46"/>
    <mergeCell ref="B48:E48"/>
    <mergeCell ref="G48:J48"/>
    <mergeCell ref="A62:C62"/>
    <mergeCell ref="F62:H62"/>
    <mergeCell ref="A64:I64"/>
    <mergeCell ref="A66:J66"/>
    <mergeCell ref="A70:J70"/>
    <mergeCell ref="A72:J72"/>
    <mergeCell ref="A76:J76"/>
    <mergeCell ref="A78:J78"/>
    <mergeCell ref="C79:I79"/>
    <mergeCell ref="C80:I80"/>
    <mergeCell ref="C81:D81"/>
    <mergeCell ref="H81:J81"/>
    <mergeCell ref="A118:J118"/>
    <mergeCell ref="A119:J119"/>
    <mergeCell ref="A120:J120"/>
    <mergeCell ref="C82:D82"/>
    <mergeCell ref="H82:J82"/>
    <mergeCell ref="D85:I85"/>
    <mergeCell ref="D91:I91"/>
    <mergeCell ref="D92:I92"/>
    <mergeCell ref="A117:J117"/>
  </mergeCells>
  <dataValidations count="22">
    <dataValidation type="whole" operator="lessThanOrEqual" allowBlank="1" showInputMessage="1" showErrorMessage="1" error="Valor inválido" sqref="D18:D29 I18:I29 D34:D45 I34:I45 D50:D61 I50:I61">
      <formula1>10000</formula1>
    </dataValidation>
    <dataValidation type="textLength" allowBlank="1" showErrorMessage="1" error="CPF inválido" prompt="Caso o contribuinte seja Pessoa Física, insira o CPF (somente números)" sqref="J5">
      <formula1>11</formula1>
      <formula2>11</formula2>
    </dataValidation>
    <dataValidation type="textLength" allowBlank="1" showErrorMessage="1" error="Inscrição Municipal inválida" prompt="Insira a Inscrição Municipal (somente números)" sqref="E7">
      <formula1>8</formula1>
      <formula2>8</formula2>
    </dataValidation>
    <dataValidation type="textLength" allowBlank="1" showErrorMessage="1" error="CNPJ inválido" prompt="Caso o contribuinte seja Pessoa Jurídica, insira o CNPJ (somente números)" sqref="E5">
      <formula1>14</formula1>
      <formula2>14</formula2>
    </dataValidation>
    <dataValidation allowBlank="1" showInputMessage="1" showErrorMessage="1" prompt="Insira o cargo/função (Sócio-administrador, Procurador, etc)" sqref="H82:H83"/>
    <dataValidation allowBlank="1" showInputMessage="1" showErrorMessage="1" prompt="Insira o e-mail do Representante Legal" sqref="H81"/>
    <dataValidation type="textLength" allowBlank="1" showInputMessage="1" showErrorMessage="1" error="Telefone inválido" prompt="Insira o telefone do Representante Legal" sqref="C81">
      <formula1>8</formula1>
      <formula2>13</formula2>
    </dataValidation>
    <dataValidation allowBlank="1" showInputMessage="1" showErrorMessage="1" prompt="Insira o endereço do Representante Legal" sqref="C80"/>
    <dataValidation allowBlank="1" showInputMessage="1" showErrorMessage="1" prompt="Insira o nome do Representante Legal" sqref="C79"/>
    <dataValidation type="whole" allowBlank="1" showInputMessage="1" showErrorMessage="1" error="Nº de parcelas inválido (permitido de 2 a 60 parcelas)" prompt="ATENÇÃO: preencha este campo SOMENTE caso deseje parcelamento_x000a_* Insira o número de parcelas (máx. 60 meses)" sqref="A74:A75 C74:C75 B75">
      <formula1>2</formula1>
      <formula2>60</formula2>
    </dataValidation>
    <dataValidation allowBlank="1" showInputMessage="1" showErrorMessage="1" prompt="Insira o e-mail" sqref="H10"/>
    <dataValidation type="textLength" allowBlank="1" showInputMessage="1" showErrorMessage="1" error="Telefone inválido" prompt="Insira o telefone" sqref="C10">
      <formula1>8</formula1>
      <formula2>13</formula2>
    </dataValidation>
    <dataValidation allowBlank="1" showInputMessage="1" showErrorMessage="1" prompt="Insira o endereço completo" sqref="C9"/>
    <dataValidation allowBlank="1" showInputMessage="1" showErrorMessage="1" prompt="Insira o Nome ou Razão Social" sqref="C8"/>
    <dataValidation type="textLength" allowBlank="1" showErrorMessage="1" prompt="Insira o CPF (somente números)" sqref="C83">
      <formula1>11</formula1>
      <formula2>11</formula2>
    </dataValidation>
    <dataValidation type="textLength" allowBlank="1" showInputMessage="1" showErrorMessage="1" error="CNPJ inválido" prompt="CNPJ do Requerente, se Pessoa Jurídica_x000a_(somente números)" sqref="C4:D4">
      <formula1>3</formula1>
      <formula2>14</formula2>
    </dataValidation>
    <dataValidation type="textLength" allowBlank="1" showInputMessage="1" showErrorMessage="1" error="CPF inválido" prompt="CPF do Requerente, se Pessoa Física_x000a_(somente números)" sqref="H4:I4">
      <formula1>3</formula1>
      <formula2>11</formula2>
    </dataValidation>
    <dataValidation type="textLength" operator="equal" allowBlank="1" showInputMessage="1" showErrorMessage="1" error="Inscrição Municipal inválida" prompt="Inscrição Municipal_x000a_(somente números)" sqref="C6:D6">
      <formula1>8</formula1>
    </dataValidation>
    <dataValidation allowBlank="1" error="CNPJ inválido" prompt="Caso o contribuinte seja Pessoa Jurídica, insira o CNPJ (somente números)" sqref="D5"/>
    <dataValidation type="textLength" allowBlank="1" showErrorMessage="1" error="CPF inválido" prompt="Caso o contribuinte seja Pessoa Física, insira o CPF (somente números)" sqref="I5">
      <formula1>11</formula1>
      <formula2>11</formula2>
    </dataValidation>
    <dataValidation type="textLength" allowBlank="1" showErrorMessage="1" error="Inscrição Municipal inválida" prompt="Insira a Inscrição Municipal (somente números)" sqref="E6 D7">
      <formula1>8</formula1>
      <formula2>8</formula2>
    </dataValidation>
    <dataValidation type="textLength" allowBlank="1" showInputMessage="1" showErrorMessage="1" error="CPF inválido" prompt="CPF do Representante Legal_x000a_(somente números)" sqref="C82:D82">
      <formula1>3</formula1>
      <formula2>11</formula2>
    </dataValidation>
  </dataValidations>
  <printOptions horizontalCentered="1"/>
  <pageMargins left="0.70866141732283472" right="0.70866141732283472" top="0.55118110236220474" bottom="0.74803149606299213" header="0.31496062992125984" footer="0.51181102362204722"/>
  <pageSetup paperSize="9" scale="77" fitToHeight="0" orientation="portrait" r:id="rId1"/>
  <headerFooter>
    <oddFooter>&amp;RPágina &amp;P de &amp;N</oddFooter>
  </headerFooter>
  <rowBreaks count="1" manualBreakCount="1">
    <brk id="6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7"/>
  <sheetViews>
    <sheetView zoomScaleNormal="100" zoomScaleSheetLayoutView="100" workbookViewId="0">
      <selection activeCell="C4" sqref="C4:D4"/>
    </sheetView>
  </sheetViews>
  <sheetFormatPr defaultColWidth="9.140625" defaultRowHeight="12.75" x14ac:dyDescent="0.2"/>
  <cols>
    <col min="1" max="1" width="5.7109375" style="1" customWidth="1"/>
    <col min="2" max="3" width="9.7109375" style="1" customWidth="1"/>
    <col min="4" max="4" width="12.7109375" style="1" customWidth="1"/>
    <col min="5" max="5" width="17.7109375" style="1" customWidth="1"/>
    <col min="6" max="6" width="5.7109375" style="1" customWidth="1"/>
    <col min="7" max="8" width="9.7109375" style="1" customWidth="1"/>
    <col min="9" max="9" width="12.7109375" style="1" customWidth="1"/>
    <col min="10" max="10" width="17.7109375" style="1" customWidth="1"/>
    <col min="11" max="11" width="10.7109375" style="1" customWidth="1"/>
    <col min="12" max="16384" width="9.140625" style="1"/>
  </cols>
  <sheetData>
    <row r="1" spans="1:10" ht="56.25" customHeight="1" x14ac:dyDescent="0.25">
      <c r="A1" s="106" t="s">
        <v>67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5.0999999999999996" customHeight="1" x14ac:dyDescent="0.2">
      <c r="E2" s="5"/>
      <c r="F2" s="5"/>
      <c r="G2" s="5"/>
      <c r="H2" s="5"/>
      <c r="I2" s="5"/>
    </row>
    <row r="3" spans="1:10" x14ac:dyDescent="0.2">
      <c r="A3" s="93" t="s">
        <v>22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20.100000000000001" customHeight="1" x14ac:dyDescent="0.2">
      <c r="A4" s="3" t="s">
        <v>21</v>
      </c>
      <c r="C4" s="107"/>
      <c r="D4" s="107"/>
      <c r="E4" s="2"/>
      <c r="F4" s="25"/>
      <c r="H4" s="120"/>
      <c r="I4" s="120"/>
    </row>
    <row r="5" spans="1:10" s="32" customFormat="1" ht="5.0999999999999996" customHeight="1" x14ac:dyDescent="0.2">
      <c r="A5" s="49"/>
      <c r="B5" s="49"/>
      <c r="C5" s="49"/>
      <c r="D5" s="50"/>
      <c r="E5" s="50"/>
      <c r="F5" s="19"/>
      <c r="G5" s="19"/>
      <c r="H5" s="19"/>
      <c r="I5" s="51"/>
      <c r="J5" s="51"/>
    </row>
    <row r="6" spans="1:10" ht="20.100000000000001" customHeight="1" x14ac:dyDescent="0.2">
      <c r="A6" s="4" t="s">
        <v>47</v>
      </c>
      <c r="C6" s="108"/>
      <c r="D6" s="108"/>
      <c r="E6" s="53"/>
      <c r="F6" s="66" t="s">
        <v>65</v>
      </c>
      <c r="G6" s="119" t="s">
        <v>48</v>
      </c>
      <c r="H6" s="119"/>
      <c r="I6" s="119"/>
      <c r="J6" s="119"/>
    </row>
    <row r="7" spans="1:10" ht="5.0999999999999996" customHeight="1" x14ac:dyDescent="0.2">
      <c r="A7" s="52"/>
      <c r="B7" s="52"/>
      <c r="C7" s="52"/>
      <c r="D7" s="53"/>
      <c r="E7" s="53"/>
      <c r="F7" s="65"/>
      <c r="G7" s="119"/>
      <c r="H7" s="119"/>
      <c r="I7" s="119"/>
      <c r="J7" s="119"/>
    </row>
    <row r="8" spans="1:10" ht="15" customHeight="1" x14ac:dyDescent="0.2">
      <c r="A8" s="4" t="s">
        <v>6</v>
      </c>
      <c r="C8" s="81"/>
      <c r="D8" s="81"/>
      <c r="E8" s="81"/>
      <c r="F8" s="81"/>
      <c r="G8" s="81"/>
      <c r="H8" s="81"/>
      <c r="I8" s="81"/>
    </row>
    <row r="9" spans="1:10" ht="20.100000000000001" customHeight="1" x14ac:dyDescent="0.2">
      <c r="A9" s="3" t="s">
        <v>3</v>
      </c>
      <c r="C9" s="94"/>
      <c r="D9" s="94"/>
      <c r="E9" s="94"/>
      <c r="F9" s="94"/>
      <c r="G9" s="94"/>
      <c r="H9" s="94"/>
      <c r="I9" s="94"/>
    </row>
    <row r="10" spans="1:10" ht="20.100000000000001" customHeight="1" x14ac:dyDescent="0.2">
      <c r="A10" s="3" t="s">
        <v>4</v>
      </c>
      <c r="C10" s="94"/>
      <c r="D10" s="94"/>
      <c r="E10" s="2"/>
      <c r="F10" s="26" t="s">
        <v>5</v>
      </c>
      <c r="H10" s="81"/>
      <c r="I10" s="81"/>
      <c r="J10" s="81"/>
    </row>
    <row r="11" spans="1:10" ht="5.0999999999999996" customHeight="1" x14ac:dyDescent="0.2">
      <c r="A11" s="3"/>
      <c r="B11" s="3"/>
      <c r="C11" s="3"/>
      <c r="D11" s="2"/>
      <c r="E11" s="110"/>
      <c r="F11" s="110"/>
      <c r="G11" s="110"/>
      <c r="H11" s="110"/>
      <c r="I11" s="110"/>
      <c r="J11" s="110"/>
    </row>
    <row r="12" spans="1:10" s="32" customFormat="1" x14ac:dyDescent="0.2">
      <c r="A12" s="102" t="s">
        <v>7</v>
      </c>
      <c r="B12" s="103"/>
      <c r="C12" s="103"/>
      <c r="D12" s="103"/>
      <c r="E12" s="103"/>
      <c r="F12" s="103"/>
      <c r="G12" s="103"/>
      <c r="H12" s="103"/>
      <c r="I12" s="103"/>
      <c r="J12" s="98"/>
    </row>
    <row r="13" spans="1:10" s="34" customFormat="1" ht="5.0999999999999996" customHeigh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s="32" customFormat="1" x14ac:dyDescent="0.2">
      <c r="A14" s="35" t="s">
        <v>1</v>
      </c>
      <c r="B14" s="117" t="s">
        <v>45</v>
      </c>
      <c r="C14" s="118"/>
      <c r="D14" s="118"/>
      <c r="E14" s="118"/>
      <c r="F14" s="118"/>
      <c r="G14" s="36" t="s">
        <v>31</v>
      </c>
      <c r="H14" s="114" t="str">
        <f>IF(F6="X","= Quantidade de Sócios, Contadores e Técnicos em Contab.","= Quantidade de Profissionais Habilitados")</f>
        <v>= Quantidade de Sócios, Contadores e Técnicos em Contab.</v>
      </c>
      <c r="I14" s="115"/>
      <c r="J14" s="116"/>
    </row>
    <row r="15" spans="1:10" s="32" customFormat="1" ht="5.0999999999999996" customHeight="1" x14ac:dyDescent="0.2">
      <c r="A15" s="37"/>
      <c r="B15" s="37"/>
      <c r="C15" s="37"/>
      <c r="D15" s="38"/>
      <c r="E15" s="37"/>
      <c r="F15" s="39"/>
      <c r="G15" s="39"/>
      <c r="H15" s="39"/>
      <c r="I15" s="37"/>
      <c r="J15" s="39"/>
    </row>
    <row r="16" spans="1:10" s="32" customFormat="1" x14ac:dyDescent="0.2">
      <c r="A16" s="40" t="s">
        <v>2</v>
      </c>
      <c r="B16" s="102">
        <f ca="1">YEAR(TODAY())-5</f>
        <v>2015</v>
      </c>
      <c r="C16" s="103"/>
      <c r="D16" s="103"/>
      <c r="E16" s="98"/>
      <c r="F16" s="40" t="s">
        <v>2</v>
      </c>
      <c r="G16" s="102">
        <f ca="1">YEAR(TODAY())-4</f>
        <v>2016</v>
      </c>
      <c r="H16" s="103"/>
      <c r="I16" s="103"/>
      <c r="J16" s="98"/>
    </row>
    <row r="17" spans="1:10" s="32" customFormat="1" x14ac:dyDescent="0.2">
      <c r="A17" s="41" t="s">
        <v>0</v>
      </c>
      <c r="B17" s="41" t="s">
        <v>28</v>
      </c>
      <c r="C17" s="41" t="s">
        <v>29</v>
      </c>
      <c r="D17" s="41" t="s">
        <v>31</v>
      </c>
      <c r="E17" s="41" t="s">
        <v>1</v>
      </c>
      <c r="F17" s="41" t="s">
        <v>0</v>
      </c>
      <c r="G17" s="41" t="s">
        <v>28</v>
      </c>
      <c r="H17" s="41" t="s">
        <v>29</v>
      </c>
      <c r="I17" s="41" t="s">
        <v>31</v>
      </c>
      <c r="J17" s="41" t="s">
        <v>1</v>
      </c>
    </row>
    <row r="18" spans="1:10" s="32" customFormat="1" x14ac:dyDescent="0.2">
      <c r="A18" s="42" t="s">
        <v>32</v>
      </c>
      <c r="B18" s="42" t="s">
        <v>46</v>
      </c>
      <c r="C18" s="43">
        <f ca="1">VLOOKUP(B16,'Valor UFM'!$A:$B,2,FALSE)</f>
        <v>3.3039000000000001</v>
      </c>
      <c r="D18" s="21"/>
      <c r="E18" s="44">
        <f ca="1">(LEFT(B18,2))*C18*D18</f>
        <v>0</v>
      </c>
      <c r="F18" s="42" t="s">
        <v>32</v>
      </c>
      <c r="G18" s="42" t="s">
        <v>46</v>
      </c>
      <c r="H18" s="43">
        <f ca="1">VLOOKUP(G16,'Valor UFM'!$A:$B,2,FALSE)</f>
        <v>3.6501000000000001</v>
      </c>
      <c r="I18" s="21"/>
      <c r="J18" s="44">
        <f ca="1">(LEFT(G18,2))*H18*I18</f>
        <v>0</v>
      </c>
    </row>
    <row r="19" spans="1:10" s="32" customFormat="1" x14ac:dyDescent="0.2">
      <c r="A19" s="42" t="s">
        <v>33</v>
      </c>
      <c r="B19" s="42" t="str">
        <f>B$18</f>
        <v>35 UFM</v>
      </c>
      <c r="C19" s="43">
        <f ca="1">C$18</f>
        <v>3.3039000000000001</v>
      </c>
      <c r="D19" s="21"/>
      <c r="E19" s="44">
        <f t="shared" ref="E19:E29" ca="1" si="0">(LEFT(B19,2))*C19*D19</f>
        <v>0</v>
      </c>
      <c r="F19" s="42" t="s">
        <v>33</v>
      </c>
      <c r="G19" s="42" t="str">
        <f>G$18</f>
        <v>35 UFM</v>
      </c>
      <c r="H19" s="43">
        <f ca="1">H$18</f>
        <v>3.6501000000000001</v>
      </c>
      <c r="I19" s="21"/>
      <c r="J19" s="44">
        <f t="shared" ref="J19:J29" ca="1" si="1">(LEFT(G19,2))*H19*I19</f>
        <v>0</v>
      </c>
    </row>
    <row r="20" spans="1:10" s="32" customFormat="1" x14ac:dyDescent="0.2">
      <c r="A20" s="42" t="s">
        <v>34</v>
      </c>
      <c r="B20" s="42" t="str">
        <f t="shared" ref="B20:C29" si="2">B$18</f>
        <v>35 UFM</v>
      </c>
      <c r="C20" s="43">
        <f t="shared" ca="1" si="2"/>
        <v>3.3039000000000001</v>
      </c>
      <c r="D20" s="21"/>
      <c r="E20" s="44">
        <f t="shared" ca="1" si="0"/>
        <v>0</v>
      </c>
      <c r="F20" s="42" t="s">
        <v>34</v>
      </c>
      <c r="G20" s="42" t="str">
        <f t="shared" ref="G20:H29" si="3">G$18</f>
        <v>35 UFM</v>
      </c>
      <c r="H20" s="43">
        <f t="shared" ca="1" si="3"/>
        <v>3.6501000000000001</v>
      </c>
      <c r="I20" s="21"/>
      <c r="J20" s="44">
        <f t="shared" ca="1" si="1"/>
        <v>0</v>
      </c>
    </row>
    <row r="21" spans="1:10" s="32" customFormat="1" x14ac:dyDescent="0.2">
      <c r="A21" s="42" t="s">
        <v>35</v>
      </c>
      <c r="B21" s="42" t="str">
        <f t="shared" si="2"/>
        <v>35 UFM</v>
      </c>
      <c r="C21" s="43">
        <f t="shared" ca="1" si="2"/>
        <v>3.3039000000000001</v>
      </c>
      <c r="D21" s="21"/>
      <c r="E21" s="44">
        <f t="shared" ca="1" si="0"/>
        <v>0</v>
      </c>
      <c r="F21" s="42" t="s">
        <v>35</v>
      </c>
      <c r="G21" s="42" t="str">
        <f t="shared" si="3"/>
        <v>35 UFM</v>
      </c>
      <c r="H21" s="43">
        <f t="shared" ca="1" si="3"/>
        <v>3.6501000000000001</v>
      </c>
      <c r="I21" s="21"/>
      <c r="J21" s="44">
        <f t="shared" ca="1" si="1"/>
        <v>0</v>
      </c>
    </row>
    <row r="22" spans="1:10" s="32" customFormat="1" x14ac:dyDescent="0.2">
      <c r="A22" s="42" t="s">
        <v>36</v>
      </c>
      <c r="B22" s="42" t="str">
        <f t="shared" si="2"/>
        <v>35 UFM</v>
      </c>
      <c r="C22" s="43">
        <f t="shared" ca="1" si="2"/>
        <v>3.3039000000000001</v>
      </c>
      <c r="D22" s="21"/>
      <c r="E22" s="44">
        <f t="shared" ca="1" si="0"/>
        <v>0</v>
      </c>
      <c r="F22" s="42" t="s">
        <v>36</v>
      </c>
      <c r="G22" s="42" t="str">
        <f t="shared" si="3"/>
        <v>35 UFM</v>
      </c>
      <c r="H22" s="43">
        <f t="shared" ca="1" si="3"/>
        <v>3.6501000000000001</v>
      </c>
      <c r="I22" s="21"/>
      <c r="J22" s="44">
        <f t="shared" ca="1" si="1"/>
        <v>0</v>
      </c>
    </row>
    <row r="23" spans="1:10" s="32" customFormat="1" x14ac:dyDescent="0.2">
      <c r="A23" s="42" t="s">
        <v>37</v>
      </c>
      <c r="B23" s="42" t="str">
        <f t="shared" si="2"/>
        <v>35 UFM</v>
      </c>
      <c r="C23" s="43">
        <f t="shared" ca="1" si="2"/>
        <v>3.3039000000000001</v>
      </c>
      <c r="D23" s="21"/>
      <c r="E23" s="44">
        <f t="shared" ca="1" si="0"/>
        <v>0</v>
      </c>
      <c r="F23" s="42" t="s">
        <v>37</v>
      </c>
      <c r="G23" s="42" t="str">
        <f t="shared" si="3"/>
        <v>35 UFM</v>
      </c>
      <c r="H23" s="43">
        <f t="shared" ca="1" si="3"/>
        <v>3.6501000000000001</v>
      </c>
      <c r="I23" s="21"/>
      <c r="J23" s="44">
        <f t="shared" ca="1" si="1"/>
        <v>0</v>
      </c>
    </row>
    <row r="24" spans="1:10" s="32" customFormat="1" x14ac:dyDescent="0.2">
      <c r="A24" s="42" t="s">
        <v>38</v>
      </c>
      <c r="B24" s="42" t="str">
        <f t="shared" si="2"/>
        <v>35 UFM</v>
      </c>
      <c r="C24" s="43">
        <f t="shared" ca="1" si="2"/>
        <v>3.3039000000000001</v>
      </c>
      <c r="D24" s="21"/>
      <c r="E24" s="44">
        <f t="shared" ca="1" si="0"/>
        <v>0</v>
      </c>
      <c r="F24" s="42" t="s">
        <v>38</v>
      </c>
      <c r="G24" s="42" t="str">
        <f t="shared" si="3"/>
        <v>35 UFM</v>
      </c>
      <c r="H24" s="43">
        <f t="shared" ca="1" si="3"/>
        <v>3.6501000000000001</v>
      </c>
      <c r="I24" s="21"/>
      <c r="J24" s="44">
        <f t="shared" ca="1" si="1"/>
        <v>0</v>
      </c>
    </row>
    <row r="25" spans="1:10" s="32" customFormat="1" x14ac:dyDescent="0.2">
      <c r="A25" s="42" t="s">
        <v>39</v>
      </c>
      <c r="B25" s="42" t="str">
        <f t="shared" si="2"/>
        <v>35 UFM</v>
      </c>
      <c r="C25" s="43">
        <f t="shared" ca="1" si="2"/>
        <v>3.3039000000000001</v>
      </c>
      <c r="D25" s="21"/>
      <c r="E25" s="44">
        <f t="shared" ca="1" si="0"/>
        <v>0</v>
      </c>
      <c r="F25" s="42" t="s">
        <v>39</v>
      </c>
      <c r="G25" s="42" t="str">
        <f t="shared" si="3"/>
        <v>35 UFM</v>
      </c>
      <c r="H25" s="43">
        <f t="shared" ca="1" si="3"/>
        <v>3.6501000000000001</v>
      </c>
      <c r="I25" s="21"/>
      <c r="J25" s="44">
        <f t="shared" ca="1" si="1"/>
        <v>0</v>
      </c>
    </row>
    <row r="26" spans="1:10" s="32" customFormat="1" x14ac:dyDescent="0.2">
      <c r="A26" s="42" t="s">
        <v>40</v>
      </c>
      <c r="B26" s="42" t="str">
        <f t="shared" si="2"/>
        <v>35 UFM</v>
      </c>
      <c r="C26" s="43">
        <f t="shared" ca="1" si="2"/>
        <v>3.3039000000000001</v>
      </c>
      <c r="D26" s="21"/>
      <c r="E26" s="44">
        <f t="shared" ca="1" si="0"/>
        <v>0</v>
      </c>
      <c r="F26" s="42" t="s">
        <v>40</v>
      </c>
      <c r="G26" s="42" t="str">
        <f t="shared" si="3"/>
        <v>35 UFM</v>
      </c>
      <c r="H26" s="43">
        <f t="shared" ca="1" si="3"/>
        <v>3.6501000000000001</v>
      </c>
      <c r="I26" s="21"/>
      <c r="J26" s="44">
        <f t="shared" ca="1" si="1"/>
        <v>0</v>
      </c>
    </row>
    <row r="27" spans="1:10" s="32" customFormat="1" x14ac:dyDescent="0.2">
      <c r="A27" s="42" t="s">
        <v>41</v>
      </c>
      <c r="B27" s="42" t="str">
        <f t="shared" si="2"/>
        <v>35 UFM</v>
      </c>
      <c r="C27" s="43">
        <f t="shared" ca="1" si="2"/>
        <v>3.3039000000000001</v>
      </c>
      <c r="D27" s="21"/>
      <c r="E27" s="44">
        <f t="shared" ca="1" si="0"/>
        <v>0</v>
      </c>
      <c r="F27" s="42" t="s">
        <v>41</v>
      </c>
      <c r="G27" s="42" t="str">
        <f t="shared" si="3"/>
        <v>35 UFM</v>
      </c>
      <c r="H27" s="43">
        <f t="shared" ca="1" si="3"/>
        <v>3.6501000000000001</v>
      </c>
      <c r="I27" s="21"/>
      <c r="J27" s="44">
        <f t="shared" ca="1" si="1"/>
        <v>0</v>
      </c>
    </row>
    <row r="28" spans="1:10" s="32" customFormat="1" x14ac:dyDescent="0.2">
      <c r="A28" s="42" t="s">
        <v>42</v>
      </c>
      <c r="B28" s="42" t="str">
        <f t="shared" si="2"/>
        <v>35 UFM</v>
      </c>
      <c r="C28" s="43">
        <f t="shared" ca="1" si="2"/>
        <v>3.3039000000000001</v>
      </c>
      <c r="D28" s="21"/>
      <c r="E28" s="44">
        <f t="shared" ca="1" si="0"/>
        <v>0</v>
      </c>
      <c r="F28" s="42" t="s">
        <v>42</v>
      </c>
      <c r="G28" s="42" t="str">
        <f t="shared" si="3"/>
        <v>35 UFM</v>
      </c>
      <c r="H28" s="43">
        <f t="shared" ca="1" si="3"/>
        <v>3.6501000000000001</v>
      </c>
      <c r="I28" s="21"/>
      <c r="J28" s="44">
        <f t="shared" ca="1" si="1"/>
        <v>0</v>
      </c>
    </row>
    <row r="29" spans="1:10" s="32" customFormat="1" x14ac:dyDescent="0.2">
      <c r="A29" s="42" t="s">
        <v>43</v>
      </c>
      <c r="B29" s="42" t="str">
        <f t="shared" si="2"/>
        <v>35 UFM</v>
      </c>
      <c r="C29" s="43">
        <f t="shared" ca="1" si="2"/>
        <v>3.3039000000000001</v>
      </c>
      <c r="D29" s="21"/>
      <c r="E29" s="44">
        <f t="shared" ca="1" si="0"/>
        <v>0</v>
      </c>
      <c r="F29" s="42" t="s">
        <v>43</v>
      </c>
      <c r="G29" s="42" t="str">
        <f t="shared" si="3"/>
        <v>35 UFM</v>
      </c>
      <c r="H29" s="43">
        <f t="shared" ca="1" si="3"/>
        <v>3.6501000000000001</v>
      </c>
      <c r="I29" s="21"/>
      <c r="J29" s="44">
        <f t="shared" ca="1" si="1"/>
        <v>0</v>
      </c>
    </row>
    <row r="30" spans="1:10" s="32" customFormat="1" x14ac:dyDescent="0.2">
      <c r="A30" s="102" t="s">
        <v>44</v>
      </c>
      <c r="B30" s="103"/>
      <c r="C30" s="98"/>
      <c r="D30" s="45" t="str">
        <f>IF(SUM(D18:D29)=0,"-",SUM(D18:D29))</f>
        <v>-</v>
      </c>
      <c r="E30" s="46">
        <f ca="1">SUM(E18:E29)</f>
        <v>0</v>
      </c>
      <c r="F30" s="102" t="s">
        <v>44</v>
      </c>
      <c r="G30" s="103"/>
      <c r="H30" s="98"/>
      <c r="I30" s="45" t="str">
        <f>IF(SUM(I18:I29)=0,"-",SUM(I18:I29))</f>
        <v>-</v>
      </c>
      <c r="J30" s="46">
        <f ca="1">SUM(J18:J29)</f>
        <v>0</v>
      </c>
    </row>
    <row r="31" spans="1:10" s="32" customFormat="1" ht="5.0999999999999996" customHeight="1" x14ac:dyDescent="0.2">
      <c r="A31" s="47"/>
      <c r="B31" s="47"/>
      <c r="C31" s="47"/>
      <c r="D31" s="48"/>
      <c r="E31" s="48"/>
      <c r="F31" s="48"/>
      <c r="G31" s="48"/>
      <c r="H31" s="48"/>
      <c r="I31" s="48"/>
      <c r="J31" s="48"/>
    </row>
    <row r="32" spans="1:10" s="32" customFormat="1" x14ac:dyDescent="0.2">
      <c r="A32" s="40" t="s">
        <v>2</v>
      </c>
      <c r="B32" s="102">
        <f ca="1">YEAR(TODAY())-3</f>
        <v>2017</v>
      </c>
      <c r="C32" s="103"/>
      <c r="D32" s="103"/>
      <c r="E32" s="98"/>
      <c r="F32" s="40" t="s">
        <v>2</v>
      </c>
      <c r="G32" s="102">
        <f ca="1">YEAR(TODAY())-2</f>
        <v>2018</v>
      </c>
      <c r="H32" s="103"/>
      <c r="I32" s="103"/>
      <c r="J32" s="98"/>
    </row>
    <row r="33" spans="1:10" s="32" customFormat="1" x14ac:dyDescent="0.2">
      <c r="A33" s="41" t="s">
        <v>0</v>
      </c>
      <c r="B33" s="41" t="s">
        <v>28</v>
      </c>
      <c r="C33" s="41" t="s">
        <v>29</v>
      </c>
      <c r="D33" s="41" t="s">
        <v>31</v>
      </c>
      <c r="E33" s="41" t="s">
        <v>1</v>
      </c>
      <c r="F33" s="41" t="s">
        <v>0</v>
      </c>
      <c r="G33" s="41" t="s">
        <v>28</v>
      </c>
      <c r="H33" s="41" t="s">
        <v>29</v>
      </c>
      <c r="I33" s="41" t="s">
        <v>31</v>
      </c>
      <c r="J33" s="41" t="s">
        <v>1</v>
      </c>
    </row>
    <row r="34" spans="1:10" s="32" customFormat="1" x14ac:dyDescent="0.2">
      <c r="A34" s="42" t="s">
        <v>32</v>
      </c>
      <c r="B34" s="42" t="s">
        <v>46</v>
      </c>
      <c r="C34" s="43">
        <f ca="1">VLOOKUP(B32,'Valor UFM'!$A:$B,2,FALSE)</f>
        <v>3.9051999999999998</v>
      </c>
      <c r="D34" s="21"/>
      <c r="E34" s="44">
        <f ca="1">(LEFT(B34,2))*C34*D34</f>
        <v>0</v>
      </c>
      <c r="F34" s="42" t="s">
        <v>32</v>
      </c>
      <c r="G34" s="42" t="s">
        <v>46</v>
      </c>
      <c r="H34" s="43">
        <f ca="1">VLOOKUP(G32,'Valor UFM'!$A:$B,2,FALSE)</f>
        <v>4.0145</v>
      </c>
      <c r="I34" s="21"/>
      <c r="J34" s="44">
        <f ca="1">(LEFT(G34,2))*H34*I34</f>
        <v>0</v>
      </c>
    </row>
    <row r="35" spans="1:10" s="32" customFormat="1" x14ac:dyDescent="0.2">
      <c r="A35" s="42" t="s">
        <v>33</v>
      </c>
      <c r="B35" s="42" t="str">
        <f>B$34</f>
        <v>35 UFM</v>
      </c>
      <c r="C35" s="43">
        <f ca="1">C$34</f>
        <v>3.9051999999999998</v>
      </c>
      <c r="D35" s="21"/>
      <c r="E35" s="44">
        <f t="shared" ref="E35:E45" ca="1" si="4">(LEFT(B35,2))*C35*D35</f>
        <v>0</v>
      </c>
      <c r="F35" s="42" t="s">
        <v>33</v>
      </c>
      <c r="G35" s="42" t="str">
        <f>G$34</f>
        <v>35 UFM</v>
      </c>
      <c r="H35" s="43">
        <f ca="1">H$34</f>
        <v>4.0145</v>
      </c>
      <c r="I35" s="21"/>
      <c r="J35" s="44">
        <f t="shared" ref="J35:J45" ca="1" si="5">(LEFT(G35,2))*H35*I35</f>
        <v>0</v>
      </c>
    </row>
    <row r="36" spans="1:10" s="32" customFormat="1" x14ac:dyDescent="0.2">
      <c r="A36" s="42" t="s">
        <v>34</v>
      </c>
      <c r="B36" s="42" t="str">
        <f t="shared" ref="B36:C45" si="6">B$34</f>
        <v>35 UFM</v>
      </c>
      <c r="C36" s="43">
        <f t="shared" ca="1" si="6"/>
        <v>3.9051999999999998</v>
      </c>
      <c r="D36" s="21"/>
      <c r="E36" s="44">
        <f t="shared" ca="1" si="4"/>
        <v>0</v>
      </c>
      <c r="F36" s="42" t="s">
        <v>34</v>
      </c>
      <c r="G36" s="42" t="str">
        <f t="shared" ref="G36:H45" si="7">G$34</f>
        <v>35 UFM</v>
      </c>
      <c r="H36" s="43">
        <f t="shared" ca="1" si="7"/>
        <v>4.0145</v>
      </c>
      <c r="I36" s="21"/>
      <c r="J36" s="44">
        <f t="shared" ca="1" si="5"/>
        <v>0</v>
      </c>
    </row>
    <row r="37" spans="1:10" s="32" customFormat="1" x14ac:dyDescent="0.2">
      <c r="A37" s="42" t="s">
        <v>35</v>
      </c>
      <c r="B37" s="42" t="str">
        <f t="shared" si="6"/>
        <v>35 UFM</v>
      </c>
      <c r="C37" s="43">
        <f t="shared" ca="1" si="6"/>
        <v>3.9051999999999998</v>
      </c>
      <c r="D37" s="21"/>
      <c r="E37" s="44">
        <f t="shared" ca="1" si="4"/>
        <v>0</v>
      </c>
      <c r="F37" s="42" t="s">
        <v>35</v>
      </c>
      <c r="G37" s="42" t="str">
        <f t="shared" si="7"/>
        <v>35 UFM</v>
      </c>
      <c r="H37" s="43">
        <f t="shared" ca="1" si="7"/>
        <v>4.0145</v>
      </c>
      <c r="I37" s="21"/>
      <c r="J37" s="44">
        <f t="shared" ca="1" si="5"/>
        <v>0</v>
      </c>
    </row>
    <row r="38" spans="1:10" s="32" customFormat="1" x14ac:dyDescent="0.2">
      <c r="A38" s="42" t="s">
        <v>36</v>
      </c>
      <c r="B38" s="42" t="str">
        <f t="shared" si="6"/>
        <v>35 UFM</v>
      </c>
      <c r="C38" s="43">
        <f t="shared" ca="1" si="6"/>
        <v>3.9051999999999998</v>
      </c>
      <c r="D38" s="21"/>
      <c r="E38" s="44">
        <f t="shared" ca="1" si="4"/>
        <v>0</v>
      </c>
      <c r="F38" s="42" t="s">
        <v>36</v>
      </c>
      <c r="G38" s="42" t="str">
        <f t="shared" si="7"/>
        <v>35 UFM</v>
      </c>
      <c r="H38" s="43">
        <f t="shared" ca="1" si="7"/>
        <v>4.0145</v>
      </c>
      <c r="I38" s="21"/>
      <c r="J38" s="44">
        <f t="shared" ca="1" si="5"/>
        <v>0</v>
      </c>
    </row>
    <row r="39" spans="1:10" s="32" customFormat="1" x14ac:dyDescent="0.2">
      <c r="A39" s="42" t="s">
        <v>37</v>
      </c>
      <c r="B39" s="42" t="str">
        <f t="shared" si="6"/>
        <v>35 UFM</v>
      </c>
      <c r="C39" s="43">
        <f t="shared" ca="1" si="6"/>
        <v>3.9051999999999998</v>
      </c>
      <c r="D39" s="21"/>
      <c r="E39" s="44">
        <f t="shared" ca="1" si="4"/>
        <v>0</v>
      </c>
      <c r="F39" s="42" t="s">
        <v>37</v>
      </c>
      <c r="G39" s="42" t="str">
        <f t="shared" si="7"/>
        <v>35 UFM</v>
      </c>
      <c r="H39" s="43">
        <f t="shared" ca="1" si="7"/>
        <v>4.0145</v>
      </c>
      <c r="I39" s="21"/>
      <c r="J39" s="44">
        <f t="shared" ca="1" si="5"/>
        <v>0</v>
      </c>
    </row>
    <row r="40" spans="1:10" s="32" customFormat="1" x14ac:dyDescent="0.2">
      <c r="A40" s="42" t="s">
        <v>38</v>
      </c>
      <c r="B40" s="42" t="str">
        <f t="shared" si="6"/>
        <v>35 UFM</v>
      </c>
      <c r="C40" s="43">
        <f t="shared" ca="1" si="6"/>
        <v>3.9051999999999998</v>
      </c>
      <c r="D40" s="21"/>
      <c r="E40" s="44">
        <f t="shared" ca="1" si="4"/>
        <v>0</v>
      </c>
      <c r="F40" s="42" t="s">
        <v>38</v>
      </c>
      <c r="G40" s="42" t="str">
        <f t="shared" si="7"/>
        <v>35 UFM</v>
      </c>
      <c r="H40" s="43">
        <f t="shared" ca="1" si="7"/>
        <v>4.0145</v>
      </c>
      <c r="I40" s="21"/>
      <c r="J40" s="44">
        <f t="shared" ca="1" si="5"/>
        <v>0</v>
      </c>
    </row>
    <row r="41" spans="1:10" s="32" customFormat="1" x14ac:dyDescent="0.2">
      <c r="A41" s="42" t="s">
        <v>39</v>
      </c>
      <c r="B41" s="42" t="str">
        <f t="shared" si="6"/>
        <v>35 UFM</v>
      </c>
      <c r="C41" s="43">
        <f t="shared" ca="1" si="6"/>
        <v>3.9051999999999998</v>
      </c>
      <c r="D41" s="21"/>
      <c r="E41" s="44">
        <f t="shared" ca="1" si="4"/>
        <v>0</v>
      </c>
      <c r="F41" s="42" t="s">
        <v>39</v>
      </c>
      <c r="G41" s="42" t="str">
        <f t="shared" si="7"/>
        <v>35 UFM</v>
      </c>
      <c r="H41" s="43">
        <f t="shared" ca="1" si="7"/>
        <v>4.0145</v>
      </c>
      <c r="I41" s="21"/>
      <c r="J41" s="44">
        <f t="shared" ca="1" si="5"/>
        <v>0</v>
      </c>
    </row>
    <row r="42" spans="1:10" s="32" customFormat="1" x14ac:dyDescent="0.2">
      <c r="A42" s="42" t="s">
        <v>40</v>
      </c>
      <c r="B42" s="42" t="str">
        <f t="shared" si="6"/>
        <v>35 UFM</v>
      </c>
      <c r="C42" s="43">
        <f t="shared" ca="1" si="6"/>
        <v>3.9051999999999998</v>
      </c>
      <c r="D42" s="21"/>
      <c r="E42" s="44">
        <f t="shared" ca="1" si="4"/>
        <v>0</v>
      </c>
      <c r="F42" s="42" t="s">
        <v>40</v>
      </c>
      <c r="G42" s="42" t="str">
        <f t="shared" si="7"/>
        <v>35 UFM</v>
      </c>
      <c r="H42" s="43">
        <f t="shared" ca="1" si="7"/>
        <v>4.0145</v>
      </c>
      <c r="I42" s="21"/>
      <c r="J42" s="44">
        <f t="shared" ca="1" si="5"/>
        <v>0</v>
      </c>
    </row>
    <row r="43" spans="1:10" s="32" customFormat="1" x14ac:dyDescent="0.2">
      <c r="A43" s="42" t="s">
        <v>41</v>
      </c>
      <c r="B43" s="42" t="str">
        <f t="shared" si="6"/>
        <v>35 UFM</v>
      </c>
      <c r="C43" s="43">
        <f t="shared" ca="1" si="6"/>
        <v>3.9051999999999998</v>
      </c>
      <c r="D43" s="21"/>
      <c r="E43" s="44">
        <f t="shared" ca="1" si="4"/>
        <v>0</v>
      </c>
      <c r="F43" s="42" t="s">
        <v>41</v>
      </c>
      <c r="G43" s="42" t="str">
        <f t="shared" si="7"/>
        <v>35 UFM</v>
      </c>
      <c r="H43" s="43">
        <f t="shared" ca="1" si="7"/>
        <v>4.0145</v>
      </c>
      <c r="I43" s="21"/>
      <c r="J43" s="44">
        <f t="shared" ca="1" si="5"/>
        <v>0</v>
      </c>
    </row>
    <row r="44" spans="1:10" s="32" customFormat="1" x14ac:dyDescent="0.2">
      <c r="A44" s="42" t="s">
        <v>42</v>
      </c>
      <c r="B44" s="42" t="str">
        <f t="shared" si="6"/>
        <v>35 UFM</v>
      </c>
      <c r="C44" s="43">
        <f t="shared" ca="1" si="6"/>
        <v>3.9051999999999998</v>
      </c>
      <c r="D44" s="21"/>
      <c r="E44" s="44">
        <f t="shared" ca="1" si="4"/>
        <v>0</v>
      </c>
      <c r="F44" s="42" t="s">
        <v>42</v>
      </c>
      <c r="G44" s="42" t="str">
        <f t="shared" si="7"/>
        <v>35 UFM</v>
      </c>
      <c r="H44" s="43">
        <f t="shared" ca="1" si="7"/>
        <v>4.0145</v>
      </c>
      <c r="I44" s="21"/>
      <c r="J44" s="44">
        <f t="shared" ca="1" si="5"/>
        <v>0</v>
      </c>
    </row>
    <row r="45" spans="1:10" s="32" customFormat="1" x14ac:dyDescent="0.2">
      <c r="A45" s="42" t="s">
        <v>43</v>
      </c>
      <c r="B45" s="42" t="str">
        <f t="shared" si="6"/>
        <v>35 UFM</v>
      </c>
      <c r="C45" s="43">
        <f t="shared" ca="1" si="6"/>
        <v>3.9051999999999998</v>
      </c>
      <c r="D45" s="21"/>
      <c r="E45" s="44">
        <f t="shared" ca="1" si="4"/>
        <v>0</v>
      </c>
      <c r="F45" s="42" t="s">
        <v>43</v>
      </c>
      <c r="G45" s="42" t="str">
        <f t="shared" si="7"/>
        <v>35 UFM</v>
      </c>
      <c r="H45" s="43">
        <f t="shared" ca="1" si="7"/>
        <v>4.0145</v>
      </c>
      <c r="I45" s="21"/>
      <c r="J45" s="44">
        <f t="shared" ca="1" si="5"/>
        <v>0</v>
      </c>
    </row>
    <row r="46" spans="1:10" s="32" customFormat="1" x14ac:dyDescent="0.2">
      <c r="A46" s="102" t="s">
        <v>44</v>
      </c>
      <c r="B46" s="103"/>
      <c r="C46" s="98"/>
      <c r="D46" s="45" t="str">
        <f>IF(SUM(D34:D45)=0,"-",SUM(D34:D45))</f>
        <v>-</v>
      </c>
      <c r="E46" s="46">
        <f ca="1">SUM(E34:E45)</f>
        <v>0</v>
      </c>
      <c r="F46" s="102" t="s">
        <v>44</v>
      </c>
      <c r="G46" s="103"/>
      <c r="H46" s="98"/>
      <c r="I46" s="45" t="str">
        <f>IF(SUM(I34:I45)=0,"-",SUM(I34:I45))</f>
        <v>-</v>
      </c>
      <c r="J46" s="46">
        <f ca="1">SUM(J34:J45)</f>
        <v>0</v>
      </c>
    </row>
    <row r="47" spans="1:10" s="32" customFormat="1" ht="5.0999999999999996" customHeight="1" x14ac:dyDescent="0.2">
      <c r="A47" s="47"/>
      <c r="B47" s="47"/>
      <c r="C47" s="47"/>
      <c r="D47" s="48"/>
      <c r="E47" s="48"/>
      <c r="F47" s="48"/>
      <c r="G47" s="48"/>
      <c r="H47" s="48"/>
      <c r="I47" s="48"/>
      <c r="J47" s="48"/>
    </row>
    <row r="48" spans="1:10" s="32" customFormat="1" x14ac:dyDescent="0.2">
      <c r="A48" s="40" t="s">
        <v>2</v>
      </c>
      <c r="B48" s="102">
        <f ca="1">YEAR(TODAY())-1</f>
        <v>2019</v>
      </c>
      <c r="C48" s="103"/>
      <c r="D48" s="103"/>
      <c r="E48" s="98"/>
      <c r="F48" s="40" t="s">
        <v>2</v>
      </c>
      <c r="G48" s="102">
        <f ca="1">YEAR(TODAY())</f>
        <v>2020</v>
      </c>
      <c r="H48" s="103"/>
      <c r="I48" s="103"/>
      <c r="J48" s="98"/>
    </row>
    <row r="49" spans="1:10" s="32" customFormat="1" x14ac:dyDescent="0.2">
      <c r="A49" s="41" t="s">
        <v>0</v>
      </c>
      <c r="B49" s="41" t="s">
        <v>28</v>
      </c>
      <c r="C49" s="41" t="s">
        <v>29</v>
      </c>
      <c r="D49" s="41" t="s">
        <v>31</v>
      </c>
      <c r="E49" s="41" t="s">
        <v>1</v>
      </c>
      <c r="F49" s="41" t="s">
        <v>0</v>
      </c>
      <c r="G49" s="41" t="s">
        <v>28</v>
      </c>
      <c r="H49" s="41" t="s">
        <v>29</v>
      </c>
      <c r="I49" s="41" t="s">
        <v>31</v>
      </c>
      <c r="J49" s="41" t="s">
        <v>1</v>
      </c>
    </row>
    <row r="50" spans="1:10" s="32" customFormat="1" x14ac:dyDescent="0.2">
      <c r="A50" s="42" t="s">
        <v>32</v>
      </c>
      <c r="B50" s="42" t="s">
        <v>46</v>
      </c>
      <c r="C50" s="43">
        <f ca="1">VLOOKUP(B48,'Valor UFM'!$A:$B,2,FALSE)</f>
        <v>4.1771000000000003</v>
      </c>
      <c r="D50" s="21"/>
      <c r="E50" s="44">
        <f ca="1">(LEFT(B50,2))*C50*D50</f>
        <v>0</v>
      </c>
      <c r="F50" s="42" t="s">
        <v>32</v>
      </c>
      <c r="G50" s="42" t="s">
        <v>46</v>
      </c>
      <c r="H50" s="43">
        <f ca="1">VLOOKUP(G48,'Valor UFM'!$A:$B,2,FALSE)</f>
        <v>4.2919999999999998</v>
      </c>
      <c r="I50" s="21"/>
      <c r="J50" s="44">
        <f ca="1">(LEFT(G50,2))*H50*I50</f>
        <v>0</v>
      </c>
    </row>
    <row r="51" spans="1:10" s="32" customFormat="1" x14ac:dyDescent="0.2">
      <c r="A51" s="42" t="s">
        <v>33</v>
      </c>
      <c r="B51" s="42" t="str">
        <f>B$50</f>
        <v>35 UFM</v>
      </c>
      <c r="C51" s="43">
        <f ca="1">C$50</f>
        <v>4.1771000000000003</v>
      </c>
      <c r="D51" s="21"/>
      <c r="E51" s="44">
        <f t="shared" ref="E51:E61" ca="1" si="8">(LEFT(B51,2))*C51*D51</f>
        <v>0</v>
      </c>
      <c r="F51" s="42" t="s">
        <v>33</v>
      </c>
      <c r="G51" s="42" t="str">
        <f>G$50</f>
        <v>35 UFM</v>
      </c>
      <c r="H51" s="43">
        <f ca="1">H$50</f>
        <v>4.2919999999999998</v>
      </c>
      <c r="I51" s="21"/>
      <c r="J51" s="44">
        <f t="shared" ref="J51:J61" ca="1" si="9">(LEFT(G51,2))*H51*I51</f>
        <v>0</v>
      </c>
    </row>
    <row r="52" spans="1:10" s="32" customFormat="1" x14ac:dyDescent="0.2">
      <c r="A52" s="42" t="s">
        <v>34</v>
      </c>
      <c r="B52" s="42" t="str">
        <f t="shared" ref="B52:C61" si="10">B$50</f>
        <v>35 UFM</v>
      </c>
      <c r="C52" s="43">
        <f t="shared" ca="1" si="10"/>
        <v>4.1771000000000003</v>
      </c>
      <c r="D52" s="21"/>
      <c r="E52" s="44">
        <f t="shared" ca="1" si="8"/>
        <v>0</v>
      </c>
      <c r="F52" s="42" t="s">
        <v>34</v>
      </c>
      <c r="G52" s="42" t="str">
        <f t="shared" ref="G52:H61" si="11">G$50</f>
        <v>35 UFM</v>
      </c>
      <c r="H52" s="43">
        <f t="shared" ca="1" si="11"/>
        <v>4.2919999999999998</v>
      </c>
      <c r="I52" s="21"/>
      <c r="J52" s="44">
        <f t="shared" ca="1" si="9"/>
        <v>0</v>
      </c>
    </row>
    <row r="53" spans="1:10" s="32" customFormat="1" x14ac:dyDescent="0.2">
      <c r="A53" s="42" t="s">
        <v>35</v>
      </c>
      <c r="B53" s="42" t="str">
        <f t="shared" si="10"/>
        <v>35 UFM</v>
      </c>
      <c r="C53" s="43">
        <f t="shared" ca="1" si="10"/>
        <v>4.1771000000000003</v>
      </c>
      <c r="D53" s="21"/>
      <c r="E53" s="44">
        <f t="shared" ca="1" si="8"/>
        <v>0</v>
      </c>
      <c r="F53" s="42" t="s">
        <v>35</v>
      </c>
      <c r="G53" s="42" t="str">
        <f t="shared" si="11"/>
        <v>35 UFM</v>
      </c>
      <c r="H53" s="43">
        <f t="shared" ca="1" si="11"/>
        <v>4.2919999999999998</v>
      </c>
      <c r="I53" s="21"/>
      <c r="J53" s="44">
        <f t="shared" ca="1" si="9"/>
        <v>0</v>
      </c>
    </row>
    <row r="54" spans="1:10" s="32" customFormat="1" x14ac:dyDescent="0.2">
      <c r="A54" s="42" t="s">
        <v>36</v>
      </c>
      <c r="B54" s="42" t="str">
        <f t="shared" si="10"/>
        <v>35 UFM</v>
      </c>
      <c r="C54" s="43">
        <f t="shared" ca="1" si="10"/>
        <v>4.1771000000000003</v>
      </c>
      <c r="D54" s="21"/>
      <c r="E54" s="44">
        <f t="shared" ca="1" si="8"/>
        <v>0</v>
      </c>
      <c r="F54" s="42" t="s">
        <v>36</v>
      </c>
      <c r="G54" s="42" t="str">
        <f t="shared" si="11"/>
        <v>35 UFM</v>
      </c>
      <c r="H54" s="43">
        <f t="shared" ca="1" si="11"/>
        <v>4.2919999999999998</v>
      </c>
      <c r="I54" s="21"/>
      <c r="J54" s="44">
        <f t="shared" ca="1" si="9"/>
        <v>0</v>
      </c>
    </row>
    <row r="55" spans="1:10" s="32" customFormat="1" x14ac:dyDescent="0.2">
      <c r="A55" s="42" t="s">
        <v>37</v>
      </c>
      <c r="B55" s="42" t="str">
        <f t="shared" si="10"/>
        <v>35 UFM</v>
      </c>
      <c r="C55" s="43">
        <f t="shared" ca="1" si="10"/>
        <v>4.1771000000000003</v>
      </c>
      <c r="D55" s="21"/>
      <c r="E55" s="44">
        <f t="shared" ca="1" si="8"/>
        <v>0</v>
      </c>
      <c r="F55" s="42" t="s">
        <v>37</v>
      </c>
      <c r="G55" s="42" t="str">
        <f t="shared" si="11"/>
        <v>35 UFM</v>
      </c>
      <c r="H55" s="43">
        <f t="shared" ca="1" si="11"/>
        <v>4.2919999999999998</v>
      </c>
      <c r="I55" s="21"/>
      <c r="J55" s="44">
        <f t="shared" ca="1" si="9"/>
        <v>0</v>
      </c>
    </row>
    <row r="56" spans="1:10" s="32" customFormat="1" x14ac:dyDescent="0.2">
      <c r="A56" s="42" t="s">
        <v>38</v>
      </c>
      <c r="B56" s="42" t="str">
        <f t="shared" si="10"/>
        <v>35 UFM</v>
      </c>
      <c r="C56" s="43">
        <f t="shared" ca="1" si="10"/>
        <v>4.1771000000000003</v>
      </c>
      <c r="D56" s="21"/>
      <c r="E56" s="44">
        <f t="shared" ca="1" si="8"/>
        <v>0</v>
      </c>
      <c r="F56" s="42" t="s">
        <v>38</v>
      </c>
      <c r="G56" s="42" t="str">
        <f t="shared" si="11"/>
        <v>35 UFM</v>
      </c>
      <c r="H56" s="43">
        <f t="shared" ca="1" si="11"/>
        <v>4.2919999999999998</v>
      </c>
      <c r="I56" s="21"/>
      <c r="J56" s="44">
        <f t="shared" ca="1" si="9"/>
        <v>0</v>
      </c>
    </row>
    <row r="57" spans="1:10" s="32" customFormat="1" x14ac:dyDescent="0.2">
      <c r="A57" s="42" t="s">
        <v>39</v>
      </c>
      <c r="B57" s="42" t="str">
        <f t="shared" si="10"/>
        <v>35 UFM</v>
      </c>
      <c r="C57" s="43">
        <f t="shared" ca="1" si="10"/>
        <v>4.1771000000000003</v>
      </c>
      <c r="D57" s="21"/>
      <c r="E57" s="44">
        <f t="shared" ca="1" si="8"/>
        <v>0</v>
      </c>
      <c r="F57" s="42" t="s">
        <v>39</v>
      </c>
      <c r="G57" s="42" t="str">
        <f t="shared" si="11"/>
        <v>35 UFM</v>
      </c>
      <c r="H57" s="43">
        <f t="shared" ca="1" si="11"/>
        <v>4.2919999999999998</v>
      </c>
      <c r="I57" s="21"/>
      <c r="J57" s="44">
        <f t="shared" ca="1" si="9"/>
        <v>0</v>
      </c>
    </row>
    <row r="58" spans="1:10" s="32" customFormat="1" x14ac:dyDescent="0.2">
      <c r="A58" s="42" t="s">
        <v>40</v>
      </c>
      <c r="B58" s="42" t="str">
        <f t="shared" si="10"/>
        <v>35 UFM</v>
      </c>
      <c r="C58" s="43">
        <f t="shared" ca="1" si="10"/>
        <v>4.1771000000000003</v>
      </c>
      <c r="D58" s="21"/>
      <c r="E58" s="44">
        <f t="shared" ca="1" si="8"/>
        <v>0</v>
      </c>
      <c r="F58" s="42" t="s">
        <v>40</v>
      </c>
      <c r="G58" s="42" t="str">
        <f t="shared" si="11"/>
        <v>35 UFM</v>
      </c>
      <c r="H58" s="43">
        <f t="shared" ca="1" si="11"/>
        <v>4.2919999999999998</v>
      </c>
      <c r="I58" s="21"/>
      <c r="J58" s="44">
        <f t="shared" ca="1" si="9"/>
        <v>0</v>
      </c>
    </row>
    <row r="59" spans="1:10" s="32" customFormat="1" x14ac:dyDescent="0.2">
      <c r="A59" s="42" t="s">
        <v>41</v>
      </c>
      <c r="B59" s="42" t="str">
        <f t="shared" si="10"/>
        <v>35 UFM</v>
      </c>
      <c r="C59" s="43">
        <f t="shared" ca="1" si="10"/>
        <v>4.1771000000000003</v>
      </c>
      <c r="D59" s="21"/>
      <c r="E59" s="44">
        <f t="shared" ca="1" si="8"/>
        <v>0</v>
      </c>
      <c r="F59" s="42" t="s">
        <v>41</v>
      </c>
      <c r="G59" s="42" t="str">
        <f t="shared" si="11"/>
        <v>35 UFM</v>
      </c>
      <c r="H59" s="43">
        <f t="shared" ca="1" si="11"/>
        <v>4.2919999999999998</v>
      </c>
      <c r="I59" s="21"/>
      <c r="J59" s="44">
        <f t="shared" ca="1" si="9"/>
        <v>0</v>
      </c>
    </row>
    <row r="60" spans="1:10" s="32" customFormat="1" x14ac:dyDescent="0.2">
      <c r="A60" s="42" t="s">
        <v>42</v>
      </c>
      <c r="B60" s="42" t="str">
        <f t="shared" si="10"/>
        <v>35 UFM</v>
      </c>
      <c r="C60" s="43">
        <f t="shared" ca="1" si="10"/>
        <v>4.1771000000000003</v>
      </c>
      <c r="D60" s="21"/>
      <c r="E60" s="44">
        <f t="shared" ca="1" si="8"/>
        <v>0</v>
      </c>
      <c r="F60" s="42" t="s">
        <v>42</v>
      </c>
      <c r="G60" s="42" t="str">
        <f t="shared" si="11"/>
        <v>35 UFM</v>
      </c>
      <c r="H60" s="43">
        <f t="shared" ca="1" si="11"/>
        <v>4.2919999999999998</v>
      </c>
      <c r="I60" s="21"/>
      <c r="J60" s="44">
        <f t="shared" ca="1" si="9"/>
        <v>0</v>
      </c>
    </row>
    <row r="61" spans="1:10" s="32" customFormat="1" x14ac:dyDescent="0.2">
      <c r="A61" s="42" t="s">
        <v>43</v>
      </c>
      <c r="B61" s="42" t="str">
        <f t="shared" si="10"/>
        <v>35 UFM</v>
      </c>
      <c r="C61" s="43">
        <f t="shared" ca="1" si="10"/>
        <v>4.1771000000000003</v>
      </c>
      <c r="D61" s="21"/>
      <c r="E61" s="44">
        <f t="shared" ca="1" si="8"/>
        <v>0</v>
      </c>
      <c r="F61" s="42" t="s">
        <v>43</v>
      </c>
      <c r="G61" s="42" t="str">
        <f t="shared" si="11"/>
        <v>35 UFM</v>
      </c>
      <c r="H61" s="43">
        <f t="shared" ca="1" si="11"/>
        <v>4.2919999999999998</v>
      </c>
      <c r="I61" s="21"/>
      <c r="J61" s="44">
        <f t="shared" ca="1" si="9"/>
        <v>0</v>
      </c>
    </row>
    <row r="62" spans="1:10" s="32" customFormat="1" x14ac:dyDescent="0.2">
      <c r="A62" s="102" t="s">
        <v>44</v>
      </c>
      <c r="B62" s="103"/>
      <c r="C62" s="98"/>
      <c r="D62" s="45" t="str">
        <f>IF(SUM(D50:D61)=0,"-",SUM(D50:D61))</f>
        <v>-</v>
      </c>
      <c r="E62" s="46">
        <f ca="1">SUM(E50:E61)</f>
        <v>0</v>
      </c>
      <c r="F62" s="102" t="s">
        <v>44</v>
      </c>
      <c r="G62" s="103"/>
      <c r="H62" s="98"/>
      <c r="I62" s="45" t="str">
        <f>IF(SUM(I50:I61)=0,"-",SUM(I50:I61))</f>
        <v>-</v>
      </c>
      <c r="J62" s="46">
        <f ca="1">SUM(J50:J61)</f>
        <v>0</v>
      </c>
    </row>
    <row r="63" spans="1:10" ht="5.0999999999999996" customHeight="1" x14ac:dyDescent="0.2">
      <c r="A63" s="8"/>
      <c r="B63" s="8"/>
      <c r="C63" s="8"/>
      <c r="D63" s="6"/>
      <c r="E63" s="6"/>
      <c r="F63" s="6"/>
      <c r="G63" s="6"/>
      <c r="H63" s="6"/>
      <c r="I63" s="6"/>
      <c r="J63" s="6"/>
    </row>
    <row r="64" spans="1:10" ht="12.75" customHeight="1" x14ac:dyDescent="0.2">
      <c r="A64" s="99" t="s">
        <v>9</v>
      </c>
      <c r="B64" s="99"/>
      <c r="C64" s="99"/>
      <c r="D64" s="99"/>
      <c r="E64" s="99"/>
      <c r="F64" s="99"/>
      <c r="G64" s="99"/>
      <c r="H64" s="99"/>
      <c r="I64" s="99"/>
      <c r="J64" s="9">
        <f ca="1">SUM(E30,J30,E46,J46,E62,J62)</f>
        <v>0</v>
      </c>
    </row>
    <row r="65" spans="1:10" ht="5.0999999999999996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x14ac:dyDescent="0.2">
      <c r="A66" s="88" t="s">
        <v>8</v>
      </c>
      <c r="B66" s="89"/>
      <c r="C66" s="89"/>
      <c r="D66" s="89"/>
      <c r="E66" s="89"/>
      <c r="F66" s="89"/>
      <c r="G66" s="89"/>
      <c r="H66" s="89"/>
      <c r="I66" s="89"/>
      <c r="J66" s="90"/>
    </row>
    <row r="67" spans="1:10" ht="5.0999999999999996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s="12" customFormat="1" ht="15" x14ac:dyDescent="0.25">
      <c r="A68" s="11" t="s">
        <v>18</v>
      </c>
      <c r="B68" s="13"/>
      <c r="C68" s="13"/>
      <c r="D68" s="13"/>
      <c r="E68" s="13"/>
      <c r="F68" s="13"/>
      <c r="G68" s="13"/>
      <c r="H68" s="13"/>
      <c r="I68" s="13"/>
      <c r="J68" s="14">
        <f ca="1">J64</f>
        <v>0</v>
      </c>
    </row>
    <row r="69" spans="1:10" ht="5.0999999999999996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10"/>
    </row>
    <row r="70" spans="1:10" ht="39.950000000000003" customHeight="1" x14ac:dyDescent="0.2">
      <c r="A70" s="91" t="s">
        <v>15</v>
      </c>
      <c r="B70" s="91"/>
      <c r="C70" s="91"/>
      <c r="D70" s="91"/>
      <c r="E70" s="91"/>
      <c r="F70" s="91"/>
      <c r="G70" s="91"/>
      <c r="H70" s="91"/>
      <c r="I70" s="91"/>
      <c r="J70" s="91"/>
    </row>
    <row r="71" spans="1:10" ht="5.099999999999999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x14ac:dyDescent="0.2">
      <c r="A72" s="88" t="s">
        <v>10</v>
      </c>
      <c r="B72" s="89"/>
      <c r="C72" s="89"/>
      <c r="D72" s="89"/>
      <c r="E72" s="89"/>
      <c r="F72" s="89"/>
      <c r="G72" s="89"/>
      <c r="H72" s="89"/>
      <c r="I72" s="89"/>
      <c r="J72" s="90"/>
    </row>
    <row r="73" spans="1:10" ht="5.0999999999999996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s="32" customFormat="1" ht="20.100000000000001" customHeight="1" x14ac:dyDescent="0.2">
      <c r="A74" s="20"/>
      <c r="B74" s="55" t="s">
        <v>23</v>
      </c>
      <c r="C74" s="54"/>
      <c r="E74" s="56"/>
      <c r="F74" s="57"/>
      <c r="G74" s="57"/>
      <c r="H74" s="57"/>
      <c r="I74" s="58"/>
      <c r="J74" s="58"/>
    </row>
    <row r="75" spans="1:10" s="32" customFormat="1" ht="5.0999999999999996" customHeight="1" x14ac:dyDescent="0.2">
      <c r="A75" s="54"/>
      <c r="B75" s="54"/>
      <c r="C75" s="54"/>
      <c r="D75" s="55"/>
      <c r="E75" s="56"/>
      <c r="F75" s="57"/>
      <c r="G75" s="57"/>
      <c r="H75" s="57"/>
      <c r="I75" s="58"/>
      <c r="J75" s="58"/>
    </row>
    <row r="76" spans="1:10" s="2" customFormat="1" ht="39.950000000000003" customHeight="1" x14ac:dyDescent="0.2">
      <c r="A76" s="92" t="s">
        <v>16</v>
      </c>
      <c r="B76" s="92"/>
      <c r="C76" s="92"/>
      <c r="D76" s="92"/>
      <c r="E76" s="92"/>
      <c r="F76" s="92"/>
      <c r="G76" s="92"/>
      <c r="H76" s="92"/>
      <c r="I76" s="92"/>
      <c r="J76" s="92"/>
    </row>
    <row r="77" spans="1:10" ht="5.0999999999999996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x14ac:dyDescent="0.2">
      <c r="A78" s="93" t="s">
        <v>11</v>
      </c>
      <c r="B78" s="93"/>
      <c r="C78" s="93"/>
      <c r="D78" s="93"/>
      <c r="E78" s="93"/>
      <c r="F78" s="93"/>
      <c r="G78" s="93"/>
      <c r="H78" s="93"/>
      <c r="I78" s="93"/>
      <c r="J78" s="93"/>
    </row>
    <row r="79" spans="1:10" ht="20.100000000000001" customHeight="1" x14ac:dyDescent="0.2">
      <c r="A79" s="4" t="s">
        <v>6</v>
      </c>
      <c r="B79" s="4"/>
      <c r="C79" s="81"/>
      <c r="D79" s="81"/>
      <c r="E79" s="81"/>
      <c r="F79" s="81"/>
      <c r="G79" s="81"/>
      <c r="H79" s="81"/>
      <c r="I79" s="81"/>
      <c r="J79" s="2"/>
    </row>
    <row r="80" spans="1:10" ht="20.100000000000001" customHeight="1" x14ac:dyDescent="0.2">
      <c r="A80" s="3" t="s">
        <v>3</v>
      </c>
      <c r="B80" s="3"/>
      <c r="C80" s="94"/>
      <c r="D80" s="94"/>
      <c r="E80" s="94"/>
      <c r="F80" s="94"/>
      <c r="G80" s="94"/>
      <c r="H80" s="94"/>
      <c r="I80" s="94"/>
    </row>
    <row r="81" spans="1:10" ht="20.100000000000001" customHeight="1" x14ac:dyDescent="0.2">
      <c r="A81" s="3" t="s">
        <v>4</v>
      </c>
      <c r="B81" s="3"/>
      <c r="C81" s="94"/>
      <c r="D81" s="94"/>
      <c r="E81" s="2"/>
      <c r="F81" s="4" t="s">
        <v>5</v>
      </c>
      <c r="G81" s="4"/>
      <c r="H81" s="81"/>
      <c r="I81" s="81"/>
      <c r="J81" s="81"/>
    </row>
    <row r="82" spans="1:10" ht="20.100000000000001" customHeight="1" x14ac:dyDescent="0.25">
      <c r="A82" s="3" t="s">
        <v>12</v>
      </c>
      <c r="B82" s="3"/>
      <c r="C82" s="80"/>
      <c r="D82" s="80"/>
      <c r="E82" s="15"/>
      <c r="F82" s="27" t="s">
        <v>13</v>
      </c>
      <c r="G82" s="17"/>
      <c r="H82" s="81"/>
      <c r="I82" s="81"/>
      <c r="J82" s="81"/>
    </row>
    <row r="83" spans="1:10" x14ac:dyDescent="0.2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x14ac:dyDescent="0.2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 x14ac:dyDescent="0.25">
      <c r="A85" s="6"/>
      <c r="B85" s="6"/>
      <c r="C85" s="6"/>
      <c r="D85" s="82" t="str">
        <f ca="1">"Porto Alegre, "&amp;TEXT(TODAY(),"d"" de ""mmmm"" de ""aaaa")&amp;"."</f>
        <v>Porto Alegre, 23 de setembro de 2020.</v>
      </c>
      <c r="E85" s="82"/>
      <c r="F85" s="82"/>
      <c r="G85" s="82"/>
      <c r="H85" s="82"/>
      <c r="I85" s="82"/>
      <c r="J85" s="6"/>
    </row>
    <row r="86" spans="1:1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">
      <c r="A90" s="6"/>
      <c r="B90" s="6"/>
      <c r="C90" s="6"/>
      <c r="D90" s="16"/>
      <c r="E90" s="16"/>
      <c r="F90" s="16"/>
      <c r="G90" s="16"/>
      <c r="H90" s="16"/>
      <c r="I90" s="16"/>
      <c r="J90" s="6"/>
    </row>
    <row r="91" spans="1:10" x14ac:dyDescent="0.2">
      <c r="A91" s="6"/>
      <c r="B91" s="6"/>
      <c r="C91" s="6"/>
      <c r="D91" s="83" t="s">
        <v>14</v>
      </c>
      <c r="E91" s="83"/>
      <c r="F91" s="83"/>
      <c r="G91" s="83"/>
      <c r="H91" s="83"/>
      <c r="I91" s="83"/>
      <c r="J91" s="6"/>
    </row>
    <row r="92" spans="1:10" x14ac:dyDescent="0.2">
      <c r="A92" s="6"/>
      <c r="B92" s="6"/>
      <c r="C92" s="6"/>
      <c r="D92" s="84" t="s">
        <v>17</v>
      </c>
      <c r="E92" s="84"/>
      <c r="F92" s="84"/>
      <c r="G92" s="84"/>
      <c r="H92" s="84"/>
      <c r="I92" s="84"/>
      <c r="J92" s="6"/>
    </row>
    <row r="93" spans="1:1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x14ac:dyDescent="0.2">
      <c r="A96" s="6"/>
      <c r="B96" s="6"/>
      <c r="C96" s="6"/>
      <c r="D96" s="6"/>
      <c r="E96" s="18"/>
      <c r="F96" s="6"/>
      <c r="G96" s="6"/>
      <c r="H96" s="6"/>
      <c r="I96" s="6"/>
      <c r="J96" s="6"/>
    </row>
    <row r="97" spans="1:10" x14ac:dyDescent="0.2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x14ac:dyDescent="0.2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2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10" spans="1:10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2">
      <c r="A117" s="85" t="s">
        <v>24</v>
      </c>
      <c r="B117" s="86"/>
      <c r="C117" s="86"/>
      <c r="D117" s="86"/>
      <c r="E117" s="86"/>
      <c r="F117" s="86"/>
      <c r="G117" s="86"/>
      <c r="H117" s="86"/>
      <c r="I117" s="86"/>
      <c r="J117" s="87"/>
    </row>
    <row r="118" spans="1:10" x14ac:dyDescent="0.2">
      <c r="A118" s="68" t="s">
        <v>25</v>
      </c>
      <c r="B118" s="69"/>
      <c r="C118" s="69"/>
      <c r="D118" s="70"/>
      <c r="E118" s="70"/>
      <c r="F118" s="70"/>
      <c r="G118" s="70"/>
      <c r="H118" s="70"/>
      <c r="I118" s="70"/>
      <c r="J118" s="71"/>
    </row>
    <row r="119" spans="1:10" x14ac:dyDescent="0.2">
      <c r="A119" s="72" t="s">
        <v>27</v>
      </c>
      <c r="B119" s="73"/>
      <c r="C119" s="73"/>
      <c r="D119" s="74"/>
      <c r="E119" s="74"/>
      <c r="F119" s="74"/>
      <c r="G119" s="74"/>
      <c r="H119" s="74"/>
      <c r="I119" s="74"/>
      <c r="J119" s="75"/>
    </row>
    <row r="120" spans="1:10" x14ac:dyDescent="0.2">
      <c r="A120" s="76" t="s">
        <v>26</v>
      </c>
      <c r="B120" s="77"/>
      <c r="C120" s="77"/>
      <c r="D120" s="78"/>
      <c r="E120" s="78"/>
      <c r="F120" s="78"/>
      <c r="G120" s="78"/>
      <c r="H120" s="78"/>
      <c r="I120" s="78"/>
      <c r="J120" s="79"/>
    </row>
    <row r="121" spans="1:10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</row>
  </sheetData>
  <sheetProtection algorithmName="SHA-512" hashValue="qNgqEtaaBVXx4p1wVxckeWUm/0UjblOjc+JQj44FMyX+pbqtaTsMN8vZ8JlXD4mjxYD6JrUxDGlP3ccG4fTuNg==" saltValue="sxYV5E4x/cp0rr5Wp/QSaQ==" spinCount="100000" sheet="1" objects="1" scenarios="1" selectLockedCells="1"/>
  <mergeCells count="45">
    <mergeCell ref="A1:J1"/>
    <mergeCell ref="A3:J3"/>
    <mergeCell ref="C4:D4"/>
    <mergeCell ref="H4:I4"/>
    <mergeCell ref="C6:D6"/>
    <mergeCell ref="G6:J7"/>
    <mergeCell ref="C8:I8"/>
    <mergeCell ref="C9:I9"/>
    <mergeCell ref="C10:D10"/>
    <mergeCell ref="H10:J10"/>
    <mergeCell ref="E11:J11"/>
    <mergeCell ref="A12:J12"/>
    <mergeCell ref="B14:F14"/>
    <mergeCell ref="H14:J14"/>
    <mergeCell ref="B16:E16"/>
    <mergeCell ref="G16:J16"/>
    <mergeCell ref="A30:C30"/>
    <mergeCell ref="F30:H30"/>
    <mergeCell ref="B32:E32"/>
    <mergeCell ref="G32:J32"/>
    <mergeCell ref="A46:C46"/>
    <mergeCell ref="F46:H46"/>
    <mergeCell ref="B48:E48"/>
    <mergeCell ref="G48:J48"/>
    <mergeCell ref="A62:C62"/>
    <mergeCell ref="F62:H62"/>
    <mergeCell ref="A64:I64"/>
    <mergeCell ref="A66:J66"/>
    <mergeCell ref="A70:J70"/>
    <mergeCell ref="A72:J72"/>
    <mergeCell ref="A76:J76"/>
    <mergeCell ref="A78:J78"/>
    <mergeCell ref="C79:I79"/>
    <mergeCell ref="C80:I80"/>
    <mergeCell ref="C81:D81"/>
    <mergeCell ref="H81:J81"/>
    <mergeCell ref="A118:J118"/>
    <mergeCell ref="A119:J119"/>
    <mergeCell ref="A120:J120"/>
    <mergeCell ref="C82:D82"/>
    <mergeCell ref="H82:J82"/>
    <mergeCell ref="D85:I85"/>
    <mergeCell ref="D91:I91"/>
    <mergeCell ref="D92:I92"/>
    <mergeCell ref="A117:J117"/>
  </mergeCells>
  <dataValidations count="22">
    <dataValidation type="whole" operator="lessThanOrEqual" allowBlank="1" showInputMessage="1" showErrorMessage="1" error="Valor inválido" sqref="D18:D29 I18:I29 D34:D45 I34:I45 D50:D61 I50:I61">
      <formula1>10000</formula1>
    </dataValidation>
    <dataValidation type="textLength" allowBlank="1" showErrorMessage="1" error="CPF inválido" prompt="Caso o contribuinte seja Pessoa Física, insira o CPF (somente números)" sqref="J5">
      <formula1>11</formula1>
      <formula2>11</formula2>
    </dataValidation>
    <dataValidation type="textLength" allowBlank="1" showErrorMessage="1" error="Inscrição Municipal inválida" prompt="Insira a Inscrição Municipal (somente números)" sqref="E7">
      <formula1>8</formula1>
      <formula2>8</formula2>
    </dataValidation>
    <dataValidation type="textLength" allowBlank="1" showErrorMessage="1" error="CNPJ inválido" prompt="Caso o contribuinte seja Pessoa Jurídica, insira o CNPJ (somente números)" sqref="E5">
      <formula1>14</formula1>
      <formula2>14</formula2>
    </dataValidation>
    <dataValidation allowBlank="1" showInputMessage="1" showErrorMessage="1" prompt="Insira o cargo/função (Sócio-administrador, Procurador, etc)" sqref="H82:H83"/>
    <dataValidation allowBlank="1" showInputMessage="1" showErrorMessage="1" prompt="Insira o e-mail do Representante Legal" sqref="H81"/>
    <dataValidation type="textLength" allowBlank="1" showInputMessage="1" showErrorMessage="1" error="Telefone inválido" prompt="Insira o telefone do Representante Legal" sqref="C81">
      <formula1>8</formula1>
      <formula2>13</formula2>
    </dataValidation>
    <dataValidation allowBlank="1" showInputMessage="1" showErrorMessage="1" prompt="Insira o endereço do Representante Legal" sqref="C80"/>
    <dataValidation allowBlank="1" showInputMessage="1" showErrorMessage="1" prompt="Insira o nome do Representante Legal" sqref="C79"/>
    <dataValidation type="whole" allowBlank="1" showInputMessage="1" showErrorMessage="1" error="Nº de parcelas inválido (permitido de 2 a 60 parcelas)" prompt="ATENÇÃO: preencha este campo SOMENTE caso deseje parcelamento_x000a_* Insira o número de parcelas (máx. 60 meses)" sqref="A74:A75 C74:C75 B75">
      <formula1>2</formula1>
      <formula2>60</formula2>
    </dataValidation>
    <dataValidation allowBlank="1" showInputMessage="1" showErrorMessage="1" prompt="Insira o e-mail" sqref="H10"/>
    <dataValidation type="textLength" allowBlank="1" showInputMessage="1" showErrorMessage="1" error="Telefone inválido" prompt="Insira o telefone" sqref="C10">
      <formula1>8</formula1>
      <formula2>13</formula2>
    </dataValidation>
    <dataValidation allowBlank="1" showInputMessage="1" showErrorMessage="1" prompt="Insira o endereço completo" sqref="C9"/>
    <dataValidation allowBlank="1" showInputMessage="1" showErrorMessage="1" prompt="Insira o Nome ou Razão Social" sqref="C8"/>
    <dataValidation type="textLength" allowBlank="1" showErrorMessage="1" prompt="Insira o CPF (somente números)" sqref="C83">
      <formula1>11</formula1>
      <formula2>11</formula2>
    </dataValidation>
    <dataValidation type="textLength" allowBlank="1" showInputMessage="1" showErrorMessage="1" error="CNPJ inválido" prompt="CNPJ do Requerente, se Pessoa Jurídica_x000a_(somente números)" sqref="C4:D4">
      <formula1>3</formula1>
      <formula2>14</formula2>
    </dataValidation>
    <dataValidation type="textLength" allowBlank="1" showErrorMessage="1" error="CPF inválido" prompt="CPF do Requrente, se Pessoa Física_x000a_(somente números)" sqref="H4:I4">
      <formula1>3</formula1>
      <formula2>11</formula2>
    </dataValidation>
    <dataValidation type="textLength" operator="equal" allowBlank="1" showInputMessage="1" showErrorMessage="1" error="Inscrição Municipal inválida" prompt="Inscrição Municipal_x000a_(somente números)" sqref="C6:D6">
      <formula1>8</formula1>
    </dataValidation>
    <dataValidation type="textLength" allowBlank="1" showErrorMessage="1" error="CNPJ inválido" prompt="Caso o contribuinte seja Pessoa Jurídica, insira o CNPJ (somente números)" sqref="D5">
      <formula1>14</formula1>
      <formula2>14</formula2>
    </dataValidation>
    <dataValidation type="textLength" allowBlank="1" showErrorMessage="1" error="CPF inválido" prompt="Caso o contribuinte seja Pessoa Física, insira o CPF (somente números)" sqref="I5">
      <formula1>11</formula1>
      <formula2>11</formula2>
    </dataValidation>
    <dataValidation type="textLength" allowBlank="1" showErrorMessage="1" error="Inscrição Municipal inválida" prompt="Insira a Inscrição Municipal (somente números)" sqref="E6 D7">
      <formula1>8</formula1>
      <formula2>8</formula2>
    </dataValidation>
    <dataValidation type="textLength" allowBlank="1" showInputMessage="1" showErrorMessage="1" error="CPF inválido" prompt="CPF do Representante Legal_x000a_(somente números)" sqref="C82:D82">
      <formula1>3</formula1>
      <formula2>11</formula2>
    </dataValidation>
  </dataValidations>
  <printOptions horizontalCentered="1"/>
  <pageMargins left="0.70866141732283472" right="0.70866141732283472" top="0.55118110236220474" bottom="0.74803149606299213" header="0.31496062992125984" footer="0.51181102362204722"/>
  <pageSetup paperSize="9" scale="77" fitToHeight="0" orientation="portrait" r:id="rId1"/>
  <headerFooter>
    <oddFooter>&amp;RPágina &amp;P de &amp;N</oddFooter>
  </headerFooter>
  <rowBreaks count="1" manualBreakCount="1">
    <brk id="6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7"/>
  <sheetViews>
    <sheetView zoomScaleNormal="100" zoomScaleSheetLayoutView="100" workbookViewId="0">
      <selection activeCell="C4" sqref="C4:D4"/>
    </sheetView>
  </sheetViews>
  <sheetFormatPr defaultColWidth="9.140625" defaultRowHeight="12.75" x14ac:dyDescent="0.2"/>
  <cols>
    <col min="1" max="1" width="5.7109375" style="1" customWidth="1"/>
    <col min="2" max="3" width="9.7109375" style="1" customWidth="1"/>
    <col min="4" max="4" width="12.7109375" style="1" customWidth="1"/>
    <col min="5" max="5" width="17.7109375" style="1" customWidth="1"/>
    <col min="6" max="6" width="5.7109375" style="1" customWidth="1"/>
    <col min="7" max="8" width="9.7109375" style="1" customWidth="1"/>
    <col min="9" max="9" width="12.7109375" style="1" customWidth="1"/>
    <col min="10" max="10" width="17.7109375" style="1" customWidth="1"/>
    <col min="11" max="11" width="10.7109375" style="1" customWidth="1"/>
    <col min="12" max="15" width="9.140625" style="1"/>
    <col min="16" max="16" width="10.140625" style="1" hidden="1" customWidth="1"/>
    <col min="17" max="16384" width="9.140625" style="1"/>
  </cols>
  <sheetData>
    <row r="1" spans="1:10" ht="56.25" customHeight="1" x14ac:dyDescent="0.25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5.0999999999999996" customHeight="1" x14ac:dyDescent="0.2">
      <c r="E2" s="5"/>
      <c r="F2" s="5"/>
      <c r="G2" s="5"/>
      <c r="H2" s="5"/>
      <c r="I2" s="5"/>
    </row>
    <row r="3" spans="1:10" x14ac:dyDescent="0.2">
      <c r="A3" s="93" t="s">
        <v>22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20.100000000000001" customHeight="1" x14ac:dyDescent="0.2">
      <c r="A4" s="3" t="s">
        <v>21</v>
      </c>
      <c r="C4" s="107"/>
      <c r="D4" s="107"/>
      <c r="E4" s="2"/>
      <c r="F4" s="25"/>
      <c r="H4" s="120"/>
      <c r="I4" s="120"/>
    </row>
    <row r="5" spans="1:10" s="32" customFormat="1" ht="5.0999999999999996" customHeight="1" x14ac:dyDescent="0.2">
      <c r="A5" s="49"/>
      <c r="B5" s="49"/>
      <c r="C5" s="49"/>
      <c r="D5" s="50"/>
      <c r="E5" s="50"/>
      <c r="F5" s="19"/>
      <c r="G5" s="19"/>
      <c r="H5" s="19"/>
      <c r="I5" s="51"/>
      <c r="J5" s="51"/>
    </row>
    <row r="6" spans="1:10" ht="20.100000000000001" customHeight="1" x14ac:dyDescent="0.2">
      <c r="A6" s="4" t="s">
        <v>47</v>
      </c>
      <c r="C6" s="108"/>
      <c r="D6" s="108"/>
      <c r="E6" s="53"/>
      <c r="F6" s="59"/>
      <c r="G6" s="109"/>
      <c r="H6" s="109"/>
      <c r="I6" s="109"/>
      <c r="J6" s="109"/>
    </row>
    <row r="7" spans="1:10" ht="5.0999999999999996" customHeight="1" x14ac:dyDescent="0.2">
      <c r="A7" s="52"/>
      <c r="B7" s="52"/>
      <c r="C7" s="52"/>
      <c r="D7" s="53"/>
      <c r="E7" s="53"/>
      <c r="F7" s="53"/>
      <c r="G7" s="109"/>
      <c r="H7" s="109"/>
      <c r="I7" s="109"/>
      <c r="J7" s="109"/>
    </row>
    <row r="8" spans="1:10" ht="15" customHeight="1" x14ac:dyDescent="0.2">
      <c r="A8" s="4" t="s">
        <v>6</v>
      </c>
      <c r="C8" s="81"/>
      <c r="D8" s="81"/>
      <c r="E8" s="81"/>
      <c r="F8" s="81"/>
      <c r="G8" s="81"/>
      <c r="H8" s="81"/>
      <c r="I8" s="81"/>
    </row>
    <row r="9" spans="1:10" ht="20.100000000000001" customHeight="1" x14ac:dyDescent="0.2">
      <c r="A9" s="3" t="s">
        <v>3</v>
      </c>
      <c r="C9" s="94"/>
      <c r="D9" s="94"/>
      <c r="E9" s="94"/>
      <c r="F9" s="94"/>
      <c r="G9" s="94"/>
      <c r="H9" s="94"/>
      <c r="I9" s="94"/>
    </row>
    <row r="10" spans="1:10" ht="20.100000000000001" customHeight="1" x14ac:dyDescent="0.2">
      <c r="A10" s="3" t="s">
        <v>4</v>
      </c>
      <c r="C10" s="94"/>
      <c r="D10" s="94"/>
      <c r="E10" s="2"/>
      <c r="F10" s="26" t="s">
        <v>5</v>
      </c>
      <c r="H10" s="81"/>
      <c r="I10" s="81"/>
      <c r="J10" s="81"/>
    </row>
    <row r="11" spans="1:10" ht="5.0999999999999996" customHeight="1" x14ac:dyDescent="0.2">
      <c r="A11" s="3"/>
      <c r="B11" s="3"/>
      <c r="C11" s="3"/>
      <c r="D11" s="2"/>
      <c r="E11" s="110"/>
      <c r="F11" s="110"/>
      <c r="G11" s="110"/>
      <c r="H11" s="110"/>
      <c r="I11" s="110"/>
      <c r="J11" s="110"/>
    </row>
    <row r="12" spans="1:10" s="32" customFormat="1" x14ac:dyDescent="0.2">
      <c r="A12" s="102" t="s">
        <v>7</v>
      </c>
      <c r="B12" s="103"/>
      <c r="C12" s="103"/>
      <c r="D12" s="103"/>
      <c r="E12" s="103"/>
      <c r="F12" s="103"/>
      <c r="G12" s="103"/>
      <c r="H12" s="103"/>
      <c r="I12" s="103"/>
      <c r="J12" s="98"/>
    </row>
    <row r="13" spans="1:10" s="34" customFormat="1" ht="5.0999999999999996" customHeigh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s="32" customFormat="1" x14ac:dyDescent="0.2">
      <c r="A14" s="40" t="s">
        <v>1</v>
      </c>
      <c r="B14" s="104" t="s">
        <v>56</v>
      </c>
      <c r="C14" s="105"/>
      <c r="D14" s="105"/>
      <c r="E14" s="105"/>
      <c r="F14" s="105"/>
      <c r="G14" s="111" t="s">
        <v>62</v>
      </c>
      <c r="H14" s="112"/>
      <c r="I14" s="112"/>
      <c r="J14" s="113"/>
    </row>
    <row r="15" spans="1:10" s="32" customFormat="1" ht="5.0999999999999996" customHeight="1" x14ac:dyDescent="0.2">
      <c r="A15" s="37"/>
      <c r="B15" s="37"/>
      <c r="C15" s="37"/>
      <c r="D15" s="38"/>
      <c r="E15" s="37"/>
      <c r="F15" s="39"/>
      <c r="G15" s="39"/>
      <c r="H15" s="39"/>
      <c r="I15" s="37"/>
      <c r="J15" s="39"/>
    </row>
    <row r="16" spans="1:10" s="32" customFormat="1" x14ac:dyDescent="0.2">
      <c r="A16" s="40" t="s">
        <v>2</v>
      </c>
      <c r="B16" s="102">
        <f ca="1">YEAR(TODAY())-5</f>
        <v>2015</v>
      </c>
      <c r="C16" s="103"/>
      <c r="D16" s="103"/>
      <c r="E16" s="98"/>
      <c r="F16" s="40" t="s">
        <v>2</v>
      </c>
      <c r="G16" s="102">
        <f ca="1">YEAR(TODAY())-4</f>
        <v>2016</v>
      </c>
      <c r="H16" s="103"/>
      <c r="I16" s="103"/>
      <c r="J16" s="98"/>
    </row>
    <row r="17" spans="1:16" s="32" customFormat="1" ht="15" x14ac:dyDescent="0.25">
      <c r="A17" s="41" t="s">
        <v>0</v>
      </c>
      <c r="B17" s="100" t="s">
        <v>57</v>
      </c>
      <c r="C17" s="101"/>
      <c r="D17" s="60" t="s">
        <v>58</v>
      </c>
      <c r="E17" s="41" t="s">
        <v>59</v>
      </c>
      <c r="F17" s="41" t="s">
        <v>0</v>
      </c>
      <c r="G17" s="100" t="s">
        <v>57</v>
      </c>
      <c r="H17" s="101"/>
      <c r="I17" s="60" t="s">
        <v>58</v>
      </c>
      <c r="J17" s="41" t="s">
        <v>59</v>
      </c>
      <c r="P17" t="s">
        <v>68</v>
      </c>
    </row>
    <row r="18" spans="1:16" s="32" customFormat="1" ht="15" x14ac:dyDescent="0.25">
      <c r="A18" s="42" t="s">
        <v>32</v>
      </c>
      <c r="B18" s="95"/>
      <c r="C18" s="96"/>
      <c r="D18" s="61"/>
      <c r="E18" s="44">
        <f>B18*D18</f>
        <v>0</v>
      </c>
      <c r="F18" s="42" t="s">
        <v>32</v>
      </c>
      <c r="G18" s="95"/>
      <c r="H18" s="96"/>
      <c r="I18" s="61"/>
      <c r="J18" s="44">
        <f>G18*I18</f>
        <v>0</v>
      </c>
      <c r="P18" s="67">
        <v>1E-4</v>
      </c>
    </row>
    <row r="19" spans="1:16" s="32" customFormat="1" ht="15" x14ac:dyDescent="0.25">
      <c r="A19" s="42" t="s">
        <v>33</v>
      </c>
      <c r="B19" s="95"/>
      <c r="C19" s="96"/>
      <c r="D19" s="61"/>
      <c r="E19" s="44">
        <f t="shared" ref="E19:E29" si="0">B19*D19</f>
        <v>0</v>
      </c>
      <c r="F19" s="42" t="s">
        <v>33</v>
      </c>
      <c r="G19" s="95"/>
      <c r="H19" s="96"/>
      <c r="I19" s="61"/>
      <c r="J19" s="44">
        <f t="shared" ref="J19:J29" si="1">G19*I19</f>
        <v>0</v>
      </c>
      <c r="P19" s="67">
        <v>2.0000000000000001E-4</v>
      </c>
    </row>
    <row r="20" spans="1:16" s="32" customFormat="1" ht="15" x14ac:dyDescent="0.25">
      <c r="A20" s="42" t="s">
        <v>34</v>
      </c>
      <c r="B20" s="95"/>
      <c r="C20" s="96"/>
      <c r="D20" s="61"/>
      <c r="E20" s="44">
        <f t="shared" si="0"/>
        <v>0</v>
      </c>
      <c r="F20" s="42" t="s">
        <v>34</v>
      </c>
      <c r="G20" s="95"/>
      <c r="H20" s="96"/>
      <c r="I20" s="61"/>
      <c r="J20" s="44">
        <f t="shared" si="1"/>
        <v>0</v>
      </c>
      <c r="P20" s="67">
        <v>2.9999999999999997E-4</v>
      </c>
    </row>
    <row r="21" spans="1:16" s="32" customFormat="1" ht="15" x14ac:dyDescent="0.25">
      <c r="A21" s="42" t="s">
        <v>35</v>
      </c>
      <c r="B21" s="95"/>
      <c r="C21" s="96"/>
      <c r="D21" s="61"/>
      <c r="E21" s="44">
        <f t="shared" si="0"/>
        <v>0</v>
      </c>
      <c r="F21" s="42" t="s">
        <v>35</v>
      </c>
      <c r="G21" s="95"/>
      <c r="H21" s="96"/>
      <c r="I21" s="61"/>
      <c r="J21" s="44">
        <f t="shared" si="1"/>
        <v>0</v>
      </c>
      <c r="P21" s="67">
        <v>4.0000000000000002E-4</v>
      </c>
    </row>
    <row r="22" spans="1:16" s="32" customFormat="1" ht="15" x14ac:dyDescent="0.25">
      <c r="A22" s="42" t="s">
        <v>36</v>
      </c>
      <c r="B22" s="95"/>
      <c r="C22" s="96"/>
      <c r="D22" s="61"/>
      <c r="E22" s="44">
        <f t="shared" si="0"/>
        <v>0</v>
      </c>
      <c r="F22" s="42" t="s">
        <v>36</v>
      </c>
      <c r="G22" s="95"/>
      <c r="H22" s="96"/>
      <c r="I22" s="61"/>
      <c r="J22" s="44">
        <f t="shared" si="1"/>
        <v>0</v>
      </c>
      <c r="P22" s="67">
        <v>5.0000000000000001E-4</v>
      </c>
    </row>
    <row r="23" spans="1:16" s="32" customFormat="1" ht="15" x14ac:dyDescent="0.25">
      <c r="A23" s="42" t="s">
        <v>37</v>
      </c>
      <c r="B23" s="95"/>
      <c r="C23" s="96"/>
      <c r="D23" s="61"/>
      <c r="E23" s="44">
        <f t="shared" si="0"/>
        <v>0</v>
      </c>
      <c r="F23" s="42" t="s">
        <v>37</v>
      </c>
      <c r="G23" s="95"/>
      <c r="H23" s="96"/>
      <c r="I23" s="61"/>
      <c r="J23" s="44">
        <f t="shared" si="1"/>
        <v>0</v>
      </c>
      <c r="P23" s="67">
        <v>5.9999999999999995E-4</v>
      </c>
    </row>
    <row r="24" spans="1:16" s="32" customFormat="1" ht="15" x14ac:dyDescent="0.25">
      <c r="A24" s="42" t="s">
        <v>38</v>
      </c>
      <c r="B24" s="95"/>
      <c r="C24" s="96"/>
      <c r="D24" s="61"/>
      <c r="E24" s="44">
        <f t="shared" si="0"/>
        <v>0</v>
      </c>
      <c r="F24" s="42" t="s">
        <v>38</v>
      </c>
      <c r="G24" s="95"/>
      <c r="H24" s="96"/>
      <c r="I24" s="61"/>
      <c r="J24" s="44">
        <f t="shared" si="1"/>
        <v>0</v>
      </c>
      <c r="P24" s="67">
        <v>6.9999999999999999E-4</v>
      </c>
    </row>
    <row r="25" spans="1:16" s="32" customFormat="1" ht="15" x14ac:dyDescent="0.25">
      <c r="A25" s="42" t="s">
        <v>39</v>
      </c>
      <c r="B25" s="95"/>
      <c r="C25" s="96"/>
      <c r="D25" s="61"/>
      <c r="E25" s="44">
        <f t="shared" si="0"/>
        <v>0</v>
      </c>
      <c r="F25" s="42" t="s">
        <v>39</v>
      </c>
      <c r="G25" s="95"/>
      <c r="H25" s="96"/>
      <c r="I25" s="61"/>
      <c r="J25" s="44">
        <f t="shared" si="1"/>
        <v>0</v>
      </c>
      <c r="P25" s="67">
        <v>8.0000000000000004E-4</v>
      </c>
    </row>
    <row r="26" spans="1:16" s="32" customFormat="1" ht="15" x14ac:dyDescent="0.25">
      <c r="A26" s="42" t="s">
        <v>40</v>
      </c>
      <c r="B26" s="95"/>
      <c r="C26" s="96"/>
      <c r="D26" s="61"/>
      <c r="E26" s="44">
        <f t="shared" si="0"/>
        <v>0</v>
      </c>
      <c r="F26" s="42" t="s">
        <v>40</v>
      </c>
      <c r="G26" s="95"/>
      <c r="H26" s="96"/>
      <c r="I26" s="61"/>
      <c r="J26" s="44">
        <f t="shared" si="1"/>
        <v>0</v>
      </c>
      <c r="P26" s="67">
        <v>8.9999999999999998E-4</v>
      </c>
    </row>
    <row r="27" spans="1:16" s="32" customFormat="1" ht="15" x14ac:dyDescent="0.25">
      <c r="A27" s="42" t="s">
        <v>41</v>
      </c>
      <c r="B27" s="95"/>
      <c r="C27" s="96"/>
      <c r="D27" s="61"/>
      <c r="E27" s="44">
        <f t="shared" si="0"/>
        <v>0</v>
      </c>
      <c r="F27" s="42" t="s">
        <v>41</v>
      </c>
      <c r="G27" s="95"/>
      <c r="H27" s="96"/>
      <c r="I27" s="61"/>
      <c r="J27" s="44">
        <f t="shared" si="1"/>
        <v>0</v>
      </c>
      <c r="P27" s="67">
        <v>1E-3</v>
      </c>
    </row>
    <row r="28" spans="1:16" s="32" customFormat="1" ht="15" x14ac:dyDescent="0.25">
      <c r="A28" s="42" t="s">
        <v>42</v>
      </c>
      <c r="B28" s="95"/>
      <c r="C28" s="96"/>
      <c r="D28" s="61"/>
      <c r="E28" s="44">
        <f t="shared" si="0"/>
        <v>0</v>
      </c>
      <c r="F28" s="42" t="s">
        <v>42</v>
      </c>
      <c r="G28" s="95"/>
      <c r="H28" s="96"/>
      <c r="I28" s="61"/>
      <c r="J28" s="44">
        <f t="shared" si="1"/>
        <v>0</v>
      </c>
      <c r="P28" s="67">
        <v>1.1000000000000001E-3</v>
      </c>
    </row>
    <row r="29" spans="1:16" s="32" customFormat="1" ht="15" x14ac:dyDescent="0.25">
      <c r="A29" s="42" t="s">
        <v>43</v>
      </c>
      <c r="B29" s="95"/>
      <c r="C29" s="96"/>
      <c r="D29" s="61"/>
      <c r="E29" s="44">
        <f t="shared" si="0"/>
        <v>0</v>
      </c>
      <c r="F29" s="42" t="s">
        <v>43</v>
      </c>
      <c r="G29" s="95"/>
      <c r="H29" s="96"/>
      <c r="I29" s="61"/>
      <c r="J29" s="44">
        <f t="shared" si="1"/>
        <v>0</v>
      </c>
      <c r="P29" s="67">
        <v>1.1999999999999999E-3</v>
      </c>
    </row>
    <row r="30" spans="1:16" s="32" customFormat="1" ht="15" x14ac:dyDescent="0.25">
      <c r="A30" s="40" t="s">
        <v>44</v>
      </c>
      <c r="B30" s="97">
        <f>SUM(B18:C29)</f>
        <v>0</v>
      </c>
      <c r="C30" s="98"/>
      <c r="D30" s="45" t="s">
        <v>30</v>
      </c>
      <c r="E30" s="46">
        <f>SUM(E18:E29)</f>
        <v>0</v>
      </c>
      <c r="F30" s="62" t="s">
        <v>44</v>
      </c>
      <c r="G30" s="97">
        <f>SUM(G18:H29)</f>
        <v>0</v>
      </c>
      <c r="H30" s="98"/>
      <c r="I30" s="45" t="s">
        <v>30</v>
      </c>
      <c r="J30" s="46">
        <f>SUM(J18:J29)</f>
        <v>0</v>
      </c>
      <c r="P30" s="67">
        <v>1.2999999999999999E-3</v>
      </c>
    </row>
    <row r="31" spans="1:16" s="32" customFormat="1" ht="5.0999999999999996" customHeight="1" x14ac:dyDescent="0.25">
      <c r="A31" s="47"/>
      <c r="B31" s="47"/>
      <c r="C31" s="47"/>
      <c r="D31" s="48"/>
      <c r="E31" s="48"/>
      <c r="F31" s="48"/>
      <c r="G31" s="48"/>
      <c r="H31" s="48"/>
      <c r="I31" s="48"/>
      <c r="J31" s="48"/>
      <c r="P31" s="67">
        <v>1.4E-3</v>
      </c>
    </row>
    <row r="32" spans="1:16" s="32" customFormat="1" ht="15" x14ac:dyDescent="0.25">
      <c r="A32" s="40" t="s">
        <v>2</v>
      </c>
      <c r="B32" s="102">
        <f ca="1">YEAR(TODAY())-3</f>
        <v>2017</v>
      </c>
      <c r="C32" s="103"/>
      <c r="D32" s="103"/>
      <c r="E32" s="98"/>
      <c r="F32" s="40" t="s">
        <v>2</v>
      </c>
      <c r="G32" s="102">
        <f ca="1">YEAR(TODAY())-2</f>
        <v>2018</v>
      </c>
      <c r="H32" s="103"/>
      <c r="I32" s="103"/>
      <c r="J32" s="98"/>
      <c r="P32" s="67">
        <v>1.5E-3</v>
      </c>
    </row>
    <row r="33" spans="1:16" s="32" customFormat="1" ht="15" x14ac:dyDescent="0.25">
      <c r="A33" s="41" t="s">
        <v>0</v>
      </c>
      <c r="B33" s="100" t="s">
        <v>57</v>
      </c>
      <c r="C33" s="101"/>
      <c r="D33" s="60" t="s">
        <v>58</v>
      </c>
      <c r="E33" s="41" t="s">
        <v>59</v>
      </c>
      <c r="F33" s="41" t="s">
        <v>0</v>
      </c>
      <c r="G33" s="100" t="s">
        <v>57</v>
      </c>
      <c r="H33" s="101"/>
      <c r="I33" s="60" t="s">
        <v>58</v>
      </c>
      <c r="J33" s="41" t="s">
        <v>59</v>
      </c>
      <c r="P33" s="67">
        <v>1.6000000000000001E-3</v>
      </c>
    </row>
    <row r="34" spans="1:16" s="32" customFormat="1" ht="15" x14ac:dyDescent="0.25">
      <c r="A34" s="42" t="s">
        <v>32</v>
      </c>
      <c r="B34" s="95"/>
      <c r="C34" s="96"/>
      <c r="D34" s="61"/>
      <c r="E34" s="44">
        <f>B34*D34</f>
        <v>0</v>
      </c>
      <c r="F34" s="42" t="s">
        <v>32</v>
      </c>
      <c r="G34" s="95"/>
      <c r="H34" s="96"/>
      <c r="I34" s="61"/>
      <c r="J34" s="44">
        <f>G34*I34</f>
        <v>0</v>
      </c>
      <c r="P34" s="67">
        <v>1.6999999999999999E-3</v>
      </c>
    </row>
    <row r="35" spans="1:16" s="32" customFormat="1" ht="15" x14ac:dyDescent="0.25">
      <c r="A35" s="42" t="s">
        <v>33</v>
      </c>
      <c r="B35" s="95"/>
      <c r="C35" s="96"/>
      <c r="D35" s="61"/>
      <c r="E35" s="44">
        <f t="shared" ref="E35:E45" si="2">B35*D35</f>
        <v>0</v>
      </c>
      <c r="F35" s="42" t="s">
        <v>33</v>
      </c>
      <c r="G35" s="95"/>
      <c r="H35" s="96"/>
      <c r="I35" s="61"/>
      <c r="J35" s="44">
        <f t="shared" ref="J35:J45" si="3">G35*I35</f>
        <v>0</v>
      </c>
      <c r="P35" s="67">
        <v>1.8E-3</v>
      </c>
    </row>
    <row r="36" spans="1:16" s="32" customFormat="1" ht="15" x14ac:dyDescent="0.25">
      <c r="A36" s="42" t="s">
        <v>34</v>
      </c>
      <c r="B36" s="95"/>
      <c r="C36" s="96"/>
      <c r="D36" s="61"/>
      <c r="E36" s="44">
        <f t="shared" si="2"/>
        <v>0</v>
      </c>
      <c r="F36" s="42" t="s">
        <v>34</v>
      </c>
      <c r="G36" s="95"/>
      <c r="H36" s="96"/>
      <c r="I36" s="61"/>
      <c r="J36" s="44">
        <f t="shared" si="3"/>
        <v>0</v>
      </c>
      <c r="P36" s="67">
        <v>1.9E-3</v>
      </c>
    </row>
    <row r="37" spans="1:16" s="32" customFormat="1" ht="15" x14ac:dyDescent="0.25">
      <c r="A37" s="42" t="s">
        <v>35</v>
      </c>
      <c r="B37" s="95"/>
      <c r="C37" s="96"/>
      <c r="D37" s="61"/>
      <c r="E37" s="44">
        <f t="shared" si="2"/>
        <v>0</v>
      </c>
      <c r="F37" s="42" t="s">
        <v>35</v>
      </c>
      <c r="G37" s="95"/>
      <c r="H37" s="96"/>
      <c r="I37" s="61"/>
      <c r="J37" s="44">
        <f t="shared" si="3"/>
        <v>0</v>
      </c>
      <c r="P37" s="67">
        <v>2E-3</v>
      </c>
    </row>
    <row r="38" spans="1:16" s="32" customFormat="1" ht="15" x14ac:dyDescent="0.25">
      <c r="A38" s="42" t="s">
        <v>36</v>
      </c>
      <c r="B38" s="95"/>
      <c r="C38" s="96"/>
      <c r="D38" s="61"/>
      <c r="E38" s="44">
        <f t="shared" si="2"/>
        <v>0</v>
      </c>
      <c r="F38" s="42" t="s">
        <v>36</v>
      </c>
      <c r="G38" s="95"/>
      <c r="H38" s="96"/>
      <c r="I38" s="61"/>
      <c r="J38" s="44">
        <f t="shared" si="3"/>
        <v>0</v>
      </c>
      <c r="P38" s="67">
        <v>2.0999999999999999E-3</v>
      </c>
    </row>
    <row r="39" spans="1:16" s="32" customFormat="1" ht="15" x14ac:dyDescent="0.25">
      <c r="A39" s="42" t="s">
        <v>37</v>
      </c>
      <c r="B39" s="95"/>
      <c r="C39" s="96"/>
      <c r="D39" s="61"/>
      <c r="E39" s="44">
        <f t="shared" si="2"/>
        <v>0</v>
      </c>
      <c r="F39" s="42" t="s">
        <v>37</v>
      </c>
      <c r="G39" s="95"/>
      <c r="H39" s="96"/>
      <c r="I39" s="61"/>
      <c r="J39" s="44">
        <f t="shared" si="3"/>
        <v>0</v>
      </c>
      <c r="P39" s="67">
        <v>2.2000000000000001E-3</v>
      </c>
    </row>
    <row r="40" spans="1:16" s="32" customFormat="1" ht="15" x14ac:dyDescent="0.25">
      <c r="A40" s="42" t="s">
        <v>38</v>
      </c>
      <c r="B40" s="95"/>
      <c r="C40" s="96"/>
      <c r="D40" s="61"/>
      <c r="E40" s="44">
        <f t="shared" si="2"/>
        <v>0</v>
      </c>
      <c r="F40" s="42" t="s">
        <v>38</v>
      </c>
      <c r="G40" s="95"/>
      <c r="H40" s="96"/>
      <c r="I40" s="61"/>
      <c r="J40" s="44">
        <f t="shared" si="3"/>
        <v>0</v>
      </c>
      <c r="P40" s="67">
        <v>2.3E-3</v>
      </c>
    </row>
    <row r="41" spans="1:16" s="32" customFormat="1" ht="15" x14ac:dyDescent="0.25">
      <c r="A41" s="42" t="s">
        <v>39</v>
      </c>
      <c r="B41" s="95"/>
      <c r="C41" s="96"/>
      <c r="D41" s="61"/>
      <c r="E41" s="44">
        <f t="shared" si="2"/>
        <v>0</v>
      </c>
      <c r="F41" s="42" t="s">
        <v>39</v>
      </c>
      <c r="G41" s="95"/>
      <c r="H41" s="96"/>
      <c r="I41" s="61"/>
      <c r="J41" s="44">
        <f t="shared" si="3"/>
        <v>0</v>
      </c>
      <c r="P41" s="67">
        <v>2.3999999999999998E-3</v>
      </c>
    </row>
    <row r="42" spans="1:16" s="32" customFormat="1" ht="15" x14ac:dyDescent="0.25">
      <c r="A42" s="42" t="s">
        <v>40</v>
      </c>
      <c r="B42" s="95"/>
      <c r="C42" s="96"/>
      <c r="D42" s="61"/>
      <c r="E42" s="44">
        <f t="shared" si="2"/>
        <v>0</v>
      </c>
      <c r="F42" s="42" t="s">
        <v>40</v>
      </c>
      <c r="G42" s="95"/>
      <c r="H42" s="96"/>
      <c r="I42" s="61"/>
      <c r="J42" s="44">
        <f t="shared" si="3"/>
        <v>0</v>
      </c>
      <c r="P42" s="67">
        <v>2.5000000000000001E-3</v>
      </c>
    </row>
    <row r="43" spans="1:16" s="32" customFormat="1" ht="15" x14ac:dyDescent="0.25">
      <c r="A43" s="42" t="s">
        <v>41</v>
      </c>
      <c r="B43" s="95"/>
      <c r="C43" s="96"/>
      <c r="D43" s="61"/>
      <c r="E43" s="44">
        <f t="shared" si="2"/>
        <v>0</v>
      </c>
      <c r="F43" s="42" t="s">
        <v>41</v>
      </c>
      <c r="G43" s="95"/>
      <c r="H43" s="96"/>
      <c r="I43" s="61"/>
      <c r="J43" s="44">
        <f t="shared" si="3"/>
        <v>0</v>
      </c>
      <c r="P43" s="67">
        <v>2.5999999999999999E-3</v>
      </c>
    </row>
    <row r="44" spans="1:16" s="32" customFormat="1" ht="15" x14ac:dyDescent="0.25">
      <c r="A44" s="42" t="s">
        <v>42</v>
      </c>
      <c r="B44" s="95"/>
      <c r="C44" s="96"/>
      <c r="D44" s="61"/>
      <c r="E44" s="44">
        <f t="shared" si="2"/>
        <v>0</v>
      </c>
      <c r="F44" s="42" t="s">
        <v>42</v>
      </c>
      <c r="G44" s="95"/>
      <c r="H44" s="96"/>
      <c r="I44" s="61"/>
      <c r="J44" s="44">
        <f t="shared" si="3"/>
        <v>0</v>
      </c>
      <c r="P44" s="67">
        <v>2.7000000000000001E-3</v>
      </c>
    </row>
    <row r="45" spans="1:16" s="32" customFormat="1" ht="15" x14ac:dyDescent="0.25">
      <c r="A45" s="42" t="s">
        <v>43</v>
      </c>
      <c r="B45" s="95"/>
      <c r="C45" s="96"/>
      <c r="D45" s="61"/>
      <c r="E45" s="44">
        <f t="shared" si="2"/>
        <v>0</v>
      </c>
      <c r="F45" s="42" t="s">
        <v>43</v>
      </c>
      <c r="G45" s="95"/>
      <c r="H45" s="96"/>
      <c r="I45" s="61"/>
      <c r="J45" s="44">
        <f t="shared" si="3"/>
        <v>0</v>
      </c>
      <c r="P45" s="67">
        <v>2.8E-3</v>
      </c>
    </row>
    <row r="46" spans="1:16" s="32" customFormat="1" ht="15" x14ac:dyDescent="0.25">
      <c r="A46" s="62" t="s">
        <v>44</v>
      </c>
      <c r="B46" s="97">
        <f>SUM(B34:C45)</f>
        <v>0</v>
      </c>
      <c r="C46" s="98"/>
      <c r="D46" s="45" t="s">
        <v>30</v>
      </c>
      <c r="E46" s="46">
        <f>SUM(E34:E45)</f>
        <v>0</v>
      </c>
      <c r="F46" s="62" t="s">
        <v>44</v>
      </c>
      <c r="G46" s="97">
        <f>SUM(G34:H45)</f>
        <v>0</v>
      </c>
      <c r="H46" s="98"/>
      <c r="I46" s="45" t="s">
        <v>30</v>
      </c>
      <c r="J46" s="46">
        <f>SUM(J34:J45)</f>
        <v>0</v>
      </c>
      <c r="P46" s="67">
        <v>2.8999999999999998E-3</v>
      </c>
    </row>
    <row r="47" spans="1:16" s="32" customFormat="1" ht="5.0999999999999996" customHeight="1" x14ac:dyDescent="0.25">
      <c r="A47" s="47"/>
      <c r="B47" s="47"/>
      <c r="C47" s="47"/>
      <c r="D47" s="48"/>
      <c r="E47" s="48"/>
      <c r="F47" s="48"/>
      <c r="G47" s="48"/>
      <c r="H47" s="48"/>
      <c r="I47" s="48"/>
      <c r="J47" s="48"/>
      <c r="P47" s="67">
        <v>3.0000000000000001E-3</v>
      </c>
    </row>
    <row r="48" spans="1:16" s="32" customFormat="1" ht="15" x14ac:dyDescent="0.25">
      <c r="A48" s="40" t="s">
        <v>2</v>
      </c>
      <c r="B48" s="102">
        <f ca="1">YEAR(TODAY())-1</f>
        <v>2019</v>
      </c>
      <c r="C48" s="103"/>
      <c r="D48" s="103"/>
      <c r="E48" s="98"/>
      <c r="F48" s="40" t="s">
        <v>2</v>
      </c>
      <c r="G48" s="102">
        <f ca="1">YEAR(TODAY())</f>
        <v>2020</v>
      </c>
      <c r="H48" s="103"/>
      <c r="I48" s="103"/>
      <c r="J48" s="98"/>
      <c r="P48" s="67">
        <v>3.0999999999999999E-3</v>
      </c>
    </row>
    <row r="49" spans="1:16" s="32" customFormat="1" ht="15" x14ac:dyDescent="0.25">
      <c r="A49" s="41" t="s">
        <v>0</v>
      </c>
      <c r="B49" s="100" t="s">
        <v>57</v>
      </c>
      <c r="C49" s="101"/>
      <c r="D49" s="60" t="s">
        <v>58</v>
      </c>
      <c r="E49" s="41" t="s">
        <v>59</v>
      </c>
      <c r="F49" s="41" t="s">
        <v>0</v>
      </c>
      <c r="G49" s="100" t="s">
        <v>57</v>
      </c>
      <c r="H49" s="101"/>
      <c r="I49" s="60" t="s">
        <v>58</v>
      </c>
      <c r="J49" s="41" t="s">
        <v>59</v>
      </c>
      <c r="P49" s="67">
        <v>3.2000000000000002E-3</v>
      </c>
    </row>
    <row r="50" spans="1:16" s="32" customFormat="1" ht="15" x14ac:dyDescent="0.25">
      <c r="A50" s="42" t="s">
        <v>32</v>
      </c>
      <c r="B50" s="95"/>
      <c r="C50" s="96"/>
      <c r="D50" s="61"/>
      <c r="E50" s="44">
        <f>B50*D50</f>
        <v>0</v>
      </c>
      <c r="F50" s="42" t="s">
        <v>32</v>
      </c>
      <c r="G50" s="95"/>
      <c r="H50" s="96"/>
      <c r="I50" s="61"/>
      <c r="J50" s="44">
        <f>G50*I50</f>
        <v>0</v>
      </c>
      <c r="P50" s="67">
        <v>3.3E-3</v>
      </c>
    </row>
    <row r="51" spans="1:16" s="32" customFormat="1" ht="15" x14ac:dyDescent="0.25">
      <c r="A51" s="42" t="s">
        <v>33</v>
      </c>
      <c r="B51" s="95"/>
      <c r="C51" s="96"/>
      <c r="D51" s="61"/>
      <c r="E51" s="44">
        <f t="shared" ref="E51:E61" si="4">B51*D51</f>
        <v>0</v>
      </c>
      <c r="F51" s="42" t="s">
        <v>33</v>
      </c>
      <c r="G51" s="95"/>
      <c r="H51" s="96"/>
      <c r="I51" s="61"/>
      <c r="J51" s="44">
        <f t="shared" ref="J51:J61" si="5">G51*I51</f>
        <v>0</v>
      </c>
      <c r="P51" s="67">
        <v>3.3999999999999998E-3</v>
      </c>
    </row>
    <row r="52" spans="1:16" s="32" customFormat="1" ht="15" x14ac:dyDescent="0.25">
      <c r="A52" s="42" t="s">
        <v>34</v>
      </c>
      <c r="B52" s="95"/>
      <c r="C52" s="96"/>
      <c r="D52" s="61"/>
      <c r="E52" s="44">
        <f t="shared" si="4"/>
        <v>0</v>
      </c>
      <c r="F52" s="42" t="s">
        <v>34</v>
      </c>
      <c r="G52" s="95"/>
      <c r="H52" s="96"/>
      <c r="I52" s="61"/>
      <c r="J52" s="44">
        <f t="shared" si="5"/>
        <v>0</v>
      </c>
      <c r="P52" s="67">
        <v>3.5000000000000001E-3</v>
      </c>
    </row>
    <row r="53" spans="1:16" s="32" customFormat="1" ht="15" x14ac:dyDescent="0.25">
      <c r="A53" s="42" t="s">
        <v>35</v>
      </c>
      <c r="B53" s="95"/>
      <c r="C53" s="96"/>
      <c r="D53" s="61"/>
      <c r="E53" s="44">
        <f t="shared" si="4"/>
        <v>0</v>
      </c>
      <c r="F53" s="42" t="s">
        <v>35</v>
      </c>
      <c r="G53" s="95"/>
      <c r="H53" s="96"/>
      <c r="I53" s="61"/>
      <c r="J53" s="44">
        <f t="shared" si="5"/>
        <v>0</v>
      </c>
      <c r="P53" s="67">
        <v>3.5999999999999999E-3</v>
      </c>
    </row>
    <row r="54" spans="1:16" s="32" customFormat="1" ht="15" x14ac:dyDescent="0.25">
      <c r="A54" s="42" t="s">
        <v>36</v>
      </c>
      <c r="B54" s="95"/>
      <c r="C54" s="96"/>
      <c r="D54" s="61"/>
      <c r="E54" s="44">
        <f t="shared" si="4"/>
        <v>0</v>
      </c>
      <c r="F54" s="42" t="s">
        <v>36</v>
      </c>
      <c r="G54" s="95"/>
      <c r="H54" s="96"/>
      <c r="I54" s="61"/>
      <c r="J54" s="44">
        <f t="shared" si="5"/>
        <v>0</v>
      </c>
      <c r="P54" s="67">
        <v>3.7000000000000002E-3</v>
      </c>
    </row>
    <row r="55" spans="1:16" s="32" customFormat="1" ht="15" x14ac:dyDescent="0.25">
      <c r="A55" s="42" t="s">
        <v>37</v>
      </c>
      <c r="B55" s="95"/>
      <c r="C55" s="96"/>
      <c r="D55" s="61"/>
      <c r="E55" s="44">
        <f t="shared" si="4"/>
        <v>0</v>
      </c>
      <c r="F55" s="42" t="s">
        <v>37</v>
      </c>
      <c r="G55" s="95"/>
      <c r="H55" s="96"/>
      <c r="I55" s="61"/>
      <c r="J55" s="44">
        <f t="shared" si="5"/>
        <v>0</v>
      </c>
      <c r="P55" s="67">
        <v>3.8E-3</v>
      </c>
    </row>
    <row r="56" spans="1:16" s="32" customFormat="1" ht="15" x14ac:dyDescent="0.25">
      <c r="A56" s="42" t="s">
        <v>38</v>
      </c>
      <c r="B56" s="95"/>
      <c r="C56" s="96"/>
      <c r="D56" s="61"/>
      <c r="E56" s="44">
        <f t="shared" si="4"/>
        <v>0</v>
      </c>
      <c r="F56" s="42" t="s">
        <v>38</v>
      </c>
      <c r="G56" s="95"/>
      <c r="H56" s="96"/>
      <c r="I56" s="61"/>
      <c r="J56" s="44">
        <f t="shared" si="5"/>
        <v>0</v>
      </c>
      <c r="P56" s="67">
        <v>3.8999999999999998E-3</v>
      </c>
    </row>
    <row r="57" spans="1:16" s="32" customFormat="1" ht="15" x14ac:dyDescent="0.25">
      <c r="A57" s="42" t="s">
        <v>39</v>
      </c>
      <c r="B57" s="95"/>
      <c r="C57" s="96"/>
      <c r="D57" s="61"/>
      <c r="E57" s="44">
        <f t="shared" si="4"/>
        <v>0</v>
      </c>
      <c r="F57" s="42" t="s">
        <v>39</v>
      </c>
      <c r="G57" s="95"/>
      <c r="H57" s="96"/>
      <c r="I57" s="61"/>
      <c r="J57" s="44">
        <f t="shared" si="5"/>
        <v>0</v>
      </c>
      <c r="P57" s="67">
        <v>4.0000000000000001E-3</v>
      </c>
    </row>
    <row r="58" spans="1:16" s="32" customFormat="1" ht="15" x14ac:dyDescent="0.25">
      <c r="A58" s="42" t="s">
        <v>40</v>
      </c>
      <c r="B58" s="95"/>
      <c r="C58" s="96"/>
      <c r="D58" s="61"/>
      <c r="E58" s="44">
        <f t="shared" si="4"/>
        <v>0</v>
      </c>
      <c r="F58" s="42" t="s">
        <v>40</v>
      </c>
      <c r="G58" s="95"/>
      <c r="H58" s="96"/>
      <c r="I58" s="61"/>
      <c r="J58" s="44">
        <f t="shared" si="5"/>
        <v>0</v>
      </c>
      <c r="P58" s="67">
        <v>4.1000000000000003E-3</v>
      </c>
    </row>
    <row r="59" spans="1:16" s="32" customFormat="1" ht="15" x14ac:dyDescent="0.25">
      <c r="A59" s="42" t="s">
        <v>41</v>
      </c>
      <c r="B59" s="95"/>
      <c r="C59" s="96"/>
      <c r="D59" s="61"/>
      <c r="E59" s="44">
        <f t="shared" si="4"/>
        <v>0</v>
      </c>
      <c r="F59" s="42" t="s">
        <v>41</v>
      </c>
      <c r="G59" s="95"/>
      <c r="H59" s="96"/>
      <c r="I59" s="61"/>
      <c r="J59" s="44">
        <f t="shared" si="5"/>
        <v>0</v>
      </c>
      <c r="P59" s="67">
        <v>4.1999999999999997E-3</v>
      </c>
    </row>
    <row r="60" spans="1:16" s="32" customFormat="1" ht="15" x14ac:dyDescent="0.25">
      <c r="A60" s="42" t="s">
        <v>42</v>
      </c>
      <c r="B60" s="95"/>
      <c r="C60" s="96"/>
      <c r="D60" s="61"/>
      <c r="E60" s="44">
        <f t="shared" si="4"/>
        <v>0</v>
      </c>
      <c r="F60" s="42" t="s">
        <v>42</v>
      </c>
      <c r="G60" s="95"/>
      <c r="H60" s="96"/>
      <c r="I60" s="61"/>
      <c r="J60" s="44">
        <f t="shared" si="5"/>
        <v>0</v>
      </c>
      <c r="P60" s="67">
        <v>4.3E-3</v>
      </c>
    </row>
    <row r="61" spans="1:16" s="32" customFormat="1" ht="15" x14ac:dyDescent="0.25">
      <c r="A61" s="42" t="s">
        <v>43</v>
      </c>
      <c r="B61" s="95"/>
      <c r="C61" s="96"/>
      <c r="D61" s="61"/>
      <c r="E61" s="44">
        <f t="shared" si="4"/>
        <v>0</v>
      </c>
      <c r="F61" s="42" t="s">
        <v>43</v>
      </c>
      <c r="G61" s="95"/>
      <c r="H61" s="96"/>
      <c r="I61" s="61"/>
      <c r="J61" s="44">
        <f t="shared" si="5"/>
        <v>0</v>
      </c>
      <c r="P61" s="67">
        <v>4.4000000000000003E-3</v>
      </c>
    </row>
    <row r="62" spans="1:16" s="32" customFormat="1" ht="15" x14ac:dyDescent="0.25">
      <c r="A62" s="62" t="s">
        <v>44</v>
      </c>
      <c r="B62" s="97">
        <f>SUM(B50:C61)</f>
        <v>0</v>
      </c>
      <c r="C62" s="98"/>
      <c r="D62" s="45" t="s">
        <v>30</v>
      </c>
      <c r="E62" s="46">
        <f>SUM(E50:E61)</f>
        <v>0</v>
      </c>
      <c r="F62" s="62" t="s">
        <v>44</v>
      </c>
      <c r="G62" s="97">
        <f>SUM(G50:H61)</f>
        <v>0</v>
      </c>
      <c r="H62" s="98"/>
      <c r="I62" s="45" t="s">
        <v>30</v>
      </c>
      <c r="J62" s="46">
        <f>SUM(J50:J61)</f>
        <v>0</v>
      </c>
      <c r="P62" s="67">
        <v>4.4999999999999997E-3</v>
      </c>
    </row>
    <row r="63" spans="1:16" ht="5.0999999999999996" customHeight="1" x14ac:dyDescent="0.25">
      <c r="A63" s="8"/>
      <c r="B63" s="8"/>
      <c r="C63" s="8"/>
      <c r="D63" s="6"/>
      <c r="E63" s="6"/>
      <c r="F63" s="6"/>
      <c r="G63" s="6"/>
      <c r="H63" s="6"/>
      <c r="I63" s="6"/>
      <c r="J63" s="6"/>
      <c r="P63" s="67">
        <v>4.5999999999999999E-3</v>
      </c>
    </row>
    <row r="64" spans="1:16" ht="12.75" customHeight="1" x14ac:dyDescent="0.25">
      <c r="A64" s="99" t="s">
        <v>9</v>
      </c>
      <c r="B64" s="99"/>
      <c r="C64" s="99"/>
      <c r="D64" s="99"/>
      <c r="E64" s="99"/>
      <c r="F64" s="99"/>
      <c r="G64" s="99"/>
      <c r="H64" s="99"/>
      <c r="I64" s="99"/>
      <c r="J64" s="9">
        <f>SUM(E30,J30,E46,J46,E62,J62)</f>
        <v>0</v>
      </c>
      <c r="P64" s="67">
        <v>4.7000000000000002E-3</v>
      </c>
    </row>
    <row r="65" spans="1:16" ht="5.0999999999999996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P65" s="67">
        <v>4.7999999999999996E-3</v>
      </c>
    </row>
    <row r="66" spans="1:16" ht="15" x14ac:dyDescent="0.25">
      <c r="A66" s="88" t="s">
        <v>8</v>
      </c>
      <c r="B66" s="89"/>
      <c r="C66" s="89"/>
      <c r="D66" s="89"/>
      <c r="E66" s="89"/>
      <c r="F66" s="89"/>
      <c r="G66" s="89"/>
      <c r="H66" s="89"/>
      <c r="I66" s="89"/>
      <c r="J66" s="90"/>
      <c r="P66" s="67">
        <v>4.8999999999999998E-3</v>
      </c>
    </row>
    <row r="67" spans="1:16" ht="5.0999999999999996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P67" s="67">
        <v>5.0000000000000001E-3</v>
      </c>
    </row>
    <row r="68" spans="1:16" s="12" customFormat="1" ht="15" x14ac:dyDescent="0.25">
      <c r="A68" s="11" t="s">
        <v>18</v>
      </c>
      <c r="B68" s="13"/>
      <c r="C68" s="13"/>
      <c r="D68" s="13"/>
      <c r="E68" s="13"/>
      <c r="F68" s="13"/>
      <c r="G68" s="13"/>
      <c r="H68" s="13"/>
      <c r="I68" s="13"/>
      <c r="J68" s="14">
        <f>J64</f>
        <v>0</v>
      </c>
      <c r="P68" s="67">
        <v>5.1000000000000004E-3</v>
      </c>
    </row>
    <row r="69" spans="1:16" ht="5.099999999999999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10"/>
      <c r="P69" s="67">
        <v>5.1999999999999998E-3</v>
      </c>
    </row>
    <row r="70" spans="1:16" ht="39.950000000000003" customHeight="1" x14ac:dyDescent="0.25">
      <c r="A70" s="91" t="s">
        <v>15</v>
      </c>
      <c r="B70" s="91"/>
      <c r="C70" s="91"/>
      <c r="D70" s="91"/>
      <c r="E70" s="91"/>
      <c r="F70" s="91"/>
      <c r="G70" s="91"/>
      <c r="H70" s="91"/>
      <c r="I70" s="91"/>
      <c r="J70" s="91"/>
      <c r="P70" s="67">
        <v>5.3E-3</v>
      </c>
    </row>
    <row r="71" spans="1:16" ht="5.0999999999999996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P71" s="67">
        <v>5.4000000000000003E-3</v>
      </c>
    </row>
    <row r="72" spans="1:16" ht="15" x14ac:dyDescent="0.25">
      <c r="A72" s="88" t="s">
        <v>10</v>
      </c>
      <c r="B72" s="89"/>
      <c r="C72" s="89"/>
      <c r="D72" s="89"/>
      <c r="E72" s="89"/>
      <c r="F72" s="89"/>
      <c r="G72" s="89"/>
      <c r="H72" s="89"/>
      <c r="I72" s="89"/>
      <c r="J72" s="90"/>
      <c r="P72" s="67">
        <v>5.4999999999999997E-3</v>
      </c>
    </row>
    <row r="73" spans="1:16" ht="5.0999999999999996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P73" s="67">
        <v>5.5999999999999999E-3</v>
      </c>
    </row>
    <row r="74" spans="1:16" s="32" customFormat="1" ht="20.100000000000001" customHeight="1" x14ac:dyDescent="0.25">
      <c r="A74" s="20"/>
      <c r="B74" s="55" t="s">
        <v>23</v>
      </c>
      <c r="C74" s="54"/>
      <c r="E74" s="56"/>
      <c r="F74" s="57"/>
      <c r="G74" s="57"/>
      <c r="H74" s="57"/>
      <c r="I74" s="58"/>
      <c r="J74" s="58"/>
      <c r="P74" s="67">
        <v>5.7000000000000002E-3</v>
      </c>
    </row>
    <row r="75" spans="1:16" s="32" customFormat="1" ht="5.0999999999999996" customHeight="1" x14ac:dyDescent="0.25">
      <c r="A75" s="54"/>
      <c r="B75" s="54"/>
      <c r="C75" s="54"/>
      <c r="D75" s="55"/>
      <c r="E75" s="56"/>
      <c r="F75" s="57"/>
      <c r="G75" s="57"/>
      <c r="H75" s="57"/>
      <c r="I75" s="58"/>
      <c r="J75" s="58"/>
      <c r="P75" s="67">
        <v>5.7999999999999996E-3</v>
      </c>
    </row>
    <row r="76" spans="1:16" s="2" customFormat="1" ht="39.950000000000003" customHeight="1" x14ac:dyDescent="0.25">
      <c r="A76" s="92" t="s">
        <v>16</v>
      </c>
      <c r="B76" s="92"/>
      <c r="C76" s="92"/>
      <c r="D76" s="92"/>
      <c r="E76" s="92"/>
      <c r="F76" s="92"/>
      <c r="G76" s="92"/>
      <c r="H76" s="92"/>
      <c r="I76" s="92"/>
      <c r="J76" s="92"/>
      <c r="P76" s="67">
        <v>5.8999999999999999E-3</v>
      </c>
    </row>
    <row r="77" spans="1:16" ht="5.0999999999999996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P77" s="67">
        <v>6.0000000000000001E-3</v>
      </c>
    </row>
    <row r="78" spans="1:16" ht="15" x14ac:dyDescent="0.25">
      <c r="A78" s="93" t="s">
        <v>11</v>
      </c>
      <c r="B78" s="93"/>
      <c r="C78" s="93"/>
      <c r="D78" s="93"/>
      <c r="E78" s="93"/>
      <c r="F78" s="93"/>
      <c r="G78" s="93"/>
      <c r="H78" s="93"/>
      <c r="I78" s="93"/>
      <c r="J78" s="93"/>
      <c r="P78" s="67">
        <v>6.1000000000000004E-3</v>
      </c>
    </row>
    <row r="79" spans="1:16" ht="20.100000000000001" customHeight="1" x14ac:dyDescent="0.25">
      <c r="A79" s="4" t="s">
        <v>6</v>
      </c>
      <c r="B79" s="4"/>
      <c r="C79" s="81"/>
      <c r="D79" s="81"/>
      <c r="E79" s="81"/>
      <c r="F79" s="81"/>
      <c r="G79" s="81"/>
      <c r="H79" s="81"/>
      <c r="I79" s="81"/>
      <c r="J79" s="2"/>
      <c r="P79" s="67">
        <v>6.1999999999999998E-3</v>
      </c>
    </row>
    <row r="80" spans="1:16" ht="20.100000000000001" customHeight="1" x14ac:dyDescent="0.25">
      <c r="A80" s="3" t="s">
        <v>3</v>
      </c>
      <c r="B80" s="3"/>
      <c r="C80" s="94"/>
      <c r="D80" s="94"/>
      <c r="E80" s="94"/>
      <c r="F80" s="94"/>
      <c r="G80" s="94"/>
      <c r="H80" s="94"/>
      <c r="I80" s="94"/>
      <c r="P80" s="67">
        <v>6.3E-3</v>
      </c>
    </row>
    <row r="81" spans="1:16" ht="20.100000000000001" customHeight="1" x14ac:dyDescent="0.25">
      <c r="A81" s="3" t="s">
        <v>4</v>
      </c>
      <c r="B81" s="3"/>
      <c r="C81" s="94"/>
      <c r="D81" s="94"/>
      <c r="E81" s="2"/>
      <c r="F81" s="4" t="s">
        <v>5</v>
      </c>
      <c r="G81" s="4"/>
      <c r="H81" s="81"/>
      <c r="I81" s="81"/>
      <c r="J81" s="81"/>
      <c r="P81" s="67">
        <v>6.4000000000000003E-3</v>
      </c>
    </row>
    <row r="82" spans="1:16" ht="20.100000000000001" customHeight="1" x14ac:dyDescent="0.25">
      <c r="A82" s="3" t="s">
        <v>12</v>
      </c>
      <c r="B82" s="3"/>
      <c r="C82" s="80"/>
      <c r="D82" s="80"/>
      <c r="E82" s="15"/>
      <c r="F82" s="27" t="s">
        <v>13</v>
      </c>
      <c r="G82" s="17"/>
      <c r="H82" s="81"/>
      <c r="I82" s="81"/>
      <c r="J82" s="81"/>
      <c r="P82" s="67">
        <v>6.4999999999999997E-3</v>
      </c>
    </row>
    <row r="83" spans="1:16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P83" s="67">
        <v>6.6E-3</v>
      </c>
    </row>
    <row r="84" spans="1:16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P84" s="67">
        <v>6.7000000000000002E-3</v>
      </c>
    </row>
    <row r="85" spans="1:16" ht="15" x14ac:dyDescent="0.25">
      <c r="A85" s="6"/>
      <c r="B85" s="6"/>
      <c r="C85" s="6"/>
      <c r="D85" s="82" t="str">
        <f ca="1">"Porto Alegre, "&amp;TEXT(TODAY(),"d"" de ""mmmm"" de ""aaaa")&amp;"."</f>
        <v>Porto Alegre, 23 de setembro de 2020.</v>
      </c>
      <c r="E85" s="82"/>
      <c r="F85" s="82"/>
      <c r="G85" s="82"/>
      <c r="H85" s="82"/>
      <c r="I85" s="82"/>
      <c r="J85" s="6"/>
      <c r="P85" s="67">
        <v>6.7999999999999996E-3</v>
      </c>
    </row>
    <row r="86" spans="1:16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P86" s="67">
        <v>6.8999999999999999E-3</v>
      </c>
    </row>
    <row r="87" spans="1:16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P87" s="67">
        <v>7.0000000000000001E-3</v>
      </c>
    </row>
    <row r="88" spans="1:16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P88" s="67">
        <v>7.1000000000000004E-3</v>
      </c>
    </row>
    <row r="89" spans="1:16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P89" s="67">
        <v>7.1999999999999998E-3</v>
      </c>
    </row>
    <row r="90" spans="1:16" ht="15" x14ac:dyDescent="0.25">
      <c r="A90" s="6"/>
      <c r="B90" s="6"/>
      <c r="C90" s="6"/>
      <c r="D90" s="16"/>
      <c r="E90" s="16"/>
      <c r="F90" s="16"/>
      <c r="G90" s="16"/>
      <c r="H90" s="16"/>
      <c r="I90" s="16"/>
      <c r="J90" s="6"/>
      <c r="P90" s="67">
        <v>7.3000000000000001E-3</v>
      </c>
    </row>
    <row r="91" spans="1:16" ht="15" x14ac:dyDescent="0.25">
      <c r="A91" s="6"/>
      <c r="B91" s="6"/>
      <c r="C91" s="6"/>
      <c r="D91" s="83" t="s">
        <v>14</v>
      </c>
      <c r="E91" s="83"/>
      <c r="F91" s="83"/>
      <c r="G91" s="83"/>
      <c r="H91" s="83"/>
      <c r="I91" s="83"/>
      <c r="J91" s="6"/>
      <c r="P91" s="67">
        <v>7.4000000000000003E-3</v>
      </c>
    </row>
    <row r="92" spans="1:16" ht="15" x14ac:dyDescent="0.25">
      <c r="A92" s="6"/>
      <c r="B92" s="6"/>
      <c r="C92" s="6"/>
      <c r="D92" s="84" t="s">
        <v>17</v>
      </c>
      <c r="E92" s="84"/>
      <c r="F92" s="84"/>
      <c r="G92" s="84"/>
      <c r="H92" s="84"/>
      <c r="I92" s="84"/>
      <c r="J92" s="6"/>
      <c r="P92" s="67">
        <v>7.4999999999999997E-3</v>
      </c>
    </row>
    <row r="93" spans="1:16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P93" s="67">
        <v>7.6E-3</v>
      </c>
    </row>
    <row r="94" spans="1:16" ht="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P94" s="67">
        <v>7.7000000000000002E-3</v>
      </c>
    </row>
    <row r="95" spans="1:16" ht="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P95" s="67">
        <v>7.7999999999999996E-3</v>
      </c>
    </row>
    <row r="96" spans="1:16" ht="15" x14ac:dyDescent="0.25">
      <c r="A96" s="6"/>
      <c r="B96" s="6"/>
      <c r="C96" s="6"/>
      <c r="D96" s="6"/>
      <c r="E96" s="18"/>
      <c r="F96" s="6"/>
      <c r="G96" s="6"/>
      <c r="H96" s="6"/>
      <c r="I96" s="6"/>
      <c r="J96" s="6"/>
      <c r="P96" s="67">
        <v>7.9000000000000008E-3</v>
      </c>
    </row>
    <row r="97" spans="1:16" ht="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P97" s="67">
        <v>8.0000000000000002E-3</v>
      </c>
    </row>
    <row r="98" spans="1:16" ht="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P98" s="67">
        <v>8.0999999999999996E-3</v>
      </c>
    </row>
    <row r="99" spans="1:16" ht="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P99" s="67">
        <v>8.2000000000000007E-3</v>
      </c>
    </row>
    <row r="100" spans="1:16" ht="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P100" s="67">
        <v>8.3000000000000001E-3</v>
      </c>
    </row>
    <row r="101" spans="1:16" ht="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P101" s="67">
        <v>8.3999999999999995E-3</v>
      </c>
    </row>
    <row r="102" spans="1:16" ht="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P102" s="67">
        <v>8.5000000000000006E-3</v>
      </c>
    </row>
    <row r="103" spans="1:16" ht="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P103" s="67">
        <v>8.6E-3</v>
      </c>
    </row>
    <row r="104" spans="1:16" ht="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P104" s="67">
        <v>8.6999999999999994E-3</v>
      </c>
    </row>
    <row r="105" spans="1:16" ht="15" x14ac:dyDescent="0.25">
      <c r="P105" s="67">
        <v>8.8000000000000005E-3</v>
      </c>
    </row>
    <row r="106" spans="1:16" ht="15" x14ac:dyDescent="0.25">
      <c r="P106" s="67">
        <v>8.8999999999999999E-3</v>
      </c>
    </row>
    <row r="107" spans="1:16" ht="15" x14ac:dyDescent="0.25">
      <c r="P107" s="67">
        <v>8.9999999999999993E-3</v>
      </c>
    </row>
    <row r="108" spans="1:16" ht="15" x14ac:dyDescent="0.25">
      <c r="P108" s="67">
        <v>9.1000000000000004E-3</v>
      </c>
    </row>
    <row r="109" spans="1:16" ht="15" x14ac:dyDescent="0.25">
      <c r="P109" s="67">
        <v>9.1999999999999998E-3</v>
      </c>
    </row>
    <row r="110" spans="1:16" ht="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P110" s="67">
        <v>9.2999999999999992E-3</v>
      </c>
    </row>
    <row r="111" spans="1:16" ht="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P111" s="67">
        <v>9.4000000000000004E-3</v>
      </c>
    </row>
    <row r="112" spans="1:16" ht="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P112" s="67">
        <v>9.4999999999999998E-3</v>
      </c>
    </row>
    <row r="113" spans="1:16" ht="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P113" s="67">
        <v>9.5999999999999992E-3</v>
      </c>
    </row>
    <row r="114" spans="1:16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P114" s="67">
        <v>9.7000000000000003E-3</v>
      </c>
    </row>
    <row r="115" spans="1:16" ht="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P115" s="67">
        <v>9.7999999999999997E-3</v>
      </c>
    </row>
    <row r="116" spans="1:16" ht="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P116" s="67">
        <v>9.9000000000000008E-3</v>
      </c>
    </row>
    <row r="117" spans="1:16" ht="15" x14ac:dyDescent="0.25">
      <c r="A117" s="85" t="s">
        <v>24</v>
      </c>
      <c r="B117" s="86"/>
      <c r="C117" s="86"/>
      <c r="D117" s="86"/>
      <c r="E117" s="86"/>
      <c r="F117" s="86"/>
      <c r="G117" s="86"/>
      <c r="H117" s="86"/>
      <c r="I117" s="86"/>
      <c r="J117" s="87"/>
      <c r="P117" s="67">
        <v>0.01</v>
      </c>
    </row>
    <row r="118" spans="1:16" ht="15" x14ac:dyDescent="0.25">
      <c r="A118" s="68" t="s">
        <v>25</v>
      </c>
      <c r="B118" s="69"/>
      <c r="C118" s="69"/>
      <c r="D118" s="70"/>
      <c r="E118" s="70"/>
      <c r="F118" s="70"/>
      <c r="G118" s="70"/>
      <c r="H118" s="70"/>
      <c r="I118" s="70"/>
      <c r="J118" s="71"/>
      <c r="P118" s="67">
        <v>1.01E-2</v>
      </c>
    </row>
    <row r="119" spans="1:16" ht="15" x14ac:dyDescent="0.25">
      <c r="A119" s="72" t="s">
        <v>27</v>
      </c>
      <c r="B119" s="73"/>
      <c r="C119" s="73"/>
      <c r="D119" s="74"/>
      <c r="E119" s="74"/>
      <c r="F119" s="74"/>
      <c r="G119" s="74"/>
      <c r="H119" s="74"/>
      <c r="I119" s="74"/>
      <c r="J119" s="75"/>
      <c r="P119" s="67">
        <v>1.0200000000000001E-2</v>
      </c>
    </row>
    <row r="120" spans="1:16" ht="15" x14ac:dyDescent="0.25">
      <c r="A120" s="76" t="s">
        <v>26</v>
      </c>
      <c r="B120" s="77"/>
      <c r="C120" s="77"/>
      <c r="D120" s="78"/>
      <c r="E120" s="78"/>
      <c r="F120" s="78"/>
      <c r="G120" s="78"/>
      <c r="H120" s="78"/>
      <c r="I120" s="78"/>
      <c r="J120" s="79"/>
      <c r="P120" s="67">
        <v>1.03E-2</v>
      </c>
    </row>
    <row r="121" spans="1:16" ht="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P121" s="67">
        <v>1.04E-2</v>
      </c>
    </row>
    <row r="122" spans="1:16" ht="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P122" s="67">
        <v>1.0500000000000001E-2</v>
      </c>
    </row>
    <row r="123" spans="1:16" ht="1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P123" s="67">
        <v>1.06E-2</v>
      </c>
    </row>
    <row r="124" spans="1:16" ht="1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P124" s="67">
        <v>1.0699999999999999E-2</v>
      </c>
    </row>
    <row r="125" spans="1:16" ht="1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P125" s="67">
        <v>1.0800000000000001E-2</v>
      </c>
    </row>
    <row r="126" spans="1:16" ht="1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P126" s="67">
        <v>1.09E-2</v>
      </c>
    </row>
    <row r="127" spans="1:16" ht="1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P127" s="67">
        <v>1.0999999999999999E-2</v>
      </c>
    </row>
    <row r="128" spans="1:16" ht="1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P128" s="67">
        <v>1.11E-2</v>
      </c>
    </row>
    <row r="129" spans="1:16" ht="1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P129" s="67">
        <v>1.12E-2</v>
      </c>
    </row>
    <row r="130" spans="1:16" ht="1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P130" s="67">
        <v>1.1299999999999999E-2</v>
      </c>
    </row>
    <row r="131" spans="1:16" ht="1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P131" s="67">
        <v>1.14E-2</v>
      </c>
    </row>
    <row r="132" spans="1:16" ht="1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P132" s="67">
        <v>1.15E-2</v>
      </c>
    </row>
    <row r="133" spans="1:16" ht="1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P133" s="67">
        <v>1.1599999999999999E-2</v>
      </c>
    </row>
    <row r="134" spans="1:16" ht="1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P134" s="67">
        <v>1.17E-2</v>
      </c>
    </row>
    <row r="135" spans="1:16" ht="1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P135" s="67">
        <v>1.18E-2</v>
      </c>
    </row>
    <row r="136" spans="1:16" ht="1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P136" s="67">
        <v>1.1900000000000001E-2</v>
      </c>
    </row>
    <row r="137" spans="1:16" ht="1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P137" s="67">
        <v>1.2E-2</v>
      </c>
    </row>
    <row r="138" spans="1:16" ht="1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P138" s="67">
        <v>1.21E-2</v>
      </c>
    </row>
    <row r="139" spans="1:16" ht="1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P139" s="67">
        <v>1.2200000000000001E-2</v>
      </c>
    </row>
    <row r="140" spans="1:16" ht="1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P140" s="67">
        <v>1.23E-2</v>
      </c>
    </row>
    <row r="141" spans="1:16" ht="1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P141" s="67">
        <v>1.24E-2</v>
      </c>
    </row>
    <row r="142" spans="1:16" ht="1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P142" s="67">
        <v>1.2500000000000001E-2</v>
      </c>
    </row>
    <row r="143" spans="1:16" ht="1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P143" s="67">
        <v>1.26E-2</v>
      </c>
    </row>
    <row r="144" spans="1:16" ht="1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P144" s="67">
        <v>1.2699999999999999E-2</v>
      </c>
    </row>
    <row r="145" spans="1:16" ht="1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P145" s="67">
        <v>1.2800000000000001E-2</v>
      </c>
    </row>
    <row r="146" spans="1:16" ht="1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P146" s="67">
        <v>1.29E-2</v>
      </c>
    </row>
    <row r="147" spans="1:16" ht="1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P147" s="67">
        <v>1.2999999999999999E-2</v>
      </c>
    </row>
    <row r="148" spans="1:16" ht="1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P148" s="67">
        <v>1.3100000000000001E-2</v>
      </c>
    </row>
    <row r="149" spans="1:16" ht="1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P149" s="67">
        <v>1.32E-2</v>
      </c>
    </row>
    <row r="150" spans="1:16" ht="1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P150" s="67">
        <v>1.3299999999999999E-2</v>
      </c>
    </row>
    <row r="151" spans="1:16" ht="1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P151" s="67">
        <v>1.34E-2</v>
      </c>
    </row>
    <row r="152" spans="1:16" ht="1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P152" s="67">
        <v>1.35E-2</v>
      </c>
    </row>
    <row r="153" spans="1:16" ht="1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P153" s="67">
        <v>1.3599999999999999E-2</v>
      </c>
    </row>
    <row r="154" spans="1:16" ht="1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P154" s="67">
        <v>1.37E-2</v>
      </c>
    </row>
    <row r="155" spans="1:16" ht="1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P155" s="67">
        <v>1.38E-2</v>
      </c>
    </row>
    <row r="156" spans="1:16" ht="1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P156" s="67">
        <v>1.3899999999999999E-2</v>
      </c>
    </row>
    <row r="157" spans="1:16" ht="1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P157" s="67">
        <v>1.4E-2</v>
      </c>
    </row>
    <row r="158" spans="1:16" ht="1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P158" s="67">
        <v>1.41E-2</v>
      </c>
    </row>
    <row r="159" spans="1:16" ht="1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P159" s="67">
        <v>1.4200000000000001E-2</v>
      </c>
    </row>
    <row r="160" spans="1:16" ht="1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P160" s="67">
        <v>1.43E-2</v>
      </c>
    </row>
    <row r="161" spans="1:16" ht="1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P161" s="67">
        <v>1.44E-2</v>
      </c>
    </row>
    <row r="162" spans="1:16" ht="1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P162" s="67">
        <v>1.4500000000000001E-2</v>
      </c>
    </row>
    <row r="163" spans="1:16" ht="1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P163" s="67">
        <v>1.46E-2</v>
      </c>
    </row>
    <row r="164" spans="1:16" ht="1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P164" s="67">
        <v>1.47E-2</v>
      </c>
    </row>
    <row r="165" spans="1:16" ht="1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P165" s="67">
        <v>1.4800000000000001E-2</v>
      </c>
    </row>
    <row r="166" spans="1:16" ht="1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P166" s="67">
        <v>1.49E-2</v>
      </c>
    </row>
    <row r="167" spans="1:16" ht="1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P167" s="67">
        <v>1.4999999999999999E-2</v>
      </c>
    </row>
    <row r="168" spans="1:16" ht="1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P168" s="67">
        <v>1.5100000000000001E-2</v>
      </c>
    </row>
    <row r="169" spans="1:16" ht="1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P169" s="67">
        <v>1.52E-2</v>
      </c>
    </row>
    <row r="170" spans="1:16" ht="1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P170" s="67">
        <v>1.5299999999999999E-2</v>
      </c>
    </row>
    <row r="171" spans="1:16" ht="1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P171" s="67">
        <v>1.54E-2</v>
      </c>
    </row>
    <row r="172" spans="1:16" ht="1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P172" s="67">
        <v>1.55E-2</v>
      </c>
    </row>
    <row r="173" spans="1:16" ht="1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P173" s="67">
        <v>1.5599999999999999E-2</v>
      </c>
    </row>
    <row r="174" spans="1:16" ht="1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P174" s="67">
        <v>1.5699999999999999E-2</v>
      </c>
    </row>
    <row r="175" spans="1:16" ht="1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P175" s="67">
        <v>1.5800000000000002E-2</v>
      </c>
    </row>
    <row r="176" spans="1:16" ht="1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P176" s="67">
        <v>1.5900000000000001E-2</v>
      </c>
    </row>
    <row r="177" spans="1:16" ht="1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P177" s="67">
        <v>1.6E-2</v>
      </c>
    </row>
    <row r="178" spans="1:16" ht="1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P178" s="67">
        <v>1.61E-2</v>
      </c>
    </row>
    <row r="179" spans="1:16" ht="1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P179" s="67">
        <v>1.6199999999999999E-2</v>
      </c>
    </row>
    <row r="180" spans="1:16" ht="1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P180" s="67">
        <v>1.6299999999999999E-2</v>
      </c>
    </row>
    <row r="181" spans="1:16" ht="1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P181" s="67">
        <v>1.6400000000000001E-2</v>
      </c>
    </row>
    <row r="182" spans="1:16" ht="1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P182" s="67">
        <v>1.6500000000000001E-2</v>
      </c>
    </row>
    <row r="183" spans="1:16" ht="1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P183" s="67">
        <v>1.66E-2</v>
      </c>
    </row>
    <row r="184" spans="1:16" ht="1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P184" s="67">
        <v>1.67E-2</v>
      </c>
    </row>
    <row r="185" spans="1:16" ht="1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P185" s="67">
        <v>1.6799999999999999E-2</v>
      </c>
    </row>
    <row r="186" spans="1:16" ht="1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P186" s="67">
        <v>1.6899999999999998E-2</v>
      </c>
    </row>
    <row r="187" spans="1:16" ht="1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P187" s="67">
        <v>1.7000000000000001E-2</v>
      </c>
    </row>
    <row r="188" spans="1:16" ht="15" x14ac:dyDescent="0.25">
      <c r="P188" s="67">
        <v>1.7100000000000001E-2</v>
      </c>
    </row>
    <row r="189" spans="1:16" ht="15" x14ac:dyDescent="0.25">
      <c r="P189" s="67">
        <v>1.72E-2</v>
      </c>
    </row>
    <row r="190" spans="1:16" ht="15" x14ac:dyDescent="0.25">
      <c r="P190" s="67">
        <v>1.7299999999999999E-2</v>
      </c>
    </row>
    <row r="191" spans="1:16" ht="15" x14ac:dyDescent="0.25">
      <c r="P191" s="67">
        <v>1.7399999999999999E-2</v>
      </c>
    </row>
    <row r="192" spans="1:16" ht="15" x14ac:dyDescent="0.25">
      <c r="P192" s="67">
        <v>1.7500000000000002E-2</v>
      </c>
    </row>
    <row r="193" spans="16:16" ht="15" x14ac:dyDescent="0.25">
      <c r="P193" s="67">
        <v>1.7600000000000001E-2</v>
      </c>
    </row>
    <row r="194" spans="16:16" ht="15" x14ac:dyDescent="0.25">
      <c r="P194" s="67">
        <v>1.77E-2</v>
      </c>
    </row>
    <row r="195" spans="16:16" ht="15" x14ac:dyDescent="0.25">
      <c r="P195" s="67">
        <v>1.78E-2</v>
      </c>
    </row>
    <row r="196" spans="16:16" ht="15" x14ac:dyDescent="0.25">
      <c r="P196" s="67">
        <v>1.7899999999999999E-2</v>
      </c>
    </row>
    <row r="197" spans="16:16" ht="15" x14ac:dyDescent="0.25">
      <c r="P197" s="67">
        <v>1.7999999999999999E-2</v>
      </c>
    </row>
    <row r="198" spans="16:16" ht="15" x14ac:dyDescent="0.25">
      <c r="P198" s="67">
        <v>1.8100000000000002E-2</v>
      </c>
    </row>
    <row r="199" spans="16:16" ht="15" x14ac:dyDescent="0.25">
      <c r="P199" s="67">
        <v>1.8200000000000001E-2</v>
      </c>
    </row>
    <row r="200" spans="16:16" ht="15" x14ac:dyDescent="0.25">
      <c r="P200" s="67">
        <v>1.83E-2</v>
      </c>
    </row>
    <row r="201" spans="16:16" ht="15" x14ac:dyDescent="0.25">
      <c r="P201" s="67">
        <v>1.84E-2</v>
      </c>
    </row>
    <row r="202" spans="16:16" ht="15" x14ac:dyDescent="0.25">
      <c r="P202" s="67">
        <v>1.8499999999999999E-2</v>
      </c>
    </row>
    <row r="203" spans="16:16" ht="15" x14ac:dyDescent="0.25">
      <c r="P203" s="67">
        <v>1.8599999999999998E-2</v>
      </c>
    </row>
    <row r="204" spans="16:16" ht="15" x14ac:dyDescent="0.25">
      <c r="P204" s="67">
        <v>1.8700000000000001E-2</v>
      </c>
    </row>
    <row r="205" spans="16:16" ht="15" x14ac:dyDescent="0.25">
      <c r="P205" s="67">
        <v>1.8800000000000001E-2</v>
      </c>
    </row>
    <row r="206" spans="16:16" ht="15" x14ac:dyDescent="0.25">
      <c r="P206" s="67">
        <v>1.89E-2</v>
      </c>
    </row>
    <row r="207" spans="16:16" ht="15" x14ac:dyDescent="0.25">
      <c r="P207" s="67">
        <v>1.9E-2</v>
      </c>
    </row>
    <row r="208" spans="16:16" ht="15" x14ac:dyDescent="0.25">
      <c r="P208" s="67">
        <v>1.9099999999999999E-2</v>
      </c>
    </row>
    <row r="209" spans="16:16" ht="15" x14ac:dyDescent="0.25">
      <c r="P209" s="67">
        <v>1.9199999999999998E-2</v>
      </c>
    </row>
    <row r="210" spans="16:16" ht="15" x14ac:dyDescent="0.25">
      <c r="P210" s="67">
        <v>1.9300000000000001E-2</v>
      </c>
    </row>
    <row r="211" spans="16:16" ht="15" x14ac:dyDescent="0.25">
      <c r="P211" s="67">
        <v>1.9400000000000001E-2</v>
      </c>
    </row>
    <row r="212" spans="16:16" ht="15" x14ac:dyDescent="0.25">
      <c r="P212" s="67">
        <v>1.95E-2</v>
      </c>
    </row>
    <row r="213" spans="16:16" ht="15" x14ac:dyDescent="0.25">
      <c r="P213" s="67">
        <v>1.9599999999999999E-2</v>
      </c>
    </row>
    <row r="214" spans="16:16" ht="15" x14ac:dyDescent="0.25">
      <c r="P214" s="67">
        <v>1.9699999999999999E-2</v>
      </c>
    </row>
    <row r="215" spans="16:16" ht="15" x14ac:dyDescent="0.25">
      <c r="P215" s="67">
        <v>1.9800000000000002E-2</v>
      </c>
    </row>
    <row r="216" spans="16:16" ht="15" x14ac:dyDescent="0.25">
      <c r="P216" s="67">
        <v>1.9900000000000001E-2</v>
      </c>
    </row>
    <row r="217" spans="16:16" ht="15" x14ac:dyDescent="0.25">
      <c r="P217" s="67">
        <v>0.02</v>
      </c>
    </row>
    <row r="218" spans="16:16" ht="15" x14ac:dyDescent="0.25">
      <c r="P218" s="67">
        <v>2.01E-2</v>
      </c>
    </row>
    <row r="219" spans="16:16" ht="15" x14ac:dyDescent="0.25">
      <c r="P219" s="67">
        <v>2.0199999999999999E-2</v>
      </c>
    </row>
    <row r="220" spans="16:16" ht="15" x14ac:dyDescent="0.25">
      <c r="P220" s="67">
        <v>2.0299999999999999E-2</v>
      </c>
    </row>
    <row r="221" spans="16:16" ht="15" x14ac:dyDescent="0.25">
      <c r="P221" s="67">
        <v>2.0400000000000001E-2</v>
      </c>
    </row>
    <row r="222" spans="16:16" ht="15" x14ac:dyDescent="0.25">
      <c r="P222" s="67">
        <v>2.0500000000000001E-2</v>
      </c>
    </row>
    <row r="223" spans="16:16" ht="15" x14ac:dyDescent="0.25">
      <c r="P223" s="67">
        <v>2.06E-2</v>
      </c>
    </row>
    <row r="224" spans="16:16" ht="15" x14ac:dyDescent="0.25">
      <c r="P224" s="67">
        <v>2.07E-2</v>
      </c>
    </row>
    <row r="225" spans="16:16" ht="15" x14ac:dyDescent="0.25">
      <c r="P225" s="67">
        <v>2.0799999999999999E-2</v>
      </c>
    </row>
    <row r="226" spans="16:16" ht="15" x14ac:dyDescent="0.25">
      <c r="P226" s="67">
        <v>2.0899999999999998E-2</v>
      </c>
    </row>
    <row r="227" spans="16:16" ht="15" x14ac:dyDescent="0.25">
      <c r="P227" s="67">
        <v>2.1000000000000001E-2</v>
      </c>
    </row>
    <row r="228" spans="16:16" ht="15" x14ac:dyDescent="0.25">
      <c r="P228" s="67">
        <v>2.1100000000000001E-2</v>
      </c>
    </row>
    <row r="229" spans="16:16" ht="15" x14ac:dyDescent="0.25">
      <c r="P229" s="67">
        <v>2.12E-2</v>
      </c>
    </row>
    <row r="230" spans="16:16" ht="15" x14ac:dyDescent="0.25">
      <c r="P230" s="67">
        <v>2.1299999999999999E-2</v>
      </c>
    </row>
    <row r="231" spans="16:16" ht="15" x14ac:dyDescent="0.25">
      <c r="P231" s="67">
        <v>2.1399999999999999E-2</v>
      </c>
    </row>
    <row r="232" spans="16:16" ht="15" x14ac:dyDescent="0.25">
      <c r="P232" s="67">
        <v>2.1499999999999998E-2</v>
      </c>
    </row>
    <row r="233" spans="16:16" ht="15" x14ac:dyDescent="0.25">
      <c r="P233" s="67">
        <v>2.1600000000000001E-2</v>
      </c>
    </row>
    <row r="234" spans="16:16" ht="15" x14ac:dyDescent="0.25">
      <c r="P234" s="67">
        <v>2.1700000000000001E-2</v>
      </c>
    </row>
    <row r="235" spans="16:16" ht="15" x14ac:dyDescent="0.25">
      <c r="P235" s="67">
        <v>2.18E-2</v>
      </c>
    </row>
    <row r="236" spans="16:16" ht="15" x14ac:dyDescent="0.25">
      <c r="P236" s="67">
        <v>2.1899999999999999E-2</v>
      </c>
    </row>
    <row r="237" spans="16:16" ht="15" x14ac:dyDescent="0.25">
      <c r="P237" s="67">
        <v>2.1999999999999999E-2</v>
      </c>
    </row>
    <row r="238" spans="16:16" ht="15" x14ac:dyDescent="0.25">
      <c r="P238" s="67">
        <v>2.2100000000000002E-2</v>
      </c>
    </row>
    <row r="239" spans="16:16" ht="15" x14ac:dyDescent="0.25">
      <c r="P239" s="67">
        <v>2.2200000000000001E-2</v>
      </c>
    </row>
    <row r="240" spans="16:16" ht="15" x14ac:dyDescent="0.25">
      <c r="P240" s="67">
        <v>2.23E-2</v>
      </c>
    </row>
    <row r="241" spans="16:16" ht="15" x14ac:dyDescent="0.25">
      <c r="P241" s="67">
        <v>2.24E-2</v>
      </c>
    </row>
    <row r="242" spans="16:16" ht="15" x14ac:dyDescent="0.25">
      <c r="P242" s="67">
        <v>2.2499999999999999E-2</v>
      </c>
    </row>
    <row r="243" spans="16:16" ht="15" x14ac:dyDescent="0.25">
      <c r="P243" s="67">
        <v>2.2599999999999999E-2</v>
      </c>
    </row>
    <row r="244" spans="16:16" ht="15" x14ac:dyDescent="0.25">
      <c r="P244" s="67">
        <v>2.2700000000000001E-2</v>
      </c>
    </row>
    <row r="245" spans="16:16" ht="15" x14ac:dyDescent="0.25">
      <c r="P245" s="67">
        <v>2.2800000000000001E-2</v>
      </c>
    </row>
    <row r="246" spans="16:16" ht="15" x14ac:dyDescent="0.25">
      <c r="P246" s="67">
        <v>2.29E-2</v>
      </c>
    </row>
    <row r="247" spans="16:16" ht="15" x14ac:dyDescent="0.25">
      <c r="P247" s="67">
        <v>2.3E-2</v>
      </c>
    </row>
    <row r="248" spans="16:16" ht="15" x14ac:dyDescent="0.25">
      <c r="P248" s="67">
        <v>2.3099999999999999E-2</v>
      </c>
    </row>
    <row r="249" spans="16:16" ht="15" x14ac:dyDescent="0.25">
      <c r="P249" s="67">
        <v>2.3199999999999998E-2</v>
      </c>
    </row>
    <row r="250" spans="16:16" ht="15" x14ac:dyDescent="0.25">
      <c r="P250" s="67">
        <v>2.3300000000000001E-2</v>
      </c>
    </row>
    <row r="251" spans="16:16" ht="15" x14ac:dyDescent="0.25">
      <c r="P251" s="67">
        <v>2.3400000000000001E-2</v>
      </c>
    </row>
    <row r="252" spans="16:16" ht="15" x14ac:dyDescent="0.25">
      <c r="P252" s="67">
        <v>2.35E-2</v>
      </c>
    </row>
    <row r="253" spans="16:16" ht="15" x14ac:dyDescent="0.25">
      <c r="P253" s="67">
        <v>2.3599999999999999E-2</v>
      </c>
    </row>
    <row r="254" spans="16:16" ht="15" x14ac:dyDescent="0.25">
      <c r="P254" s="67">
        <v>2.3699999999999999E-2</v>
      </c>
    </row>
    <row r="255" spans="16:16" ht="15" x14ac:dyDescent="0.25">
      <c r="P255" s="67">
        <v>2.3800000000000002E-2</v>
      </c>
    </row>
    <row r="256" spans="16:16" ht="15" x14ac:dyDescent="0.25">
      <c r="P256" s="67">
        <v>2.3900000000000001E-2</v>
      </c>
    </row>
    <row r="257" spans="16:16" ht="15" x14ac:dyDescent="0.25">
      <c r="P257" s="67">
        <v>2.4E-2</v>
      </c>
    </row>
    <row r="258" spans="16:16" ht="15" x14ac:dyDescent="0.25">
      <c r="P258" s="67">
        <v>2.41E-2</v>
      </c>
    </row>
    <row r="259" spans="16:16" ht="15" x14ac:dyDescent="0.25">
      <c r="P259" s="67">
        <v>2.4199999999999999E-2</v>
      </c>
    </row>
    <row r="260" spans="16:16" ht="15" x14ac:dyDescent="0.25">
      <c r="P260" s="67">
        <v>2.4299999999999999E-2</v>
      </c>
    </row>
    <row r="261" spans="16:16" ht="15" x14ac:dyDescent="0.25">
      <c r="P261" s="67">
        <v>2.4400000000000002E-2</v>
      </c>
    </row>
    <row r="262" spans="16:16" ht="15" x14ac:dyDescent="0.25">
      <c r="P262" s="67">
        <v>2.4500000000000001E-2</v>
      </c>
    </row>
    <row r="263" spans="16:16" ht="15" x14ac:dyDescent="0.25">
      <c r="P263" s="67">
        <v>2.46E-2</v>
      </c>
    </row>
    <row r="264" spans="16:16" ht="15" x14ac:dyDescent="0.25">
      <c r="P264" s="67">
        <v>2.47E-2</v>
      </c>
    </row>
    <row r="265" spans="16:16" ht="15" x14ac:dyDescent="0.25">
      <c r="P265" s="67">
        <v>2.4799999999999999E-2</v>
      </c>
    </row>
    <row r="266" spans="16:16" ht="15" x14ac:dyDescent="0.25">
      <c r="P266" s="67">
        <v>2.4899999999999999E-2</v>
      </c>
    </row>
    <row r="267" spans="16:16" ht="15" x14ac:dyDescent="0.25">
      <c r="P267" s="67">
        <v>2.5000000000000001E-2</v>
      </c>
    </row>
    <row r="268" spans="16:16" ht="15" x14ac:dyDescent="0.25">
      <c r="P268" s="67">
        <v>2.5100000000000001E-2</v>
      </c>
    </row>
    <row r="269" spans="16:16" ht="15" x14ac:dyDescent="0.25">
      <c r="P269" s="67">
        <v>2.52E-2</v>
      </c>
    </row>
    <row r="270" spans="16:16" ht="15" x14ac:dyDescent="0.25">
      <c r="P270" s="67">
        <v>2.53E-2</v>
      </c>
    </row>
    <row r="271" spans="16:16" ht="15" x14ac:dyDescent="0.25">
      <c r="P271" s="67">
        <v>2.5399999999999999E-2</v>
      </c>
    </row>
    <row r="272" spans="16:16" ht="15" x14ac:dyDescent="0.25">
      <c r="P272" s="67">
        <v>2.5499999999999998E-2</v>
      </c>
    </row>
    <row r="273" spans="16:16" ht="15" x14ac:dyDescent="0.25">
      <c r="P273" s="67">
        <v>2.5600000000000001E-2</v>
      </c>
    </row>
    <row r="274" spans="16:16" ht="15" x14ac:dyDescent="0.25">
      <c r="P274" s="67">
        <v>2.5700000000000001E-2</v>
      </c>
    </row>
    <row r="275" spans="16:16" ht="15" x14ac:dyDescent="0.25">
      <c r="P275" s="67">
        <v>2.58E-2</v>
      </c>
    </row>
    <row r="276" spans="16:16" ht="15" x14ac:dyDescent="0.25">
      <c r="P276" s="67">
        <v>2.5899999999999999E-2</v>
      </c>
    </row>
    <row r="277" spans="16:16" ht="15" x14ac:dyDescent="0.25">
      <c r="P277" s="67">
        <v>2.5999999999999999E-2</v>
      </c>
    </row>
    <row r="278" spans="16:16" ht="15" x14ac:dyDescent="0.25">
      <c r="P278" s="67">
        <v>2.6100000000000002E-2</v>
      </c>
    </row>
    <row r="279" spans="16:16" ht="15" x14ac:dyDescent="0.25">
      <c r="P279" s="67">
        <v>2.6200000000000001E-2</v>
      </c>
    </row>
    <row r="280" spans="16:16" ht="15" x14ac:dyDescent="0.25">
      <c r="P280" s="67">
        <v>2.63E-2</v>
      </c>
    </row>
    <row r="281" spans="16:16" ht="15" x14ac:dyDescent="0.25">
      <c r="P281" s="67">
        <v>2.64E-2</v>
      </c>
    </row>
    <row r="282" spans="16:16" ht="15" x14ac:dyDescent="0.25">
      <c r="P282" s="67">
        <v>2.6499999999999999E-2</v>
      </c>
    </row>
    <row r="283" spans="16:16" ht="15" x14ac:dyDescent="0.25">
      <c r="P283" s="67">
        <v>2.6599999999999999E-2</v>
      </c>
    </row>
    <row r="284" spans="16:16" ht="15" x14ac:dyDescent="0.25">
      <c r="P284" s="67">
        <v>2.6700000000000002E-2</v>
      </c>
    </row>
    <row r="285" spans="16:16" ht="15" x14ac:dyDescent="0.25">
      <c r="P285" s="67">
        <v>2.6800000000000001E-2</v>
      </c>
    </row>
    <row r="286" spans="16:16" ht="15" x14ac:dyDescent="0.25">
      <c r="P286" s="67">
        <v>2.69E-2</v>
      </c>
    </row>
    <row r="287" spans="16:16" ht="15" x14ac:dyDescent="0.25">
      <c r="P287" s="67">
        <v>2.7E-2</v>
      </c>
    </row>
    <row r="288" spans="16:16" ht="15" x14ac:dyDescent="0.25">
      <c r="P288" s="67">
        <v>2.7099999999999999E-2</v>
      </c>
    </row>
    <row r="289" spans="16:16" ht="15" x14ac:dyDescent="0.25">
      <c r="P289" s="67">
        <v>2.7199999999999998E-2</v>
      </c>
    </row>
    <row r="290" spans="16:16" ht="15" x14ac:dyDescent="0.25">
      <c r="P290" s="67">
        <v>2.7300000000000001E-2</v>
      </c>
    </row>
    <row r="291" spans="16:16" ht="15" x14ac:dyDescent="0.25">
      <c r="P291" s="67">
        <v>2.7400000000000001E-2</v>
      </c>
    </row>
    <row r="292" spans="16:16" ht="15" x14ac:dyDescent="0.25">
      <c r="P292" s="67">
        <v>2.75E-2</v>
      </c>
    </row>
    <row r="293" spans="16:16" ht="15" x14ac:dyDescent="0.25">
      <c r="P293" s="67">
        <v>2.76E-2</v>
      </c>
    </row>
    <row r="294" spans="16:16" ht="15" x14ac:dyDescent="0.25">
      <c r="P294" s="67">
        <v>2.7699999999999999E-2</v>
      </c>
    </row>
    <row r="295" spans="16:16" ht="15" x14ac:dyDescent="0.25">
      <c r="P295" s="67">
        <v>2.7799999999999998E-2</v>
      </c>
    </row>
    <row r="296" spans="16:16" ht="15" x14ac:dyDescent="0.25">
      <c r="P296" s="67">
        <v>2.7900000000000001E-2</v>
      </c>
    </row>
    <row r="297" spans="16:16" ht="15" x14ac:dyDescent="0.25">
      <c r="P297" s="67">
        <v>2.8000000000000001E-2</v>
      </c>
    </row>
    <row r="298" spans="16:16" ht="15" x14ac:dyDescent="0.25">
      <c r="P298" s="67">
        <v>2.81E-2</v>
      </c>
    </row>
    <row r="299" spans="16:16" ht="15" x14ac:dyDescent="0.25">
      <c r="P299" s="67">
        <v>2.8199999999999999E-2</v>
      </c>
    </row>
    <row r="300" spans="16:16" ht="15" x14ac:dyDescent="0.25">
      <c r="P300" s="67">
        <v>2.8299999999999999E-2</v>
      </c>
    </row>
    <row r="301" spans="16:16" ht="15" x14ac:dyDescent="0.25">
      <c r="P301" s="67">
        <v>2.8400000000000002E-2</v>
      </c>
    </row>
    <row r="302" spans="16:16" ht="15" x14ac:dyDescent="0.25">
      <c r="P302" s="67">
        <v>2.8500000000000001E-2</v>
      </c>
    </row>
    <row r="303" spans="16:16" ht="15" x14ac:dyDescent="0.25">
      <c r="P303" s="67">
        <v>2.86E-2</v>
      </c>
    </row>
    <row r="304" spans="16:16" ht="15" x14ac:dyDescent="0.25">
      <c r="P304" s="67">
        <v>2.87E-2</v>
      </c>
    </row>
    <row r="305" spans="16:16" ht="15" x14ac:dyDescent="0.25">
      <c r="P305" s="67">
        <v>2.8799999999999999E-2</v>
      </c>
    </row>
    <row r="306" spans="16:16" ht="15" x14ac:dyDescent="0.25">
      <c r="P306" s="67">
        <v>2.8899999999999999E-2</v>
      </c>
    </row>
    <row r="307" spans="16:16" ht="15" x14ac:dyDescent="0.25">
      <c r="P307" s="67">
        <v>2.9000000000000001E-2</v>
      </c>
    </row>
    <row r="308" spans="16:16" ht="15" x14ac:dyDescent="0.25">
      <c r="P308" s="67">
        <v>2.9100000000000001E-2</v>
      </c>
    </row>
    <row r="309" spans="16:16" ht="15" x14ac:dyDescent="0.25">
      <c r="P309" s="67">
        <v>2.92E-2</v>
      </c>
    </row>
    <row r="310" spans="16:16" ht="15" x14ac:dyDescent="0.25">
      <c r="P310" s="67">
        <v>2.93E-2</v>
      </c>
    </row>
    <row r="311" spans="16:16" ht="15" x14ac:dyDescent="0.25">
      <c r="P311" s="67">
        <v>2.9399999999999999E-2</v>
      </c>
    </row>
    <row r="312" spans="16:16" ht="15" x14ac:dyDescent="0.25">
      <c r="P312" s="67">
        <v>2.9499999999999998E-2</v>
      </c>
    </row>
    <row r="313" spans="16:16" ht="15" x14ac:dyDescent="0.25">
      <c r="P313" s="67">
        <v>2.9600000000000001E-2</v>
      </c>
    </row>
    <row r="314" spans="16:16" ht="15" x14ac:dyDescent="0.25">
      <c r="P314" s="67">
        <v>2.9700000000000001E-2</v>
      </c>
    </row>
    <row r="315" spans="16:16" ht="15" x14ac:dyDescent="0.25">
      <c r="P315" s="67">
        <v>2.98E-2</v>
      </c>
    </row>
    <row r="316" spans="16:16" ht="15" x14ac:dyDescent="0.25">
      <c r="P316" s="67">
        <v>2.9899999999999999E-2</v>
      </c>
    </row>
    <row r="317" spans="16:16" ht="15" x14ac:dyDescent="0.25">
      <c r="P317" s="67">
        <v>0.03</v>
      </c>
    </row>
    <row r="318" spans="16:16" ht="15" x14ac:dyDescent="0.25">
      <c r="P318" s="67">
        <v>3.0099999999999998E-2</v>
      </c>
    </row>
    <row r="319" spans="16:16" ht="15" x14ac:dyDescent="0.25">
      <c r="P319" s="67">
        <v>3.0200000000000001E-2</v>
      </c>
    </row>
    <row r="320" spans="16:16" ht="15" x14ac:dyDescent="0.25">
      <c r="P320" s="67">
        <v>3.0300000000000001E-2</v>
      </c>
    </row>
    <row r="321" spans="16:16" ht="15" x14ac:dyDescent="0.25">
      <c r="P321" s="67">
        <v>3.04E-2</v>
      </c>
    </row>
    <row r="322" spans="16:16" ht="15" x14ac:dyDescent="0.25">
      <c r="P322" s="67">
        <v>3.0499999999999999E-2</v>
      </c>
    </row>
    <row r="323" spans="16:16" ht="15" x14ac:dyDescent="0.25">
      <c r="P323" s="67">
        <v>3.0599999999999999E-2</v>
      </c>
    </row>
    <row r="324" spans="16:16" ht="15" x14ac:dyDescent="0.25">
      <c r="P324" s="67">
        <v>3.0700000000000002E-2</v>
      </c>
    </row>
    <row r="325" spans="16:16" ht="15" x14ac:dyDescent="0.25">
      <c r="P325" s="67">
        <v>3.0800000000000001E-2</v>
      </c>
    </row>
    <row r="326" spans="16:16" ht="15" x14ac:dyDescent="0.25">
      <c r="P326" s="67">
        <v>3.09E-2</v>
      </c>
    </row>
    <row r="327" spans="16:16" ht="15" x14ac:dyDescent="0.25">
      <c r="P327" s="67">
        <v>3.1E-2</v>
      </c>
    </row>
    <row r="328" spans="16:16" ht="15" x14ac:dyDescent="0.25">
      <c r="P328" s="67">
        <v>3.1099999999999999E-2</v>
      </c>
    </row>
    <row r="329" spans="16:16" ht="15" x14ac:dyDescent="0.25">
      <c r="P329" s="67">
        <v>3.1199999999999999E-2</v>
      </c>
    </row>
    <row r="330" spans="16:16" ht="15" x14ac:dyDescent="0.25">
      <c r="P330" s="67">
        <v>3.1300000000000001E-2</v>
      </c>
    </row>
    <row r="331" spans="16:16" ht="15" x14ac:dyDescent="0.25">
      <c r="P331" s="67">
        <v>3.1399999999999997E-2</v>
      </c>
    </row>
    <row r="332" spans="16:16" ht="15" x14ac:dyDescent="0.25">
      <c r="P332" s="67">
        <v>3.15E-2</v>
      </c>
    </row>
    <row r="333" spans="16:16" ht="15" x14ac:dyDescent="0.25">
      <c r="P333" s="67">
        <v>3.1600000000000003E-2</v>
      </c>
    </row>
    <row r="334" spans="16:16" ht="15" x14ac:dyDescent="0.25">
      <c r="P334" s="67">
        <v>3.1699999999999999E-2</v>
      </c>
    </row>
    <row r="335" spans="16:16" ht="15" x14ac:dyDescent="0.25">
      <c r="P335" s="67">
        <v>3.1800000000000002E-2</v>
      </c>
    </row>
    <row r="336" spans="16:16" ht="15" x14ac:dyDescent="0.25">
      <c r="P336" s="67">
        <v>3.1899999999999998E-2</v>
      </c>
    </row>
    <row r="337" spans="16:16" ht="15" x14ac:dyDescent="0.25">
      <c r="P337" s="67">
        <v>3.2000000000000001E-2</v>
      </c>
    </row>
    <row r="338" spans="16:16" ht="15" x14ac:dyDescent="0.25">
      <c r="P338" s="67">
        <v>3.2099999999999997E-2</v>
      </c>
    </row>
    <row r="339" spans="16:16" ht="15" x14ac:dyDescent="0.25">
      <c r="P339" s="67">
        <v>3.2199999999999999E-2</v>
      </c>
    </row>
    <row r="340" spans="16:16" ht="15" x14ac:dyDescent="0.25">
      <c r="P340" s="67">
        <v>3.2300000000000002E-2</v>
      </c>
    </row>
    <row r="341" spans="16:16" ht="15" x14ac:dyDescent="0.25">
      <c r="P341" s="67">
        <v>3.2399999999999998E-2</v>
      </c>
    </row>
    <row r="342" spans="16:16" ht="15" x14ac:dyDescent="0.25">
      <c r="P342" s="67">
        <v>3.2500000000000001E-2</v>
      </c>
    </row>
    <row r="343" spans="16:16" ht="15" x14ac:dyDescent="0.25">
      <c r="P343" s="67">
        <v>3.2599999999999997E-2</v>
      </c>
    </row>
    <row r="344" spans="16:16" ht="15" x14ac:dyDescent="0.25">
      <c r="P344" s="67">
        <v>3.27E-2</v>
      </c>
    </row>
    <row r="345" spans="16:16" ht="15" x14ac:dyDescent="0.25">
      <c r="P345" s="67">
        <v>3.2800000000000003E-2</v>
      </c>
    </row>
    <row r="346" spans="16:16" ht="15" x14ac:dyDescent="0.25">
      <c r="P346" s="67">
        <v>3.2899999999999999E-2</v>
      </c>
    </row>
    <row r="347" spans="16:16" ht="15" x14ac:dyDescent="0.25">
      <c r="P347" s="67">
        <v>3.3000000000000002E-2</v>
      </c>
    </row>
    <row r="348" spans="16:16" ht="15" x14ac:dyDescent="0.25">
      <c r="P348" s="67">
        <v>3.3099999999999997E-2</v>
      </c>
    </row>
    <row r="349" spans="16:16" ht="15" x14ac:dyDescent="0.25">
      <c r="P349" s="67">
        <v>3.32E-2</v>
      </c>
    </row>
    <row r="350" spans="16:16" ht="15" x14ac:dyDescent="0.25">
      <c r="P350" s="67">
        <v>3.3300000000000003E-2</v>
      </c>
    </row>
    <row r="351" spans="16:16" ht="15" x14ac:dyDescent="0.25">
      <c r="P351" s="67">
        <v>3.3399999999999999E-2</v>
      </c>
    </row>
    <row r="352" spans="16:16" ht="15" x14ac:dyDescent="0.25">
      <c r="P352" s="67">
        <v>3.3500000000000002E-2</v>
      </c>
    </row>
    <row r="353" spans="16:16" ht="15" x14ac:dyDescent="0.25">
      <c r="P353" s="67">
        <v>3.3599999999999998E-2</v>
      </c>
    </row>
    <row r="354" spans="16:16" ht="15" x14ac:dyDescent="0.25">
      <c r="P354" s="67">
        <v>3.3700000000000001E-2</v>
      </c>
    </row>
    <row r="355" spans="16:16" ht="15" x14ac:dyDescent="0.25">
      <c r="P355" s="67">
        <v>3.3799999999999997E-2</v>
      </c>
    </row>
    <row r="356" spans="16:16" ht="15" x14ac:dyDescent="0.25">
      <c r="P356" s="67">
        <v>3.39E-2</v>
      </c>
    </row>
    <row r="357" spans="16:16" ht="15" x14ac:dyDescent="0.25">
      <c r="P357" s="67">
        <v>3.4000000000000002E-2</v>
      </c>
    </row>
    <row r="358" spans="16:16" ht="15" x14ac:dyDescent="0.25">
      <c r="P358" s="67">
        <v>3.4099999999999998E-2</v>
      </c>
    </row>
    <row r="359" spans="16:16" ht="15" x14ac:dyDescent="0.25">
      <c r="P359" s="67">
        <v>3.4200000000000001E-2</v>
      </c>
    </row>
    <row r="360" spans="16:16" ht="15" x14ac:dyDescent="0.25">
      <c r="P360" s="67">
        <v>3.4299999999999997E-2</v>
      </c>
    </row>
    <row r="361" spans="16:16" ht="15" x14ac:dyDescent="0.25">
      <c r="P361" s="67">
        <v>3.44E-2</v>
      </c>
    </row>
    <row r="362" spans="16:16" ht="15" x14ac:dyDescent="0.25">
      <c r="P362" s="67">
        <v>3.4500000000000003E-2</v>
      </c>
    </row>
    <row r="363" spans="16:16" ht="15" x14ac:dyDescent="0.25">
      <c r="P363" s="67">
        <v>3.4599999999999999E-2</v>
      </c>
    </row>
    <row r="364" spans="16:16" ht="15" x14ac:dyDescent="0.25">
      <c r="P364" s="67">
        <v>3.4700000000000002E-2</v>
      </c>
    </row>
    <row r="365" spans="16:16" ht="15" x14ac:dyDescent="0.25">
      <c r="P365" s="67">
        <v>3.4799999999999998E-2</v>
      </c>
    </row>
    <row r="366" spans="16:16" ht="15" x14ac:dyDescent="0.25">
      <c r="P366" s="67">
        <v>3.49E-2</v>
      </c>
    </row>
    <row r="367" spans="16:16" ht="15" x14ac:dyDescent="0.25">
      <c r="P367" s="67">
        <v>3.5000000000000003E-2</v>
      </c>
    </row>
    <row r="368" spans="16:16" ht="15" x14ac:dyDescent="0.25">
      <c r="P368" s="67">
        <v>3.5099999999999999E-2</v>
      </c>
    </row>
    <row r="369" spans="16:16" ht="15" x14ac:dyDescent="0.25">
      <c r="P369" s="67">
        <v>3.5200000000000002E-2</v>
      </c>
    </row>
    <row r="370" spans="16:16" ht="15" x14ac:dyDescent="0.25">
      <c r="P370" s="67">
        <v>3.5299999999999998E-2</v>
      </c>
    </row>
    <row r="371" spans="16:16" ht="15" x14ac:dyDescent="0.25">
      <c r="P371" s="67">
        <v>3.5400000000000001E-2</v>
      </c>
    </row>
    <row r="372" spans="16:16" ht="15" x14ac:dyDescent="0.25">
      <c r="P372" s="67">
        <v>3.5499999999999997E-2</v>
      </c>
    </row>
    <row r="373" spans="16:16" ht="15" x14ac:dyDescent="0.25">
      <c r="P373" s="67">
        <v>3.56E-2</v>
      </c>
    </row>
    <row r="374" spans="16:16" ht="15" x14ac:dyDescent="0.25">
      <c r="P374" s="67">
        <v>3.5700000000000003E-2</v>
      </c>
    </row>
    <row r="375" spans="16:16" ht="15" x14ac:dyDescent="0.25">
      <c r="P375" s="67">
        <v>3.5799999999999998E-2</v>
      </c>
    </row>
    <row r="376" spans="16:16" ht="15" x14ac:dyDescent="0.25">
      <c r="P376" s="67">
        <v>3.5900000000000001E-2</v>
      </c>
    </row>
    <row r="377" spans="16:16" ht="15" x14ac:dyDescent="0.25">
      <c r="P377" s="67">
        <v>3.5999999999999997E-2</v>
      </c>
    </row>
    <row r="378" spans="16:16" ht="15" x14ac:dyDescent="0.25">
      <c r="P378" s="67">
        <v>3.61E-2</v>
      </c>
    </row>
    <row r="379" spans="16:16" ht="15" x14ac:dyDescent="0.25">
      <c r="P379" s="67">
        <v>3.6200000000000003E-2</v>
      </c>
    </row>
    <row r="380" spans="16:16" ht="15" x14ac:dyDescent="0.25">
      <c r="P380" s="67">
        <v>3.6299999999999999E-2</v>
      </c>
    </row>
    <row r="381" spans="16:16" ht="15" x14ac:dyDescent="0.25">
      <c r="P381" s="67">
        <v>3.6400000000000002E-2</v>
      </c>
    </row>
    <row r="382" spans="16:16" ht="15" x14ac:dyDescent="0.25">
      <c r="P382" s="67">
        <v>3.6499999999999998E-2</v>
      </c>
    </row>
    <row r="383" spans="16:16" ht="15" x14ac:dyDescent="0.25">
      <c r="P383" s="67">
        <v>3.6600000000000001E-2</v>
      </c>
    </row>
    <row r="384" spans="16:16" ht="15" x14ac:dyDescent="0.25">
      <c r="P384" s="67">
        <v>3.6700000000000003E-2</v>
      </c>
    </row>
    <row r="385" spans="16:16" ht="15" x14ac:dyDescent="0.25">
      <c r="P385" s="67">
        <v>3.6799999999999999E-2</v>
      </c>
    </row>
    <row r="386" spans="16:16" ht="15" x14ac:dyDescent="0.25">
      <c r="P386" s="67">
        <v>3.6900000000000002E-2</v>
      </c>
    </row>
    <row r="387" spans="16:16" ht="15" x14ac:dyDescent="0.25">
      <c r="P387" s="67">
        <v>3.6999999999999998E-2</v>
      </c>
    </row>
    <row r="388" spans="16:16" ht="15" x14ac:dyDescent="0.25">
      <c r="P388" s="67">
        <v>3.7100000000000001E-2</v>
      </c>
    </row>
    <row r="389" spans="16:16" ht="15" x14ac:dyDescent="0.25">
      <c r="P389" s="67">
        <v>3.7199999999999997E-2</v>
      </c>
    </row>
    <row r="390" spans="16:16" ht="15" x14ac:dyDescent="0.25">
      <c r="P390" s="67">
        <v>3.73E-2</v>
      </c>
    </row>
    <row r="391" spans="16:16" ht="15" x14ac:dyDescent="0.25">
      <c r="P391" s="67">
        <v>3.7400000000000003E-2</v>
      </c>
    </row>
    <row r="392" spans="16:16" ht="15" x14ac:dyDescent="0.25">
      <c r="P392" s="67">
        <v>3.7499999999999999E-2</v>
      </c>
    </row>
    <row r="393" spans="16:16" ht="15" x14ac:dyDescent="0.25">
      <c r="P393" s="67">
        <v>3.7600000000000001E-2</v>
      </c>
    </row>
    <row r="394" spans="16:16" ht="15" x14ac:dyDescent="0.25">
      <c r="P394" s="67">
        <v>3.7699999999999997E-2</v>
      </c>
    </row>
    <row r="395" spans="16:16" ht="15" x14ac:dyDescent="0.25">
      <c r="P395" s="67">
        <v>3.78E-2</v>
      </c>
    </row>
    <row r="396" spans="16:16" ht="15" x14ac:dyDescent="0.25">
      <c r="P396" s="67">
        <v>3.7900000000000003E-2</v>
      </c>
    </row>
    <row r="397" spans="16:16" ht="15" x14ac:dyDescent="0.25">
      <c r="P397" s="67">
        <v>3.7999999999999999E-2</v>
      </c>
    </row>
    <row r="398" spans="16:16" ht="15" x14ac:dyDescent="0.25">
      <c r="P398" s="67">
        <v>3.8100000000000002E-2</v>
      </c>
    </row>
    <row r="399" spans="16:16" ht="15" x14ac:dyDescent="0.25">
      <c r="P399" s="67">
        <v>3.8199999999999998E-2</v>
      </c>
    </row>
    <row r="400" spans="16:16" ht="15" x14ac:dyDescent="0.25">
      <c r="P400" s="67">
        <v>3.8300000000000001E-2</v>
      </c>
    </row>
    <row r="401" spans="16:16" ht="15" x14ac:dyDescent="0.25">
      <c r="P401" s="67">
        <v>3.8399999999999997E-2</v>
      </c>
    </row>
    <row r="402" spans="16:16" ht="15" x14ac:dyDescent="0.25">
      <c r="P402" s="67">
        <v>3.85E-2</v>
      </c>
    </row>
    <row r="403" spans="16:16" ht="15" x14ac:dyDescent="0.25">
      <c r="P403" s="67">
        <v>3.8600000000000002E-2</v>
      </c>
    </row>
    <row r="404" spans="16:16" ht="15" x14ac:dyDescent="0.25">
      <c r="P404" s="67">
        <v>3.8699999999999998E-2</v>
      </c>
    </row>
    <row r="405" spans="16:16" ht="15" x14ac:dyDescent="0.25">
      <c r="P405" s="67">
        <v>3.8800000000000001E-2</v>
      </c>
    </row>
    <row r="406" spans="16:16" ht="15" x14ac:dyDescent="0.25">
      <c r="P406" s="67">
        <v>3.8899999999999997E-2</v>
      </c>
    </row>
    <row r="407" spans="16:16" ht="15" x14ac:dyDescent="0.25">
      <c r="P407" s="67">
        <v>3.9E-2</v>
      </c>
    </row>
    <row r="408" spans="16:16" ht="15" x14ac:dyDescent="0.25">
      <c r="P408" s="67">
        <v>3.9100000000000003E-2</v>
      </c>
    </row>
    <row r="409" spans="16:16" ht="15" x14ac:dyDescent="0.25">
      <c r="P409" s="67">
        <v>3.9199999999999999E-2</v>
      </c>
    </row>
    <row r="410" spans="16:16" ht="15" x14ac:dyDescent="0.25">
      <c r="P410" s="67">
        <v>3.9300000000000002E-2</v>
      </c>
    </row>
    <row r="411" spans="16:16" ht="15" x14ac:dyDescent="0.25">
      <c r="P411" s="67">
        <v>3.9399999999999998E-2</v>
      </c>
    </row>
    <row r="412" spans="16:16" ht="15" x14ac:dyDescent="0.25">
      <c r="P412" s="67">
        <v>3.95E-2</v>
      </c>
    </row>
    <row r="413" spans="16:16" ht="15" x14ac:dyDescent="0.25">
      <c r="P413" s="67">
        <v>3.9600000000000003E-2</v>
      </c>
    </row>
    <row r="414" spans="16:16" ht="15" x14ac:dyDescent="0.25">
      <c r="P414" s="67">
        <v>3.9699999999999999E-2</v>
      </c>
    </row>
    <row r="415" spans="16:16" ht="15" x14ac:dyDescent="0.25">
      <c r="P415" s="67">
        <v>3.9800000000000002E-2</v>
      </c>
    </row>
    <row r="416" spans="16:16" ht="15" x14ac:dyDescent="0.25">
      <c r="P416" s="67">
        <v>3.9899999999999998E-2</v>
      </c>
    </row>
    <row r="417" spans="16:16" ht="15" x14ac:dyDescent="0.25">
      <c r="P417" s="67">
        <v>0.04</v>
      </c>
    </row>
    <row r="418" spans="16:16" ht="15" x14ac:dyDescent="0.25">
      <c r="P418" s="67">
        <v>4.0099999999999997E-2</v>
      </c>
    </row>
    <row r="419" spans="16:16" ht="15" x14ac:dyDescent="0.25">
      <c r="P419" s="67">
        <v>4.02E-2</v>
      </c>
    </row>
    <row r="420" spans="16:16" ht="15" x14ac:dyDescent="0.25">
      <c r="P420" s="67">
        <v>4.0300000000000002E-2</v>
      </c>
    </row>
    <row r="421" spans="16:16" ht="15" x14ac:dyDescent="0.25">
      <c r="P421" s="67">
        <v>4.0399999999999998E-2</v>
      </c>
    </row>
    <row r="422" spans="16:16" ht="15" x14ac:dyDescent="0.25">
      <c r="P422" s="67">
        <v>4.0500000000000001E-2</v>
      </c>
    </row>
    <row r="423" spans="16:16" ht="15" x14ac:dyDescent="0.25">
      <c r="P423" s="67">
        <v>4.0599999999999997E-2</v>
      </c>
    </row>
    <row r="424" spans="16:16" ht="15" x14ac:dyDescent="0.25">
      <c r="P424" s="67">
        <v>4.07E-2</v>
      </c>
    </row>
    <row r="425" spans="16:16" ht="15" x14ac:dyDescent="0.25">
      <c r="P425" s="67">
        <v>4.0800000000000003E-2</v>
      </c>
    </row>
    <row r="426" spans="16:16" ht="15" x14ac:dyDescent="0.25">
      <c r="P426" s="67">
        <v>4.0899999999999999E-2</v>
      </c>
    </row>
    <row r="427" spans="16:16" ht="15" x14ac:dyDescent="0.25">
      <c r="P427" s="67">
        <v>4.1000000000000002E-2</v>
      </c>
    </row>
    <row r="428" spans="16:16" ht="15" x14ac:dyDescent="0.25">
      <c r="P428" s="67">
        <v>4.1099999999999998E-2</v>
      </c>
    </row>
    <row r="429" spans="16:16" ht="15" x14ac:dyDescent="0.25">
      <c r="P429" s="67">
        <v>4.1200000000000001E-2</v>
      </c>
    </row>
    <row r="430" spans="16:16" ht="15" x14ac:dyDescent="0.25">
      <c r="P430" s="67">
        <v>4.1300000000000003E-2</v>
      </c>
    </row>
    <row r="431" spans="16:16" ht="15" x14ac:dyDescent="0.25">
      <c r="P431" s="67">
        <v>4.1399999999999999E-2</v>
      </c>
    </row>
    <row r="432" spans="16:16" ht="15" x14ac:dyDescent="0.25">
      <c r="P432" s="67">
        <v>4.1500000000000002E-2</v>
      </c>
    </row>
    <row r="433" spans="16:16" ht="15" x14ac:dyDescent="0.25">
      <c r="P433" s="67">
        <v>4.1599999999999998E-2</v>
      </c>
    </row>
    <row r="434" spans="16:16" ht="15" x14ac:dyDescent="0.25">
      <c r="P434" s="67">
        <v>4.1700000000000001E-2</v>
      </c>
    </row>
    <row r="435" spans="16:16" ht="15" x14ac:dyDescent="0.25">
      <c r="P435" s="67">
        <v>4.1799999999999997E-2</v>
      </c>
    </row>
    <row r="436" spans="16:16" ht="15" x14ac:dyDescent="0.25">
      <c r="P436" s="67">
        <v>4.19E-2</v>
      </c>
    </row>
    <row r="437" spans="16:16" ht="15" x14ac:dyDescent="0.25">
      <c r="P437" s="67">
        <v>4.2000000000000003E-2</v>
      </c>
    </row>
    <row r="438" spans="16:16" ht="15" x14ac:dyDescent="0.25">
      <c r="P438" s="67">
        <v>4.2099999999999999E-2</v>
      </c>
    </row>
    <row r="439" spans="16:16" ht="15" x14ac:dyDescent="0.25">
      <c r="P439" s="67">
        <v>4.2200000000000001E-2</v>
      </c>
    </row>
    <row r="440" spans="16:16" ht="15" x14ac:dyDescent="0.25">
      <c r="P440" s="67">
        <v>4.2299999999999997E-2</v>
      </c>
    </row>
    <row r="441" spans="16:16" ht="15" x14ac:dyDescent="0.25">
      <c r="P441" s="67">
        <v>4.24E-2</v>
      </c>
    </row>
    <row r="442" spans="16:16" ht="15" x14ac:dyDescent="0.25">
      <c r="P442" s="67">
        <v>4.2500000000000003E-2</v>
      </c>
    </row>
    <row r="443" spans="16:16" ht="15" x14ac:dyDescent="0.25">
      <c r="P443" s="67">
        <v>4.2599999999999999E-2</v>
      </c>
    </row>
    <row r="444" spans="16:16" ht="15" x14ac:dyDescent="0.25">
      <c r="P444" s="67">
        <v>4.2700000000000002E-2</v>
      </c>
    </row>
    <row r="445" spans="16:16" ht="15" x14ac:dyDescent="0.25">
      <c r="P445" s="67">
        <v>4.2799999999999998E-2</v>
      </c>
    </row>
    <row r="446" spans="16:16" ht="15" x14ac:dyDescent="0.25">
      <c r="P446" s="67">
        <v>4.2900000000000001E-2</v>
      </c>
    </row>
    <row r="447" spans="16:16" ht="15" x14ac:dyDescent="0.25">
      <c r="P447" s="67">
        <v>4.2999999999999997E-2</v>
      </c>
    </row>
    <row r="448" spans="16:16" ht="15" x14ac:dyDescent="0.25">
      <c r="P448" s="67">
        <v>4.3099999999999999E-2</v>
      </c>
    </row>
    <row r="449" spans="16:16" ht="15" x14ac:dyDescent="0.25">
      <c r="P449" s="67">
        <v>4.3200000000000002E-2</v>
      </c>
    </row>
    <row r="450" spans="16:16" ht="15" x14ac:dyDescent="0.25">
      <c r="P450" s="67">
        <v>4.3299999999999998E-2</v>
      </c>
    </row>
    <row r="451" spans="16:16" ht="15" x14ac:dyDescent="0.25">
      <c r="P451" s="67">
        <v>4.3400000000000001E-2</v>
      </c>
    </row>
    <row r="452" spans="16:16" ht="15" x14ac:dyDescent="0.25">
      <c r="P452" s="67">
        <v>4.3499999999999997E-2</v>
      </c>
    </row>
    <row r="453" spans="16:16" ht="15" x14ac:dyDescent="0.25">
      <c r="P453" s="67">
        <v>4.36E-2</v>
      </c>
    </row>
    <row r="454" spans="16:16" ht="15" x14ac:dyDescent="0.25">
      <c r="P454" s="67">
        <v>4.3700000000000003E-2</v>
      </c>
    </row>
    <row r="455" spans="16:16" ht="15" x14ac:dyDescent="0.25">
      <c r="P455" s="67">
        <v>4.3799999999999999E-2</v>
      </c>
    </row>
    <row r="456" spans="16:16" ht="15" x14ac:dyDescent="0.25">
      <c r="P456" s="67">
        <v>4.3900000000000002E-2</v>
      </c>
    </row>
    <row r="457" spans="16:16" ht="15" x14ac:dyDescent="0.25">
      <c r="P457" s="67">
        <v>4.3999999999999997E-2</v>
      </c>
    </row>
    <row r="458" spans="16:16" ht="15" x14ac:dyDescent="0.25">
      <c r="P458" s="67">
        <v>4.41E-2</v>
      </c>
    </row>
    <row r="459" spans="16:16" ht="15" x14ac:dyDescent="0.25">
      <c r="P459" s="67">
        <v>4.4200000000000003E-2</v>
      </c>
    </row>
    <row r="460" spans="16:16" ht="15" x14ac:dyDescent="0.25">
      <c r="P460" s="67">
        <v>4.4299999999999999E-2</v>
      </c>
    </row>
    <row r="461" spans="16:16" ht="15" x14ac:dyDescent="0.25">
      <c r="P461" s="67">
        <v>4.4400000000000002E-2</v>
      </c>
    </row>
    <row r="462" spans="16:16" ht="15" x14ac:dyDescent="0.25">
      <c r="P462" s="67">
        <v>4.4499999999999998E-2</v>
      </c>
    </row>
    <row r="463" spans="16:16" ht="15" x14ac:dyDescent="0.25">
      <c r="P463" s="67">
        <v>4.4600000000000001E-2</v>
      </c>
    </row>
    <row r="464" spans="16:16" ht="15" x14ac:dyDescent="0.25">
      <c r="P464" s="67">
        <v>4.4699999999999997E-2</v>
      </c>
    </row>
    <row r="465" spans="16:16" ht="15" x14ac:dyDescent="0.25">
      <c r="P465" s="67">
        <v>4.48E-2</v>
      </c>
    </row>
    <row r="466" spans="16:16" ht="15" x14ac:dyDescent="0.25">
      <c r="P466" s="67">
        <v>4.4900000000000002E-2</v>
      </c>
    </row>
    <row r="467" spans="16:16" ht="15" x14ac:dyDescent="0.25">
      <c r="P467" s="67">
        <v>4.4999999999999998E-2</v>
      </c>
    </row>
    <row r="468" spans="16:16" ht="15" x14ac:dyDescent="0.25">
      <c r="P468" s="67">
        <v>4.5100000000000001E-2</v>
      </c>
    </row>
    <row r="469" spans="16:16" ht="15" x14ac:dyDescent="0.25">
      <c r="P469" s="67">
        <v>4.5199999999999997E-2</v>
      </c>
    </row>
    <row r="470" spans="16:16" ht="15" x14ac:dyDescent="0.25">
      <c r="P470" s="67">
        <v>4.53E-2</v>
      </c>
    </row>
    <row r="471" spans="16:16" ht="15" x14ac:dyDescent="0.25">
      <c r="P471" s="67">
        <v>4.5400000000000003E-2</v>
      </c>
    </row>
    <row r="472" spans="16:16" ht="15" x14ac:dyDescent="0.25">
      <c r="P472" s="67">
        <v>4.5499999999999999E-2</v>
      </c>
    </row>
    <row r="473" spans="16:16" ht="15" x14ac:dyDescent="0.25">
      <c r="P473" s="67">
        <v>4.5600000000000002E-2</v>
      </c>
    </row>
    <row r="474" spans="16:16" ht="15" x14ac:dyDescent="0.25">
      <c r="P474" s="67">
        <v>4.5699999999999998E-2</v>
      </c>
    </row>
    <row r="475" spans="16:16" ht="15" x14ac:dyDescent="0.25">
      <c r="P475" s="67">
        <v>4.58E-2</v>
      </c>
    </row>
    <row r="476" spans="16:16" ht="15" x14ac:dyDescent="0.25">
      <c r="P476" s="67">
        <v>4.5900000000000003E-2</v>
      </c>
    </row>
    <row r="477" spans="16:16" ht="15" x14ac:dyDescent="0.25">
      <c r="P477" s="67">
        <v>4.5999999999999999E-2</v>
      </c>
    </row>
    <row r="478" spans="16:16" ht="15" x14ac:dyDescent="0.25">
      <c r="P478" s="67">
        <v>4.6100000000000002E-2</v>
      </c>
    </row>
    <row r="479" spans="16:16" ht="15" x14ac:dyDescent="0.25">
      <c r="P479" s="67">
        <v>4.6199999999999998E-2</v>
      </c>
    </row>
    <row r="480" spans="16:16" ht="15" x14ac:dyDescent="0.25">
      <c r="P480" s="67">
        <v>4.6300000000000001E-2</v>
      </c>
    </row>
    <row r="481" spans="16:16" ht="15" x14ac:dyDescent="0.25">
      <c r="P481" s="67">
        <v>4.6399999999999997E-2</v>
      </c>
    </row>
    <row r="482" spans="16:16" ht="15" x14ac:dyDescent="0.25">
      <c r="P482" s="67">
        <v>4.65E-2</v>
      </c>
    </row>
    <row r="483" spans="16:16" ht="15" x14ac:dyDescent="0.25">
      <c r="P483" s="67">
        <v>4.6600000000000003E-2</v>
      </c>
    </row>
    <row r="484" spans="16:16" ht="15" x14ac:dyDescent="0.25">
      <c r="P484" s="67">
        <v>4.6699999999999998E-2</v>
      </c>
    </row>
    <row r="485" spans="16:16" ht="15" x14ac:dyDescent="0.25">
      <c r="P485" s="67">
        <v>4.6800000000000001E-2</v>
      </c>
    </row>
    <row r="486" spans="16:16" ht="15" x14ac:dyDescent="0.25">
      <c r="P486" s="67">
        <v>4.6899999999999997E-2</v>
      </c>
    </row>
    <row r="487" spans="16:16" ht="15" x14ac:dyDescent="0.25">
      <c r="P487" s="67">
        <v>4.7E-2</v>
      </c>
    </row>
    <row r="488" spans="16:16" ht="15" x14ac:dyDescent="0.25">
      <c r="P488" s="67">
        <v>4.7100000000000003E-2</v>
      </c>
    </row>
    <row r="489" spans="16:16" ht="15" x14ac:dyDescent="0.25">
      <c r="P489" s="67">
        <v>4.7199999999999999E-2</v>
      </c>
    </row>
    <row r="490" spans="16:16" ht="15" x14ac:dyDescent="0.25">
      <c r="P490" s="67">
        <v>4.7300000000000002E-2</v>
      </c>
    </row>
    <row r="491" spans="16:16" ht="15" x14ac:dyDescent="0.25">
      <c r="P491" s="67">
        <v>4.7399999999999998E-2</v>
      </c>
    </row>
    <row r="492" spans="16:16" ht="15" x14ac:dyDescent="0.25">
      <c r="P492" s="67">
        <v>4.7500000000000001E-2</v>
      </c>
    </row>
    <row r="493" spans="16:16" ht="15" x14ac:dyDescent="0.25">
      <c r="P493" s="67">
        <v>4.7600000000000003E-2</v>
      </c>
    </row>
    <row r="494" spans="16:16" ht="15" x14ac:dyDescent="0.25">
      <c r="P494" s="67">
        <v>4.7699999999999999E-2</v>
      </c>
    </row>
    <row r="495" spans="16:16" ht="15" x14ac:dyDescent="0.25">
      <c r="P495" s="67">
        <v>4.7800000000000002E-2</v>
      </c>
    </row>
    <row r="496" spans="16:16" ht="15" x14ac:dyDescent="0.25">
      <c r="P496" s="67">
        <v>4.7899999999999998E-2</v>
      </c>
    </row>
    <row r="497" spans="16:16" ht="15" x14ac:dyDescent="0.25">
      <c r="P497" s="67">
        <v>4.8000000000000001E-2</v>
      </c>
    </row>
    <row r="498" spans="16:16" ht="15" x14ac:dyDescent="0.25">
      <c r="P498" s="67">
        <v>4.8099999999999997E-2</v>
      </c>
    </row>
    <row r="499" spans="16:16" ht="15" x14ac:dyDescent="0.25">
      <c r="P499" s="67">
        <v>4.82E-2</v>
      </c>
    </row>
    <row r="500" spans="16:16" ht="15" x14ac:dyDescent="0.25">
      <c r="P500" s="67">
        <v>4.8300000000000003E-2</v>
      </c>
    </row>
    <row r="501" spans="16:16" ht="15" x14ac:dyDescent="0.25">
      <c r="P501" s="67">
        <v>4.8399999999999999E-2</v>
      </c>
    </row>
    <row r="502" spans="16:16" ht="15" x14ac:dyDescent="0.25">
      <c r="P502" s="67">
        <v>4.8500000000000001E-2</v>
      </c>
    </row>
    <row r="503" spans="16:16" ht="15" x14ac:dyDescent="0.25">
      <c r="P503" s="67">
        <v>4.8599999999999997E-2</v>
      </c>
    </row>
    <row r="504" spans="16:16" ht="15" x14ac:dyDescent="0.25">
      <c r="P504" s="67">
        <v>4.87E-2</v>
      </c>
    </row>
    <row r="505" spans="16:16" ht="15" x14ac:dyDescent="0.25">
      <c r="P505" s="67">
        <v>4.8800000000000003E-2</v>
      </c>
    </row>
    <row r="506" spans="16:16" ht="15" x14ac:dyDescent="0.25">
      <c r="P506" s="67">
        <v>4.8899999999999999E-2</v>
      </c>
    </row>
    <row r="507" spans="16:16" ht="15" x14ac:dyDescent="0.25">
      <c r="P507" s="67">
        <v>4.9000000000000002E-2</v>
      </c>
    </row>
    <row r="508" spans="16:16" ht="15" x14ac:dyDescent="0.25">
      <c r="P508" s="67">
        <v>4.9099999999999998E-2</v>
      </c>
    </row>
    <row r="509" spans="16:16" ht="15" x14ac:dyDescent="0.25">
      <c r="P509" s="67">
        <v>4.9200000000000001E-2</v>
      </c>
    </row>
    <row r="510" spans="16:16" ht="15" x14ac:dyDescent="0.25">
      <c r="P510" s="67">
        <v>4.9299999999999997E-2</v>
      </c>
    </row>
    <row r="511" spans="16:16" ht="15" x14ac:dyDescent="0.25">
      <c r="P511" s="67">
        <v>4.9399999999999999E-2</v>
      </c>
    </row>
    <row r="512" spans="16:16" ht="15" x14ac:dyDescent="0.25">
      <c r="P512" s="67">
        <v>4.9500000000000002E-2</v>
      </c>
    </row>
    <row r="513" spans="16:16" ht="15" x14ac:dyDescent="0.25">
      <c r="P513" s="67">
        <v>4.9599999999999998E-2</v>
      </c>
    </row>
    <row r="514" spans="16:16" ht="15" x14ac:dyDescent="0.25">
      <c r="P514" s="67">
        <v>4.9700000000000001E-2</v>
      </c>
    </row>
    <row r="515" spans="16:16" ht="15" x14ac:dyDescent="0.25">
      <c r="P515" s="67">
        <v>4.9799999999999997E-2</v>
      </c>
    </row>
    <row r="516" spans="16:16" ht="15" x14ac:dyDescent="0.25">
      <c r="P516" s="67">
        <v>4.99E-2</v>
      </c>
    </row>
    <row r="517" spans="16:16" ht="15" x14ac:dyDescent="0.25">
      <c r="P517" s="67">
        <v>0.05</v>
      </c>
    </row>
  </sheetData>
  <sheetProtection algorithmName="SHA-512" hashValue="dlC7tdYpdX13Kb6u8VUHEueMAfJuG3Sqyl8x6FQjp57YH1K85WOZJ5BnbL24DxtHbLPFDQCsHu/seDF1tNg1rg==" saltValue="nQ1CEGuP3+/a6u0lTdBAvg==" spinCount="100000" sheet="1" objects="1" scenarios="1" selectLockedCells="1"/>
  <dataConsolidate/>
  <mergeCells count="123">
    <mergeCell ref="A1:J1"/>
    <mergeCell ref="A3:J3"/>
    <mergeCell ref="C4:D4"/>
    <mergeCell ref="H4:I4"/>
    <mergeCell ref="C6:D6"/>
    <mergeCell ref="G6:J7"/>
    <mergeCell ref="C8:I8"/>
    <mergeCell ref="C9:I9"/>
    <mergeCell ref="C10:D10"/>
    <mergeCell ref="H10:J10"/>
    <mergeCell ref="E11:J11"/>
    <mergeCell ref="A12:J12"/>
    <mergeCell ref="G16:J16"/>
    <mergeCell ref="B23:C23"/>
    <mergeCell ref="B24:C24"/>
    <mergeCell ref="B25:C25"/>
    <mergeCell ref="B26:C26"/>
    <mergeCell ref="B27:C27"/>
    <mergeCell ref="G24:H24"/>
    <mergeCell ref="G25:H25"/>
    <mergeCell ref="G23:H23"/>
    <mergeCell ref="G18:H18"/>
    <mergeCell ref="B34:C34"/>
    <mergeCell ref="B35:C35"/>
    <mergeCell ref="B36:C36"/>
    <mergeCell ref="B37:C37"/>
    <mergeCell ref="B14:F14"/>
    <mergeCell ref="B16:E16"/>
    <mergeCell ref="A64:I64"/>
    <mergeCell ref="A66:J66"/>
    <mergeCell ref="A70:J70"/>
    <mergeCell ref="G39:H39"/>
    <mergeCell ref="G40:H40"/>
    <mergeCell ref="G41:H41"/>
    <mergeCell ref="G42:H42"/>
    <mergeCell ref="G43:H43"/>
    <mergeCell ref="G44:H44"/>
    <mergeCell ref="G45:H45"/>
    <mergeCell ref="G46:H46"/>
    <mergeCell ref="B49:C49"/>
    <mergeCell ref="B50:C50"/>
    <mergeCell ref="B51:C51"/>
    <mergeCell ref="B52:C52"/>
    <mergeCell ref="B53:C53"/>
    <mergeCell ref="B54:C54"/>
    <mergeCell ref="B55:C55"/>
    <mergeCell ref="A72:J72"/>
    <mergeCell ref="G62:H62"/>
    <mergeCell ref="G14:J14"/>
    <mergeCell ref="B32:E32"/>
    <mergeCell ref="G32:J32"/>
    <mergeCell ref="B48:E48"/>
    <mergeCell ref="G48:J48"/>
    <mergeCell ref="A76:J76"/>
    <mergeCell ref="A78:J78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G33:H33"/>
    <mergeCell ref="G34:H34"/>
    <mergeCell ref="G35:H35"/>
    <mergeCell ref="G36:H36"/>
    <mergeCell ref="G37:H37"/>
    <mergeCell ref="G38:H38"/>
    <mergeCell ref="C79:I79"/>
    <mergeCell ref="C80:I80"/>
    <mergeCell ref="C81:D81"/>
    <mergeCell ref="H81:J81"/>
    <mergeCell ref="C82:D82"/>
    <mergeCell ref="H82:J82"/>
    <mergeCell ref="D85:I85"/>
    <mergeCell ref="D91:I91"/>
    <mergeCell ref="D92:I92"/>
    <mergeCell ref="A117:J117"/>
    <mergeCell ref="A118:J118"/>
    <mergeCell ref="A119:J119"/>
    <mergeCell ref="A120:J120"/>
    <mergeCell ref="B17:C17"/>
    <mergeCell ref="B18:C18"/>
    <mergeCell ref="B19:C19"/>
    <mergeCell ref="B20:C20"/>
    <mergeCell ref="B21:C21"/>
    <mergeCell ref="B22:C22"/>
    <mergeCell ref="G17:H17"/>
    <mergeCell ref="G19:H19"/>
    <mergeCell ref="G20:H20"/>
    <mergeCell ref="G21:H21"/>
    <mergeCell ref="G22:H22"/>
    <mergeCell ref="G26:H26"/>
    <mergeCell ref="G27:H27"/>
    <mergeCell ref="G28:H28"/>
    <mergeCell ref="G29:H29"/>
    <mergeCell ref="G30:H30"/>
    <mergeCell ref="B33:C33"/>
    <mergeCell ref="B28:C28"/>
    <mergeCell ref="B29:C29"/>
    <mergeCell ref="B30:C30"/>
    <mergeCell ref="B56:C56"/>
    <mergeCell ref="B57:C57"/>
    <mergeCell ref="B58:C58"/>
    <mergeCell ref="B59:C59"/>
    <mergeCell ref="B60:C60"/>
    <mergeCell ref="B61:C61"/>
    <mergeCell ref="B62:C62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</mergeCells>
  <dataValidations count="23">
    <dataValidation type="textLength" allowBlank="1" showErrorMessage="1" prompt="Insira o CPF (somente números)" sqref="C83">
      <formula1>11</formula1>
      <formula2>11</formula2>
    </dataValidation>
    <dataValidation allowBlank="1" showInputMessage="1" showErrorMessage="1" prompt="Insira o Nome ou Razão Social" sqref="C8"/>
    <dataValidation allowBlank="1" showInputMessage="1" showErrorMessage="1" prompt="Insira o endereço completo" sqref="C9"/>
    <dataValidation type="textLength" allowBlank="1" showInputMessage="1" showErrorMessage="1" error="Telefone inválido" prompt="Insira o telefone" sqref="C10">
      <formula1>8</formula1>
      <formula2>13</formula2>
    </dataValidation>
    <dataValidation allowBlank="1" showInputMessage="1" showErrorMessage="1" prompt="Insira o e-mail" sqref="H10"/>
    <dataValidation type="whole" allowBlank="1" showInputMessage="1" showErrorMessage="1" error="Nº de parcelas inválido (permitido de 2 a 60 parcelas)" prompt="ATENÇÃO: preencha este campo SOMENTE caso deseje parcelamento_x000a_* Insira o número de parcelas (máx. 60 meses)" sqref="A74:A75 C74:C75 B75">
      <formula1>2</formula1>
      <formula2>60</formula2>
    </dataValidation>
    <dataValidation allowBlank="1" showInputMessage="1" showErrorMessage="1" prompt="Insira o nome do Representante Legal" sqref="C79"/>
    <dataValidation allowBlank="1" showInputMessage="1" showErrorMessage="1" prompt="Insira o endereço do Representante Legal" sqref="C80"/>
    <dataValidation type="textLength" allowBlank="1" showInputMessage="1" showErrorMessage="1" error="Telefone inválido" prompt="Insira o telefone do Representante Legal" sqref="C81">
      <formula1>8</formula1>
      <formula2>13</formula2>
    </dataValidation>
    <dataValidation allowBlank="1" showInputMessage="1" showErrorMessage="1" prompt="Insira o e-mail do Representante Legal" sqref="H81"/>
    <dataValidation allowBlank="1" showInputMessage="1" showErrorMessage="1" prompt="Insira o cargo/função (Sócio-administrador, Procurador, etc)" sqref="H82:H83"/>
    <dataValidation type="textLength" allowBlank="1" showErrorMessage="1" error="CNPJ inválido" prompt="Caso o contribuinte seja Pessoa Jurídica, insira o CNPJ (somente números)" sqref="E5">
      <formula1>14</formula1>
      <formula2>14</formula2>
    </dataValidation>
    <dataValidation type="textLength" allowBlank="1" showInputMessage="1" showErrorMessage="1" error="Inscrição Municipal inválida" prompt="Insira a Inscrição Municipal (somente números)" sqref="C6">
      <formula1>8</formula1>
      <formula2>8</formula2>
    </dataValidation>
    <dataValidation type="textLength" allowBlank="1" showErrorMessage="1" error="CPF inválido" prompt="Caso o contribuinte seja Pessoa Física, insira o CPF (somente números)" sqref="J5">
      <formula1>11</formula1>
      <formula2>11</formula2>
    </dataValidation>
    <dataValidation type="decimal" operator="lessThanOrEqual" allowBlank="1" showInputMessage="1" showErrorMessage="1" error="Valor inválido" sqref="B18:C29 G18:H29 B34:C45 G34:H45 B50:C61 G50:H61">
      <formula1>100000000</formula1>
    </dataValidation>
    <dataValidation type="list" operator="lessThan" allowBlank="1" showInputMessage="1" showErrorMessage="1" errorTitle="Alíquota inválida" error="Selecione ou digite o valor de diferença de alíquota no formato (#,##%)_x000a_Intervalo entre 0,01% e 5,00% " prompt="Selecione ou digite o valor de diferença de alíquota no formato (#,##%)" sqref="I50:I61 I18:I29 D34:D45 I34:I45 D50:D61 D26:D29">
      <formula1>$P$18:$P$517</formula1>
    </dataValidation>
    <dataValidation type="list" operator="lessThan" allowBlank="1" showInputMessage="1" showErrorMessage="1" errorTitle="Alíquota inválida" error="Selecione ou digite o valor de diferença de alíquota no formato (#,##%)_x000a_Intervalo entre 0,01% e 5,00% _x000a_" prompt="Selecione ou digite o valor de diferença de alíquota no formato (#,##%)" sqref="D18:D25">
      <formula1>$P$18:$P$517</formula1>
    </dataValidation>
    <dataValidation type="textLength" allowBlank="1" showInputMessage="1" showErrorMessage="1" error="CNPJ inválido" prompt="CNPJ do Requerente, se Pessoa Jurídica_x000a_(somente números)" sqref="C4:D4">
      <formula1>3</formula1>
      <formula2>14</formula2>
    </dataValidation>
    <dataValidation type="textLength" allowBlank="1" showErrorMessage="1" error="CPF inválido" prompt="CPF do Requerente, se Pessoa Física_x000a_(somente números)" sqref="H4:I4">
      <formula1>3</formula1>
      <formula2>11</formula2>
    </dataValidation>
    <dataValidation type="textLength" allowBlank="1" showErrorMessage="1" error="CNPJ inválido" prompt="Caso o contribuinte seja Pessoa Jurídica, insira o CNPJ (somente números)" sqref="D5">
      <formula1>14</formula1>
      <formula2>14</formula2>
    </dataValidation>
    <dataValidation type="textLength" allowBlank="1" showErrorMessage="1" error="CPF inválido" prompt="Caso o contribuinte seja Pessoa Física, insira o CPF (somente números)" sqref="I5">
      <formula1>11</formula1>
      <formula2>11</formula2>
    </dataValidation>
    <dataValidation type="textLength" allowBlank="1" showErrorMessage="1" error="Inscrição Municipal inválida" prompt="Insira a Inscrição Municipal (somente números)" sqref="E6 D7 E7">
      <formula1>8</formula1>
      <formula2>8</formula2>
    </dataValidation>
    <dataValidation type="textLength" allowBlank="1" showInputMessage="1" showErrorMessage="1" error="CPF inválido" prompt="CPF do Representante Legal_x000a_(somente números)" sqref="C82:D82">
      <formula1>3</formula1>
      <formula2>11</formula2>
    </dataValidation>
  </dataValidations>
  <printOptions horizontalCentered="1"/>
  <pageMargins left="0.70866141732283472" right="0.70866141732283472" top="0.55118110236220474" bottom="0.74803149606299213" header="0.31496062992125984" footer="0.51181102362204722"/>
  <pageSetup paperSize="9" scale="77" fitToHeight="0" orientation="portrait" r:id="rId1"/>
  <headerFooter>
    <oddFooter>&amp;RPágina &amp;P de &amp;N</oddFooter>
  </headerFooter>
  <rowBreaks count="1" manualBreakCount="1">
    <brk id="64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F1" sqref="F1"/>
    </sheetView>
  </sheetViews>
  <sheetFormatPr defaultRowHeight="15" x14ac:dyDescent="0.25"/>
  <cols>
    <col min="1" max="1" width="15.7109375" style="22" customWidth="1"/>
    <col min="2" max="2" width="15.7109375" style="23" customWidth="1"/>
  </cols>
  <sheetData>
    <row r="1" spans="1:2" s="24" customFormat="1" x14ac:dyDescent="0.25">
      <c r="A1" s="28" t="s">
        <v>2</v>
      </c>
      <c r="B1" s="29" t="s">
        <v>29</v>
      </c>
    </row>
    <row r="2" spans="1:2" x14ac:dyDescent="0.25">
      <c r="A2" s="30">
        <v>2015</v>
      </c>
      <c r="B2" s="31">
        <v>3.3039000000000001</v>
      </c>
    </row>
    <row r="3" spans="1:2" x14ac:dyDescent="0.25">
      <c r="A3" s="30">
        <v>2016</v>
      </c>
      <c r="B3" s="31">
        <v>3.6501000000000001</v>
      </c>
    </row>
    <row r="4" spans="1:2" x14ac:dyDescent="0.25">
      <c r="A4" s="30">
        <v>2017</v>
      </c>
      <c r="B4" s="31">
        <v>3.9051999999999998</v>
      </c>
    </row>
    <row r="5" spans="1:2" x14ac:dyDescent="0.25">
      <c r="A5" s="30">
        <v>2018</v>
      </c>
      <c r="B5" s="31">
        <v>4.0145</v>
      </c>
    </row>
    <row r="6" spans="1:2" x14ac:dyDescent="0.25">
      <c r="A6" s="30">
        <v>2019</v>
      </c>
      <c r="B6" s="31">
        <v>4.1771000000000003</v>
      </c>
    </row>
    <row r="7" spans="1:2" x14ac:dyDescent="0.25">
      <c r="A7" s="30">
        <v>2020</v>
      </c>
      <c r="B7" s="31">
        <v>4.2919999999999998</v>
      </c>
    </row>
  </sheetData>
  <sheetProtection password="CCFE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Receita Bruta</vt:lpstr>
      <vt:lpstr>Soc. Profissionais</vt:lpstr>
      <vt:lpstr>Táxi ou Transp. Escolar</vt:lpstr>
      <vt:lpstr>SN - Esc. Serv. Contábeis</vt:lpstr>
      <vt:lpstr>SN - Dif. Alíq. Subst. Trib.</vt:lpstr>
      <vt:lpstr>Valor UFM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2020-09-23T18:47:32Z</dcterms:modified>
</cp:coreProperties>
</file>