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\\pmpa-fs3\smpg-dlc$\UCRP\SITE DLC\_INCLUIR NO SITE\"/>
    </mc:Choice>
  </mc:AlternateContent>
  <xr:revisionPtr revIDLastSave="0" documentId="8_{C571BAC1-FCE8-4D78-851B-D016DDD4834D}" xr6:coauthVersionLast="47" xr6:coauthVersionMax="47" xr10:uidLastSave="{00000000-0000-0000-0000-000000000000}"/>
  <bookViews>
    <workbookView xWindow="-28920" yWindow="-120" windowWidth="29040" windowHeight="15720" tabRatio="910" xr2:uid="{00000000-000D-0000-FFFF-FFFF00000000}"/>
  </bookViews>
  <sheets>
    <sheet name="PE 220.2026" sheetId="9" r:id="rId1"/>
  </sheets>
  <definedNames>
    <definedName name="_01_09_96">#REF!</definedName>
    <definedName name="_PL1">#REF!</definedName>
    <definedName name="a">#REF!</definedName>
    <definedName name="aa">#REF!</definedName>
    <definedName name="ACIDO">#REF!</definedName>
    <definedName name="AÇO">#REF!</definedName>
    <definedName name="AÇO_CA_50_3_16">#REF!</definedName>
    <definedName name="ADESIVO_PVC">#REF!</definedName>
    <definedName name="AGUA_10LT">#REF!</definedName>
    <definedName name="AGUARRAZ">#REF!</definedName>
    <definedName name="AJUDANTE">#REF!</definedName>
    <definedName name="ALIZAR_MAD_LEI">#REF!</definedName>
    <definedName name="ALTA">#REF!</definedName>
    <definedName name="amarela">#REF!</definedName>
    <definedName name="AMONIA">#REF!</definedName>
    <definedName name="AREIA">#REF!</definedName>
    <definedName name="ARMAÇÃO_CONCRETO">#REF!</definedName>
    <definedName name="ARMADOR">#REF!</definedName>
    <definedName name="ARMARIO_90X60X17_CM">#REF!</definedName>
    <definedName name="ASSENTO_PLASTICO">#REF!</definedName>
    <definedName name="ATERRO_ARENOSO">#REF!</definedName>
    <definedName name="azul">#REF!</definedName>
    <definedName name="AZULEGISTA">#REF!</definedName>
    <definedName name="AZULEJO_15X15">#REF!</definedName>
    <definedName name="AZULSINAL">#REF!</definedName>
    <definedName name="b">#REF!</definedName>
    <definedName name="BDI">#REF!</definedName>
    <definedName name="BDI_4">#REF!</definedName>
    <definedName name="BDI_5">#REF!</definedName>
    <definedName name="BDI_6">#REF!</definedName>
    <definedName name="BG">#REF!</definedName>
    <definedName name="BGU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VIDRO">#REF!</definedName>
    <definedName name="BR">#REF!</definedName>
    <definedName name="BRITA1">#REF!</definedName>
    <definedName name="CAIXILHO_MAD_LEI">#REF!</definedName>
    <definedName name="CAL">#REF!</definedName>
    <definedName name="CBU">#REF!</definedName>
    <definedName name="CBUII">#REF!</definedName>
    <definedName name="CBUQB">#REF!</definedName>
    <definedName name="CBUQc">#REF!</definedName>
    <definedName name="CERAMICA_30X30_PEI_IV">#REF!</definedName>
    <definedName name="CERAMICA_30x30_PEI_V">#REF!</definedName>
    <definedName name="CIMENTO">#REF!</definedName>
    <definedName name="CIMENTO_BRANCO">#REF!</definedName>
    <definedName name="CIMENTO_COLA">#REF!</definedName>
    <definedName name="CLIENTE">#REF!</definedName>
    <definedName name="COMPENSA.PLAST">#REF!</definedName>
    <definedName name="COMPENSADO_RES_10MM">#REF!</definedName>
    <definedName name="COMPENSADO_RES_12MM">#REF!</definedName>
    <definedName name="CONCRETO_18_MPA">#REF!</definedName>
    <definedName name="CPU_66">#REF!</definedName>
    <definedName name="d">#REF!</definedName>
    <definedName name="daad">#REF!</definedName>
    <definedName name="DATA">#REF!</definedName>
    <definedName name="Data_Final">#REF!</definedName>
    <definedName name="Data_Início">#REF!</definedName>
    <definedName name="dd">#REF!</definedName>
    <definedName name="DECANEL">#REF!</definedName>
    <definedName name="DESFORMA">#REF!</definedName>
    <definedName name="DGA">#REF!</definedName>
    <definedName name="DIA">#REF!</definedName>
    <definedName name="DIESEL">#REF!</definedName>
    <definedName name="DIESEL_3">#REF!</definedName>
    <definedName name="DIESEL_4">#REF!</definedName>
    <definedName name="DIESEL_5">#REF!</definedName>
    <definedName name="DIESEL_6">#REF!</definedName>
    <definedName name="DJ">#REF!</definedName>
    <definedName name="ECJ">#REF!</definedName>
    <definedName name="EJ">#REF!</definedName>
    <definedName name="ELEMENTO_VAZADO">#REF!</definedName>
    <definedName name="ELETRICISTA">#REF!</definedName>
    <definedName name="EMPRESA">#REF!</definedName>
    <definedName name="ENCANADOR">#REF!</definedName>
    <definedName name="ENGATE_STORZ">#REF!</definedName>
    <definedName name="EXA">#REF!</definedName>
    <definedName name="Excel_BuiltIn_Print_Titles_2_1">#REF!</definedName>
    <definedName name="Excel_BuiltIn_Print_Titles_2_1_1">#REF!</definedName>
    <definedName name="Excel_BuiltIn_Print_Titles_3_1_1">#REF!</definedName>
    <definedName name="Excel_BuiltIn_Print_Titles_3_1_1_1">#REF!</definedName>
    <definedName name="Excel_BuiltIn_Print_Titles_3_1_1_1_1">#REF!</definedName>
    <definedName name="Excel_BuiltIn_Print_Titles_3_1_1_1_1_1">#REF!</definedName>
    <definedName name="fc1a">#REF!</definedName>
    <definedName name="FC2A">#REF!</definedName>
    <definedName name="FC3A">#REF!</definedName>
    <definedName name="FORMA_MAD_BRANCA">#REF!</definedName>
    <definedName name="GAS_CARBONICO_6KG">#REF!</definedName>
    <definedName name="GASOL">#REF!</definedName>
    <definedName name="GASOL_3">#REF!</definedName>
    <definedName name="GASOL_4">#REF!</definedName>
    <definedName name="GASOL_5">#REF!</definedName>
    <definedName name="GASOL_6">#REF!</definedName>
    <definedName name="GESSO">#REF!</definedName>
    <definedName name="GRANITO_AMENDOA">#REF!</definedName>
    <definedName name="GRANITO_CINZA_CORUMBA">#REF!</definedName>
    <definedName name="hi">#REF!</definedName>
    <definedName name="IGOL_2">#REF!</definedName>
    <definedName name="IGOLFLEX">#REF!</definedName>
    <definedName name="IM">#REF!</definedName>
    <definedName name="IMPERMEABILIZANTE_SIKA">#REF!</definedName>
    <definedName name="ITENS">#REF!</definedName>
    <definedName name="JUNTA_PLÁSTICA">#REF!</definedName>
    <definedName name="KORODUR">#REF!</definedName>
    <definedName name="LAMBRI_IPÊ">#REF!</definedName>
    <definedName name="LANÇAMENTO_CONCRETO">#REF!</definedName>
    <definedName name="LIGAÇÃO_FLEXIVEL">#REF!</definedName>
    <definedName name="LILASDRENA">#REF!</definedName>
    <definedName name="LIQUIDO_PREPARADOR">#REF!</definedName>
    <definedName name="LIXA_FERRO">#REF!</definedName>
    <definedName name="LOCAL">#REF!</definedName>
    <definedName name="LS">#REF!</definedName>
    <definedName name="MANGUEIRA_30_M">#REF!</definedName>
    <definedName name="MARCENEIRO">#REF!</definedName>
    <definedName name="MARMORE_BRANCO">#REF!</definedName>
    <definedName name="MASSA_OLEO">#REF!</definedName>
    <definedName name="Medição">#REF!</definedName>
    <definedName name="NTEI">#REF!</definedName>
    <definedName name="OBRA">#REF!</definedName>
    <definedName name="OPA">#REF!</definedName>
    <definedName name="PARAFUSO_PARA_LOUÇA">#REF!</definedName>
    <definedName name="PEÇA_6_X_3_MAD_LEI">#REF!</definedName>
    <definedName name="PEDREIRO">#REF!</definedName>
    <definedName name="PERNAMANCA_MAD_LEI">#REF!</definedName>
    <definedName name="pesquisa">#REF!</definedName>
    <definedName name="PINTOR">#REF!</definedName>
    <definedName name="PL">#REF!</definedName>
    <definedName name="PO_QUIMICO_4KG">#REF!</definedName>
    <definedName name="PONTALETE">#REF!</definedName>
    <definedName name="prego">#REF!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REFERENTE">#REF!</definedName>
    <definedName name="REG">#REF!</definedName>
    <definedName name="REGULA">#REF!</definedName>
    <definedName name="REJUNTE">#REF!</definedName>
    <definedName name="RGTR">#REF!</definedName>
    <definedName name="RIPÃO">#REF!</definedName>
    <definedName name="RIPÃO_MAD_LEI">#REF!</definedName>
    <definedName name="RMA">#REF!</definedName>
    <definedName name="RODAPE_CINZA_CORUMBA">#REF!</definedName>
    <definedName name="RS">#REF!</definedName>
    <definedName name="SARRAFO">#REF!</definedName>
    <definedName name="sbg">#REF!</definedName>
    <definedName name="SBTC">#REF!</definedName>
    <definedName name="SEIXO">#REF!</definedName>
    <definedName name="SemanaTerminando">#REF!</definedName>
    <definedName name="SIFÃO_CROMADO">#REF!</definedName>
    <definedName name="SOLEIRA_CINZA_CORUMBA">#REF!</definedName>
    <definedName name="SOLU_LIMPADORA">#REF!</definedName>
    <definedName name="ssss">#REF!</definedName>
    <definedName name="SUBT">#REF!</definedName>
    <definedName name="TABUA">#REF!</definedName>
    <definedName name="TABUA.METRO">#REF!</definedName>
    <definedName name="TÁBUA_MAD_FORTE">#REF!</definedName>
    <definedName name="TARUGO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INTA_ACRILICA">#REF!</definedName>
    <definedName name="TINTA_ESMALTE">#REF!</definedName>
    <definedName name="TINTA_NOVACOR">#REF!</definedName>
    <definedName name="TOTAL_ADMINISTRATIVO">#REF!</definedName>
    <definedName name="TOTAL_AULA">#REF!</definedName>
    <definedName name="TOTAL_EXTERNA">#REF!</definedName>
    <definedName name="TOTAL_QUADRA">#REF!</definedName>
    <definedName name="TOTAL_VESTIÁRIO">#REF!</definedName>
    <definedName name="TPM">#REF!</definedName>
    <definedName name="UL">#REF!</definedName>
    <definedName name="VEDA_ROSCA">#REF!</definedName>
    <definedName name="verde">#REF!</definedName>
    <definedName name="verdepav">#REF!</definedName>
    <definedName name="VERNIZ_POLIURETANO">#REF!</definedName>
    <definedName name="x">#REF!</definedName>
    <definedName name="yy">#REF!</definedName>
    <definedName name="ZARC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6" i="9" l="1"/>
  <c r="L126" i="9"/>
  <c r="P126" i="9" s="1"/>
  <c r="N126" i="9"/>
  <c r="S126" i="9"/>
  <c r="T126" i="9"/>
  <c r="S127" i="9"/>
  <c r="T127" i="9"/>
  <c r="T73" i="9"/>
  <c r="S73" i="9"/>
  <c r="J283" i="9"/>
  <c r="J278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J270" i="9"/>
  <c r="J271" i="9"/>
  <c r="J272" i="9"/>
  <c r="J273" i="9"/>
  <c r="J243" i="9"/>
  <c r="J237" i="9"/>
  <c r="J238" i="9"/>
  <c r="J236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195" i="9"/>
  <c r="J188" i="9"/>
  <c r="J189" i="9"/>
  <c r="J190" i="9"/>
  <c r="J179" i="9"/>
  <c r="J180" i="9"/>
  <c r="J181" i="9"/>
  <c r="J182" i="9"/>
  <c r="J187" i="9"/>
  <c r="J178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61" i="9"/>
  <c r="J156" i="9"/>
  <c r="J145" i="9"/>
  <c r="J146" i="9"/>
  <c r="J147" i="9"/>
  <c r="J148" i="9"/>
  <c r="J149" i="9"/>
  <c r="J150" i="9"/>
  <c r="J151" i="9"/>
  <c r="J152" i="9"/>
  <c r="J153" i="9"/>
  <c r="J154" i="9"/>
  <c r="J155" i="9"/>
  <c r="J144" i="9"/>
  <c r="J143" i="9"/>
  <c r="J138" i="9"/>
  <c r="J137" i="9"/>
  <c r="J132" i="9"/>
  <c r="J131" i="9"/>
  <c r="J125" i="9"/>
  <c r="J124" i="9"/>
  <c r="J123" i="9"/>
  <c r="J118" i="9"/>
  <c r="J117" i="9"/>
  <c r="J116" i="9"/>
  <c r="J115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86" i="9"/>
  <c r="J78" i="9"/>
  <c r="J79" i="9"/>
  <c r="J80" i="9"/>
  <c r="J81" i="9"/>
  <c r="J77" i="9"/>
  <c r="J72" i="9"/>
  <c r="J71" i="9"/>
  <c r="J70" i="9"/>
  <c r="J63" i="9"/>
  <c r="J64" i="9"/>
  <c r="J65" i="9"/>
  <c r="J62" i="9"/>
  <c r="J57" i="9"/>
  <c r="J56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11" i="9"/>
  <c r="O126" i="9" l="1"/>
  <c r="T286" i="9" l="1"/>
  <c r="T52" i="9"/>
  <c r="T54" i="9"/>
  <c r="T58" i="9"/>
  <c r="T60" i="9"/>
  <c r="T66" i="9"/>
  <c r="T68" i="9"/>
  <c r="T75" i="9"/>
  <c r="T82" i="9"/>
  <c r="T84" i="9"/>
  <c r="T111" i="9"/>
  <c r="T113" i="9"/>
  <c r="T119" i="9"/>
  <c r="T121" i="9"/>
  <c r="T129" i="9"/>
  <c r="T133" i="9"/>
  <c r="T135" i="9"/>
  <c r="T139" i="9"/>
  <c r="T141" i="9"/>
  <c r="T157" i="9"/>
  <c r="T159" i="9"/>
  <c r="T174" i="9"/>
  <c r="T176" i="9"/>
  <c r="T183" i="9"/>
  <c r="T185" i="9"/>
  <c r="T191" i="9"/>
  <c r="T193" i="9"/>
  <c r="T232" i="9"/>
  <c r="T234" i="9"/>
  <c r="T239" i="9"/>
  <c r="T241" i="9"/>
  <c r="T274" i="9"/>
  <c r="T276" i="9"/>
  <c r="T279" i="9"/>
  <c r="T281" i="9"/>
  <c r="T284" i="9"/>
  <c r="S284" i="9" l="1"/>
  <c r="S283" i="9"/>
  <c r="S282" i="9"/>
  <c r="S281" i="9"/>
  <c r="S279" i="9"/>
  <c r="S278" i="9"/>
  <c r="S277" i="9"/>
  <c r="S276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S256" i="9"/>
  <c r="S255" i="9"/>
  <c r="S254" i="9"/>
  <c r="S253" i="9"/>
  <c r="S252" i="9"/>
  <c r="S251" i="9"/>
  <c r="S250" i="9"/>
  <c r="S249" i="9"/>
  <c r="S248" i="9"/>
  <c r="S247" i="9"/>
  <c r="S246" i="9"/>
  <c r="S245" i="9"/>
  <c r="S244" i="9"/>
  <c r="S243" i="9"/>
  <c r="S242" i="9"/>
  <c r="S241" i="9"/>
  <c r="S239" i="9"/>
  <c r="S238" i="9"/>
  <c r="S237" i="9"/>
  <c r="S236" i="9"/>
  <c r="S235" i="9"/>
  <c r="S234" i="9"/>
  <c r="S232" i="9"/>
  <c r="S231" i="9"/>
  <c r="S230" i="9"/>
  <c r="S229" i="9"/>
  <c r="S228" i="9"/>
  <c r="S227" i="9"/>
  <c r="S226" i="9"/>
  <c r="S225" i="9"/>
  <c r="S224" i="9"/>
  <c r="S223" i="9"/>
  <c r="S222" i="9"/>
  <c r="S221" i="9"/>
  <c r="S220" i="9"/>
  <c r="S219" i="9"/>
  <c r="S218" i="9"/>
  <c r="S217" i="9"/>
  <c r="S216" i="9"/>
  <c r="S215" i="9"/>
  <c r="S214" i="9"/>
  <c r="S213" i="9"/>
  <c r="S212" i="9"/>
  <c r="S211" i="9"/>
  <c r="S210" i="9"/>
  <c r="S209" i="9"/>
  <c r="S208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1" i="9"/>
  <c r="S190" i="9"/>
  <c r="S189" i="9"/>
  <c r="S188" i="9"/>
  <c r="S187" i="9"/>
  <c r="S186" i="9"/>
  <c r="S185" i="9"/>
  <c r="S183" i="9"/>
  <c r="S182" i="9"/>
  <c r="S181" i="9"/>
  <c r="S180" i="9"/>
  <c r="S179" i="9"/>
  <c r="S178" i="9"/>
  <c r="S177" i="9"/>
  <c r="S176" i="9"/>
  <c r="S174" i="9"/>
  <c r="S173" i="9"/>
  <c r="S172" i="9"/>
  <c r="S171" i="9"/>
  <c r="S170" i="9"/>
  <c r="S169" i="9"/>
  <c r="S168" i="9"/>
  <c r="S167" i="9"/>
  <c r="S166" i="9"/>
  <c r="S165" i="9"/>
  <c r="S164" i="9"/>
  <c r="S163" i="9"/>
  <c r="S162" i="9"/>
  <c r="S161" i="9"/>
  <c r="S160" i="9"/>
  <c r="S159" i="9"/>
  <c r="S157" i="9"/>
  <c r="S156" i="9"/>
  <c r="S155" i="9"/>
  <c r="S154" i="9"/>
  <c r="S153" i="9"/>
  <c r="S152" i="9"/>
  <c r="S151" i="9"/>
  <c r="S150" i="9"/>
  <c r="S149" i="9"/>
  <c r="S148" i="9"/>
  <c r="S147" i="9"/>
  <c r="S146" i="9"/>
  <c r="S145" i="9"/>
  <c r="S144" i="9"/>
  <c r="S143" i="9"/>
  <c r="S142" i="9"/>
  <c r="S141" i="9"/>
  <c r="S139" i="9"/>
  <c r="S138" i="9"/>
  <c r="S137" i="9"/>
  <c r="S136" i="9"/>
  <c r="S135" i="9"/>
  <c r="S133" i="9"/>
  <c r="S132" i="9"/>
  <c r="S131" i="9"/>
  <c r="S130" i="9"/>
  <c r="S129" i="9"/>
  <c r="S125" i="9"/>
  <c r="S124" i="9"/>
  <c r="S123" i="9"/>
  <c r="S122" i="9"/>
  <c r="S121" i="9"/>
  <c r="S119" i="9"/>
  <c r="S118" i="9"/>
  <c r="S117" i="9"/>
  <c r="S116" i="9"/>
  <c r="S115" i="9"/>
  <c r="S114" i="9"/>
  <c r="S113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2" i="9"/>
  <c r="S81" i="9"/>
  <c r="S80" i="9"/>
  <c r="S79" i="9"/>
  <c r="S78" i="9"/>
  <c r="S77" i="9"/>
  <c r="S76" i="9"/>
  <c r="S75" i="9"/>
  <c r="S72" i="9"/>
  <c r="S71" i="9"/>
  <c r="S70" i="9"/>
  <c r="S69" i="9"/>
  <c r="S68" i="9"/>
  <c r="S66" i="9"/>
  <c r="S65" i="9"/>
  <c r="S64" i="9"/>
  <c r="S63" i="9"/>
  <c r="S62" i="9"/>
  <c r="S61" i="9"/>
  <c r="S60" i="9"/>
  <c r="S58" i="9"/>
  <c r="S57" i="9"/>
  <c r="S56" i="9"/>
  <c r="S55" i="9"/>
  <c r="S54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T278" i="9" l="1"/>
  <c r="T125" i="9"/>
  <c r="T117" i="9"/>
  <c r="T108" i="9"/>
  <c r="T116" i="9"/>
  <c r="T107" i="9"/>
  <c r="T95" i="9"/>
  <c r="T218" i="9"/>
  <c r="T115" i="9"/>
  <c r="T110" i="9"/>
  <c r="T94" i="9"/>
  <c r="T238" i="9"/>
  <c r="T220" i="9"/>
  <c r="T118" i="9"/>
  <c r="T93" i="9"/>
  <c r="L72" i="9"/>
  <c r="T30" i="9"/>
  <c r="L71" i="9"/>
  <c r="L283" i="9" l="1"/>
  <c r="P283" i="9" s="1"/>
  <c r="N283" i="9" s="1"/>
  <c r="L278" i="9"/>
  <c r="P278" i="9" s="1"/>
  <c r="L238" i="9"/>
  <c r="P238" i="9" s="1"/>
  <c r="L218" i="9"/>
  <c r="P218" i="9" s="1"/>
  <c r="L220" i="9"/>
  <c r="P220" i="9" s="1"/>
  <c r="L125" i="9"/>
  <c r="P125" i="9" s="1"/>
  <c r="L117" i="9"/>
  <c r="P117" i="9" s="1"/>
  <c r="L118" i="9"/>
  <c r="P118" i="9" s="1"/>
  <c r="L116" i="9"/>
  <c r="P116" i="9" s="1"/>
  <c r="L115" i="9"/>
  <c r="P115" i="9" s="1"/>
  <c r="L94" i="9"/>
  <c r="P94" i="9" s="1"/>
  <c r="L110" i="9"/>
  <c r="P110" i="9" s="1"/>
  <c r="L95" i="9"/>
  <c r="P95" i="9" s="1"/>
  <c r="L108" i="9"/>
  <c r="P108" i="9" s="1"/>
  <c r="L107" i="9"/>
  <c r="P107" i="9" s="1"/>
  <c r="L93" i="9"/>
  <c r="P93" i="9" s="1"/>
  <c r="L70" i="9"/>
  <c r="P70" i="9" s="1"/>
  <c r="N70" i="9" s="1"/>
  <c r="P71" i="9"/>
  <c r="N71" i="9" s="1"/>
  <c r="L30" i="9"/>
  <c r="P30" i="9" s="1"/>
  <c r="N108" i="9"/>
  <c r="N107" i="9"/>
  <c r="N95" i="9"/>
  <c r="N125" i="9"/>
  <c r="N278" i="9"/>
  <c r="N116" i="9"/>
  <c r="N117" i="9"/>
  <c r="N218" i="9"/>
  <c r="N118" i="9"/>
  <c r="N93" i="9"/>
  <c r="N115" i="9"/>
  <c r="N220" i="9"/>
  <c r="N238" i="9"/>
  <c r="N30" i="9"/>
  <c r="N94" i="9"/>
  <c r="N110" i="9"/>
  <c r="P72" i="9"/>
  <c r="N72" i="9" s="1"/>
  <c r="T283" i="9" l="1"/>
  <c r="T71" i="9"/>
  <c r="T70" i="9"/>
  <c r="T72" i="9"/>
  <c r="N280" i="9"/>
  <c r="N74" i="9"/>
  <c r="N285" i="9"/>
  <c r="N120" i="9"/>
  <c r="O283" i="9"/>
  <c r="O278" i="9"/>
  <c r="O238" i="9"/>
  <c r="O218" i="9"/>
  <c r="O220" i="9"/>
  <c r="O125" i="9"/>
  <c r="O116" i="9"/>
  <c r="O118" i="9"/>
  <c r="O117" i="9"/>
  <c r="O115" i="9"/>
  <c r="O94" i="9"/>
  <c r="O108" i="9"/>
  <c r="O95" i="9"/>
  <c r="O107" i="9"/>
  <c r="O93" i="9"/>
  <c r="O110" i="9"/>
  <c r="O72" i="9"/>
  <c r="O71" i="9"/>
  <c r="O30" i="9"/>
  <c r="L14" i="9" l="1"/>
  <c r="P14" i="9" s="1"/>
  <c r="T15" i="9"/>
  <c r="N15" i="9"/>
  <c r="L15" i="9"/>
  <c r="P15" i="9" s="1"/>
  <c r="T14" i="9"/>
  <c r="N14" i="9"/>
  <c r="L11" i="9"/>
  <c r="P11" i="9" s="1"/>
  <c r="O70" i="9"/>
  <c r="O74" i="9" s="1"/>
  <c r="U74" i="9" s="1"/>
  <c r="P74" i="9"/>
  <c r="P280" i="9"/>
  <c r="P285" i="9"/>
  <c r="P120" i="9"/>
  <c r="O285" i="9"/>
  <c r="U285" i="9" s="1"/>
  <c r="O280" i="9"/>
  <c r="U280" i="9" s="1"/>
  <c r="O120" i="9"/>
  <c r="U120" i="9" s="1"/>
  <c r="O15" i="9" l="1"/>
  <c r="L16" i="9"/>
  <c r="P16" i="9" s="1"/>
  <c r="O14" i="9"/>
  <c r="T16" i="9"/>
  <c r="N16" i="9"/>
  <c r="P282" i="9"/>
  <c r="T282" i="9" s="1"/>
  <c r="T285" i="9"/>
  <c r="P69" i="9"/>
  <c r="T69" i="9" s="1"/>
  <c r="T74" i="9"/>
  <c r="P114" i="9"/>
  <c r="T114" i="9" s="1"/>
  <c r="T120" i="9"/>
  <c r="P277" i="9"/>
  <c r="T277" i="9" s="1"/>
  <c r="T280" i="9"/>
  <c r="N11" i="9"/>
  <c r="O11" i="9" s="1"/>
  <c r="V120" i="9"/>
  <c r="V285" i="9"/>
  <c r="V74" i="9"/>
  <c r="V280" i="9"/>
  <c r="L17" i="9" l="1"/>
  <c r="P17" i="9" s="1"/>
  <c r="O16" i="9"/>
  <c r="T11" i="9"/>
  <c r="M288" i="9"/>
  <c r="L18" i="9" l="1"/>
  <c r="P18" i="9" s="1"/>
  <c r="N12" i="9"/>
  <c r="T12" i="9" s="1"/>
  <c r="L13" i="9" l="1"/>
  <c r="P13" i="9" s="1"/>
  <c r="N13" i="9" s="1"/>
  <c r="L12" i="9"/>
  <c r="P12" i="9" s="1"/>
  <c r="O13" i="9"/>
  <c r="L20" i="9" l="1"/>
  <c r="P20" i="9" s="1"/>
  <c r="T21" i="9"/>
  <c r="O12" i="9"/>
  <c r="T13" i="9"/>
  <c r="L21" i="9" l="1"/>
  <c r="P21" i="9" s="1"/>
  <c r="L187" i="9" l="1"/>
  <c r="P187" i="9" s="1"/>
  <c r="N21" i="9" l="1"/>
  <c r="O21" i="9" s="1"/>
  <c r="L231" i="9" l="1"/>
  <c r="P231" i="9" s="1"/>
  <c r="L182" i="9"/>
  <c r="P182" i="9" s="1"/>
  <c r="L24" i="9"/>
  <c r="P24" i="9" s="1"/>
  <c r="L19" i="9"/>
  <c r="P19" i="9" s="1"/>
  <c r="L23" i="9"/>
  <c r="P23" i="9" s="1"/>
  <c r="L22" i="9"/>
  <c r="P22" i="9" s="1"/>
  <c r="L27" i="9"/>
  <c r="P27" i="9" s="1"/>
  <c r="L26" i="9"/>
  <c r="P26" i="9" s="1"/>
  <c r="L25" i="9"/>
  <c r="P25" i="9" s="1"/>
  <c r="L28" i="9" l="1"/>
  <c r="P28" i="9" s="1"/>
  <c r="L31" i="9"/>
  <c r="P31" i="9" s="1"/>
  <c r="L33" i="9"/>
  <c r="P33" i="9" s="1"/>
  <c r="L34" i="9"/>
  <c r="P34" i="9" s="1"/>
  <c r="L29" i="9"/>
  <c r="P29" i="9" s="1"/>
  <c r="L32" i="9"/>
  <c r="P32" i="9" s="1"/>
  <c r="T231" i="9" l="1"/>
  <c r="N231" i="9"/>
  <c r="O231" i="9" s="1"/>
  <c r="T187" i="9"/>
  <c r="N187" i="9"/>
  <c r="O187" i="9" s="1"/>
  <c r="T182" i="9"/>
  <c r="N182" i="9"/>
  <c r="O182" i="9" s="1"/>
  <c r="T29" i="9"/>
  <c r="N29" i="9"/>
  <c r="O29" i="9" s="1"/>
  <c r="T32" i="9"/>
  <c r="N32" i="9"/>
  <c r="O32" i="9" s="1"/>
  <c r="T18" i="9"/>
  <c r="N18" i="9"/>
  <c r="O18" i="9" s="1"/>
  <c r="T31" i="9"/>
  <c r="N31" i="9"/>
  <c r="O31" i="9" s="1"/>
  <c r="T33" i="9"/>
  <c r="N33" i="9"/>
  <c r="O33" i="9" s="1"/>
  <c r="T23" i="9"/>
  <c r="N23" i="9"/>
  <c r="O23" i="9" s="1"/>
  <c r="T25" i="9"/>
  <c r="N25" i="9"/>
  <c r="O25" i="9" s="1"/>
  <c r="T20" i="9"/>
  <c r="N20" i="9"/>
  <c r="O20" i="9" s="1"/>
  <c r="T19" i="9"/>
  <c r="N19" i="9"/>
  <c r="O19" i="9" s="1"/>
  <c r="T26" i="9"/>
  <c r="N26" i="9"/>
  <c r="O26" i="9" s="1"/>
  <c r="T17" i="9"/>
  <c r="N17" i="9"/>
  <c r="O17" i="9" s="1"/>
  <c r="T28" i="9"/>
  <c r="N28" i="9"/>
  <c r="O28" i="9" s="1"/>
  <c r="T24" i="9"/>
  <c r="N24" i="9"/>
  <c r="O24" i="9" s="1"/>
  <c r="T34" i="9"/>
  <c r="N34" i="9"/>
  <c r="O34" i="9" s="1"/>
  <c r="T27" i="9"/>
  <c r="N27" i="9"/>
  <c r="O27" i="9" s="1"/>
  <c r="T35" i="9"/>
  <c r="N22" i="9"/>
  <c r="T22" i="9" s="1"/>
  <c r="O22" i="9"/>
  <c r="N35" i="9"/>
  <c r="L35" i="9" l="1"/>
  <c r="P35" i="9" s="1"/>
  <c r="L36" i="9"/>
  <c r="P36" i="9" s="1"/>
  <c r="T36" i="9" l="1"/>
  <c r="N36" i="9"/>
  <c r="O36" i="9" s="1"/>
  <c r="O35" i="9"/>
  <c r="T37" i="9"/>
  <c r="N37" i="9"/>
  <c r="L39" i="9" l="1"/>
  <c r="P39" i="9" s="1"/>
  <c r="T38" i="9"/>
  <c r="N38" i="9"/>
  <c r="L38" i="9"/>
  <c r="P38" i="9" s="1"/>
  <c r="L37" i="9"/>
  <c r="P37" i="9" s="1"/>
  <c r="O38" i="9" l="1"/>
  <c r="T40" i="9"/>
  <c r="T39" i="9"/>
  <c r="N39" i="9"/>
  <c r="O39" i="9" s="1"/>
  <c r="O37" i="9"/>
  <c r="N40" i="9"/>
  <c r="L40" i="9" l="1"/>
  <c r="P40" i="9" s="1"/>
  <c r="L41" i="9"/>
  <c r="P41" i="9" s="1"/>
  <c r="T41" i="9" l="1"/>
  <c r="N41" i="9"/>
  <c r="O41" i="9" s="1"/>
  <c r="O40" i="9"/>
  <c r="T42" i="9"/>
  <c r="N42" i="9"/>
  <c r="T43" i="9" l="1"/>
  <c r="L43" i="9"/>
  <c r="P43" i="9" s="1"/>
  <c r="L42" i="9"/>
  <c r="P42" i="9" s="1"/>
  <c r="N43" i="9" l="1"/>
  <c r="O43" i="9" s="1"/>
  <c r="O42" i="9"/>
  <c r="L44" i="9" l="1"/>
  <c r="P44" i="9" s="1"/>
  <c r="T45" i="9"/>
  <c r="T44" i="9"/>
  <c r="N44" i="9"/>
  <c r="N45" i="9"/>
  <c r="O44" i="9" l="1"/>
  <c r="T179" i="9"/>
  <c r="L45" i="9"/>
  <c r="P45" i="9" s="1"/>
  <c r="N179" i="9"/>
  <c r="L179" i="9" l="1"/>
  <c r="P179" i="9" s="1"/>
  <c r="O45" i="9"/>
  <c r="O179" i="9" l="1"/>
  <c r="T46" i="9"/>
  <c r="N46" i="9"/>
  <c r="L189" i="9" l="1"/>
  <c r="P189" i="9" s="1"/>
  <c r="T189" i="9"/>
  <c r="N189" i="9"/>
  <c r="L180" i="9"/>
  <c r="P180" i="9" s="1"/>
  <c r="T181" i="9"/>
  <c r="N181" i="9"/>
  <c r="L181" i="9"/>
  <c r="P181" i="9" s="1"/>
  <c r="T180" i="9"/>
  <c r="N180" i="9"/>
  <c r="T56" i="9"/>
  <c r="N56" i="9"/>
  <c r="L57" i="9"/>
  <c r="P57" i="9" s="1"/>
  <c r="T57" i="9"/>
  <c r="N57" i="9"/>
  <c r="L56" i="9"/>
  <c r="P56" i="9" s="1"/>
  <c r="T48" i="9"/>
  <c r="N48" i="9"/>
  <c r="T49" i="9"/>
  <c r="N49" i="9"/>
  <c r="L46" i="9"/>
  <c r="P46" i="9" s="1"/>
  <c r="T50" i="9"/>
  <c r="N50" i="9"/>
  <c r="L47" i="9"/>
  <c r="P47" i="9" s="1"/>
  <c r="T51" i="9"/>
  <c r="N51" i="9"/>
  <c r="L51" i="9"/>
  <c r="P51" i="9" s="1"/>
  <c r="L50" i="9"/>
  <c r="P50" i="9" s="1"/>
  <c r="L49" i="9"/>
  <c r="P49" i="9" s="1"/>
  <c r="T47" i="9"/>
  <c r="N47" i="9"/>
  <c r="L48" i="9"/>
  <c r="P48" i="9" s="1"/>
  <c r="O189" i="9" l="1"/>
  <c r="O180" i="9"/>
  <c r="O181" i="9"/>
  <c r="O57" i="9"/>
  <c r="P59" i="9"/>
  <c r="O56" i="9"/>
  <c r="N59" i="9"/>
  <c r="O50" i="9"/>
  <c r="O47" i="9"/>
  <c r="O46" i="9"/>
  <c r="P53" i="9"/>
  <c r="O49" i="9"/>
  <c r="O51" i="9"/>
  <c r="N53" i="9"/>
  <c r="O48" i="9"/>
  <c r="O59" i="9" l="1"/>
  <c r="U59" i="9" s="1"/>
  <c r="V59" i="9" s="1"/>
  <c r="T62" i="9"/>
  <c r="N62" i="9"/>
  <c r="L62" i="9"/>
  <c r="P62" i="9" s="1"/>
  <c r="T59" i="9"/>
  <c r="P55" i="9"/>
  <c r="T53" i="9"/>
  <c r="P10" i="9"/>
  <c r="O53" i="9"/>
  <c r="T63" i="9" l="1"/>
  <c r="N63" i="9"/>
  <c r="L63" i="9"/>
  <c r="P63" i="9" s="1"/>
  <c r="O62" i="9"/>
  <c r="T55" i="9"/>
  <c r="U53" i="9"/>
  <c r="V53" i="9" s="1"/>
  <c r="L64" i="9" l="1"/>
  <c r="P64" i="9" s="1"/>
  <c r="T64" i="9"/>
  <c r="N64" i="9"/>
  <c r="O63" i="9"/>
  <c r="O64" i="9" l="1"/>
  <c r="T65" i="9"/>
  <c r="N65" i="9"/>
  <c r="N67" i="9" s="1"/>
  <c r="L65" i="9"/>
  <c r="P65" i="9" s="1"/>
  <c r="P67" i="9" l="1"/>
  <c r="O65" i="9"/>
  <c r="O67" i="9" s="1"/>
  <c r="T77" i="9" l="1"/>
  <c r="N77" i="9"/>
  <c r="U67" i="9"/>
  <c r="V67" i="9" s="1"/>
  <c r="T67" i="9"/>
  <c r="P61" i="9"/>
  <c r="T61" i="9" l="1"/>
  <c r="T91" i="9" l="1"/>
  <c r="L99" i="9"/>
  <c r="P99" i="9" s="1"/>
  <c r="T86" i="9"/>
  <c r="N86" i="9"/>
  <c r="L92" i="9"/>
  <c r="P92" i="9" s="1"/>
  <c r="L96" i="9"/>
  <c r="P96" i="9" s="1"/>
  <c r="T96" i="9"/>
  <c r="N96" i="9"/>
  <c r="T88" i="9"/>
  <c r="N88" i="9"/>
  <c r="T87" i="9"/>
  <c r="N87" i="9"/>
  <c r="T98" i="9"/>
  <c r="N98" i="9"/>
  <c r="L87" i="9"/>
  <c r="P87" i="9" s="1"/>
  <c r="T89" i="9"/>
  <c r="N89" i="9"/>
  <c r="T97" i="9"/>
  <c r="N97" i="9"/>
  <c r="L98" i="9"/>
  <c r="P98" i="9" s="1"/>
  <c r="L91" i="9"/>
  <c r="P91" i="9" s="1"/>
  <c r="L97" i="9"/>
  <c r="P97" i="9" s="1"/>
  <c r="L88" i="9"/>
  <c r="P88" i="9" s="1"/>
  <c r="L86" i="9"/>
  <c r="P86" i="9" s="1"/>
  <c r="T99" i="9"/>
  <c r="N99" i="9"/>
  <c r="T92" i="9"/>
  <c r="N92" i="9"/>
  <c r="L89" i="9"/>
  <c r="P89" i="9" s="1"/>
  <c r="L78" i="9"/>
  <c r="P78" i="9" s="1"/>
  <c r="L81" i="9"/>
  <c r="P81" i="9" s="1"/>
  <c r="O80" i="9"/>
  <c r="T81" i="9"/>
  <c r="N81" i="9"/>
  <c r="T78" i="9"/>
  <c r="N78" i="9"/>
  <c r="O79" i="9"/>
  <c r="L79" i="9"/>
  <c r="P79" i="9" s="1"/>
  <c r="L80" i="9"/>
  <c r="P80" i="9" s="1"/>
  <c r="L77" i="9"/>
  <c r="P77" i="9" s="1"/>
  <c r="O99" i="9" l="1"/>
  <c r="O86" i="9"/>
  <c r="O92" i="9"/>
  <c r="N91" i="9"/>
  <c r="O91" i="9" s="1"/>
  <c r="O81" i="9"/>
  <c r="O96" i="9"/>
  <c r="O98" i="9"/>
  <c r="O87" i="9"/>
  <c r="O97" i="9"/>
  <c r="O88" i="9"/>
  <c r="O89" i="9"/>
  <c r="P83" i="9"/>
  <c r="O77" i="9"/>
  <c r="N80" i="9"/>
  <c r="T80" i="9" s="1"/>
  <c r="N79" i="9"/>
  <c r="T79" i="9" s="1"/>
  <c r="O78" i="9"/>
  <c r="L101" i="9" l="1"/>
  <c r="P101" i="9" s="1"/>
  <c r="T101" i="9"/>
  <c r="N101" i="9"/>
  <c r="L100" i="9"/>
  <c r="P100" i="9" s="1"/>
  <c r="T100" i="9"/>
  <c r="N100" i="9"/>
  <c r="O83" i="9"/>
  <c r="P76" i="9"/>
  <c r="N83" i="9"/>
  <c r="O101" i="9" l="1"/>
  <c r="O100" i="9"/>
  <c r="T83" i="9"/>
  <c r="T76" i="9"/>
  <c r="U83" i="9"/>
  <c r="V83" i="9" s="1"/>
  <c r="T102" i="9" l="1"/>
  <c r="N102" i="9"/>
  <c r="L102" i="9"/>
  <c r="P102" i="9" s="1"/>
  <c r="T103" i="9" l="1"/>
  <c r="N103" i="9"/>
  <c r="L103" i="9"/>
  <c r="P103" i="9" s="1"/>
  <c r="O102" i="9"/>
  <c r="L104" i="9" l="1"/>
  <c r="P104" i="9" s="1"/>
  <c r="T105" i="9"/>
  <c r="T104" i="9"/>
  <c r="N104" i="9"/>
  <c r="L105" i="9"/>
  <c r="P105" i="9" s="1"/>
  <c r="O103" i="9"/>
  <c r="N105" i="9"/>
  <c r="O104" i="9" l="1"/>
  <c r="O105" i="9"/>
  <c r="T106" i="9" l="1"/>
  <c r="L106" i="9"/>
  <c r="P106" i="9" s="1"/>
  <c r="N106" i="9" l="1"/>
  <c r="O106" i="9" s="1"/>
  <c r="L90" i="9" l="1"/>
  <c r="P90" i="9" s="1"/>
  <c r="T90" i="9"/>
  <c r="N90" i="9"/>
  <c r="T236" i="9"/>
  <c r="N236" i="9"/>
  <c r="L237" i="9"/>
  <c r="P237" i="9" s="1"/>
  <c r="L236" i="9"/>
  <c r="P236" i="9" s="1"/>
  <c r="T237" i="9"/>
  <c r="N237" i="9"/>
  <c r="L203" i="9"/>
  <c r="P203" i="9" s="1"/>
  <c r="L205" i="9"/>
  <c r="P205" i="9" s="1"/>
  <c r="T207" i="9"/>
  <c r="N207" i="9"/>
  <c r="T205" i="9"/>
  <c r="N205" i="9"/>
  <c r="T199" i="9"/>
  <c r="N199" i="9"/>
  <c r="L204" i="9"/>
  <c r="P204" i="9" s="1"/>
  <c r="T198" i="9"/>
  <c r="N198" i="9"/>
  <c r="T200" i="9"/>
  <c r="N200" i="9"/>
  <c r="L198" i="9"/>
  <c r="P198" i="9" s="1"/>
  <c r="T204" i="9"/>
  <c r="N204" i="9"/>
  <c r="T206" i="9"/>
  <c r="N206" i="9"/>
  <c r="T201" i="9"/>
  <c r="N201" i="9"/>
  <c r="L199" i="9"/>
  <c r="P199" i="9" s="1"/>
  <c r="T202" i="9"/>
  <c r="N202" i="9"/>
  <c r="T196" i="9"/>
  <c r="N196" i="9"/>
  <c r="T197" i="9"/>
  <c r="N197" i="9"/>
  <c r="L200" i="9"/>
  <c r="P200" i="9" s="1"/>
  <c r="L202" i="9"/>
  <c r="P202" i="9" s="1"/>
  <c r="L196" i="9"/>
  <c r="P196" i="9" s="1"/>
  <c r="L197" i="9"/>
  <c r="P197" i="9" s="1"/>
  <c r="L195" i="9"/>
  <c r="P195" i="9" s="1"/>
  <c r="L201" i="9"/>
  <c r="P201" i="9" s="1"/>
  <c r="L206" i="9"/>
  <c r="P206" i="9" s="1"/>
  <c r="T203" i="9"/>
  <c r="N203" i="9"/>
  <c r="T195" i="9"/>
  <c r="N195" i="9"/>
  <c r="T190" i="9"/>
  <c r="N190" i="9"/>
  <c r="L190" i="9"/>
  <c r="P190" i="9" s="1"/>
  <c r="T188" i="9"/>
  <c r="N188" i="9"/>
  <c r="L188" i="9"/>
  <c r="P188" i="9" s="1"/>
  <c r="T162" i="9"/>
  <c r="N162" i="9"/>
  <c r="L163" i="9"/>
  <c r="P163" i="9" s="1"/>
  <c r="L162" i="9"/>
  <c r="P162" i="9" s="1"/>
  <c r="L165" i="9"/>
  <c r="P165" i="9" s="1"/>
  <c r="T164" i="9"/>
  <c r="N164" i="9"/>
  <c r="T163" i="9"/>
  <c r="N163" i="9"/>
  <c r="T161" i="9"/>
  <c r="N161" i="9"/>
  <c r="T165" i="9"/>
  <c r="N165" i="9"/>
  <c r="L161" i="9"/>
  <c r="P161" i="9" s="1"/>
  <c r="L164" i="9"/>
  <c r="P164" i="9" s="1"/>
  <c r="T145" i="9"/>
  <c r="N145" i="9"/>
  <c r="L156" i="9"/>
  <c r="P156" i="9" s="1"/>
  <c r="L144" i="9"/>
  <c r="P144" i="9" s="1"/>
  <c r="T144" i="9"/>
  <c r="N144" i="9"/>
  <c r="T152" i="9"/>
  <c r="N152" i="9"/>
  <c r="T154" i="9"/>
  <c r="N154" i="9"/>
  <c r="T149" i="9"/>
  <c r="N149" i="9"/>
  <c r="T155" i="9"/>
  <c r="N155" i="9"/>
  <c r="L148" i="9"/>
  <c r="P148" i="9" s="1"/>
  <c r="L153" i="9"/>
  <c r="P153" i="9" s="1"/>
  <c r="L155" i="9"/>
  <c r="P155" i="9" s="1"/>
  <c r="T153" i="9"/>
  <c r="N153" i="9"/>
  <c r="T148" i="9"/>
  <c r="N148" i="9"/>
  <c r="T156" i="9"/>
  <c r="N156" i="9"/>
  <c r="L146" i="9"/>
  <c r="P146" i="9" s="1"/>
  <c r="L151" i="9"/>
  <c r="P151" i="9" s="1"/>
  <c r="T143" i="9"/>
  <c r="N143" i="9"/>
  <c r="L145" i="9"/>
  <c r="P145" i="9" s="1"/>
  <c r="L154" i="9"/>
  <c r="P154" i="9" s="1"/>
  <c r="L149" i="9"/>
  <c r="P149" i="9" s="1"/>
  <c r="L143" i="9"/>
  <c r="P143" i="9" s="1"/>
  <c r="T146" i="9"/>
  <c r="N146" i="9"/>
  <c r="L147" i="9"/>
  <c r="P147" i="9" s="1"/>
  <c r="L152" i="9"/>
  <c r="P152" i="9" s="1"/>
  <c r="T151" i="9"/>
  <c r="N151" i="9"/>
  <c r="T147" i="9"/>
  <c r="N147" i="9"/>
  <c r="T150" i="9"/>
  <c r="N150" i="9"/>
  <c r="L150" i="9"/>
  <c r="P150" i="9" s="1"/>
  <c r="L137" i="9"/>
  <c r="P137" i="9" s="1"/>
  <c r="L138" i="9"/>
  <c r="P138" i="9" s="1"/>
  <c r="T137" i="9"/>
  <c r="N137" i="9"/>
  <c r="T138" i="9"/>
  <c r="N138" i="9"/>
  <c r="T131" i="9"/>
  <c r="N131" i="9"/>
  <c r="L132" i="9"/>
  <c r="P132" i="9" s="1"/>
  <c r="T132" i="9"/>
  <c r="N132" i="9"/>
  <c r="L131" i="9"/>
  <c r="P131" i="9" s="1"/>
  <c r="L124" i="9"/>
  <c r="P124" i="9" s="1"/>
  <c r="T123" i="9"/>
  <c r="N123" i="9"/>
  <c r="T124" i="9"/>
  <c r="N124" i="9"/>
  <c r="L123" i="9"/>
  <c r="P123" i="9" s="1"/>
  <c r="L109" i="9"/>
  <c r="P109" i="9" s="1"/>
  <c r="T109" i="9"/>
  <c r="N109" i="9"/>
  <c r="N112" i="9" l="1"/>
  <c r="L172" i="9"/>
  <c r="P172" i="9" s="1"/>
  <c r="T172" i="9"/>
  <c r="N172" i="9"/>
  <c r="O90" i="9"/>
  <c r="O144" i="9"/>
  <c r="O237" i="9"/>
  <c r="O143" i="9"/>
  <c r="O205" i="9"/>
  <c r="O151" i="9"/>
  <c r="O203" i="9"/>
  <c r="P240" i="9"/>
  <c r="O236" i="9"/>
  <c r="N240" i="9"/>
  <c r="N192" i="9"/>
  <c r="O204" i="9"/>
  <c r="O195" i="9"/>
  <c r="O196" i="9"/>
  <c r="O200" i="9"/>
  <c r="O201" i="9"/>
  <c r="O197" i="9"/>
  <c r="O198" i="9"/>
  <c r="O206" i="9"/>
  <c r="L207" i="9"/>
  <c r="P207" i="9" s="1"/>
  <c r="O202" i="9"/>
  <c r="O199" i="9"/>
  <c r="P192" i="9"/>
  <c r="O188" i="9"/>
  <c r="O190" i="9"/>
  <c r="O165" i="9"/>
  <c r="O156" i="9"/>
  <c r="O164" i="9"/>
  <c r="O161" i="9"/>
  <c r="O163" i="9"/>
  <c r="O162" i="9"/>
  <c r="O153" i="9"/>
  <c r="O155" i="9"/>
  <c r="O148" i="9"/>
  <c r="O150" i="9"/>
  <c r="O146" i="9"/>
  <c r="N158" i="9"/>
  <c r="O149" i="9"/>
  <c r="O147" i="9"/>
  <c r="P158" i="9"/>
  <c r="O154" i="9"/>
  <c r="O145" i="9"/>
  <c r="O152" i="9"/>
  <c r="O132" i="9"/>
  <c r="N140" i="9"/>
  <c r="P140" i="9"/>
  <c r="O138" i="9"/>
  <c r="O137" i="9"/>
  <c r="P134" i="9"/>
  <c r="O131" i="9"/>
  <c r="N134" i="9"/>
  <c r="O123" i="9"/>
  <c r="N128" i="9"/>
  <c r="P128" i="9"/>
  <c r="O124" i="9"/>
  <c r="O109" i="9"/>
  <c r="P112" i="9"/>
  <c r="O112" i="9" l="1"/>
  <c r="U112" i="9" s="1"/>
  <c r="V112" i="9" s="1"/>
  <c r="O172" i="9"/>
  <c r="O240" i="9"/>
  <c r="U240" i="9" s="1"/>
  <c r="V240" i="9" s="1"/>
  <c r="P235" i="9"/>
  <c r="T240" i="9"/>
  <c r="L208" i="9"/>
  <c r="P208" i="9" s="1"/>
  <c r="O207" i="9"/>
  <c r="T208" i="9"/>
  <c r="N208" i="9"/>
  <c r="O192" i="9"/>
  <c r="U192" i="9" s="1"/>
  <c r="V192" i="9" s="1"/>
  <c r="P186" i="9"/>
  <c r="T192" i="9"/>
  <c r="O158" i="9"/>
  <c r="U158" i="9" s="1"/>
  <c r="V158" i="9" s="1"/>
  <c r="P142" i="9"/>
  <c r="T158" i="9"/>
  <c r="O134" i="9"/>
  <c r="U134" i="9" s="1"/>
  <c r="V134" i="9" s="1"/>
  <c r="O128" i="9"/>
  <c r="U128" i="9" s="1"/>
  <c r="V128" i="9" s="1"/>
  <c r="O140" i="9"/>
  <c r="U140" i="9" s="1"/>
  <c r="V140" i="9" s="1"/>
  <c r="P136" i="9"/>
  <c r="T140" i="9"/>
  <c r="P130" i="9"/>
  <c r="T134" i="9"/>
  <c r="P122" i="9"/>
  <c r="T128" i="9"/>
  <c r="P85" i="9"/>
  <c r="T112" i="9"/>
  <c r="T235" i="9" l="1"/>
  <c r="O208" i="9"/>
  <c r="L209" i="9"/>
  <c r="P209" i="9" s="1"/>
  <c r="T209" i="9"/>
  <c r="N209" i="9"/>
  <c r="T186" i="9"/>
  <c r="T142" i="9"/>
  <c r="T136" i="9"/>
  <c r="T130" i="9"/>
  <c r="T122" i="9"/>
  <c r="T85" i="9"/>
  <c r="O209" i="9" l="1"/>
  <c r="L210" i="9"/>
  <c r="P210" i="9" s="1"/>
  <c r="T210" i="9"/>
  <c r="N210" i="9"/>
  <c r="L211" i="9"/>
  <c r="P211" i="9" s="1"/>
  <c r="O210" i="9" l="1"/>
  <c r="T211" i="9"/>
  <c r="N211" i="9"/>
  <c r="O211" i="9" s="1"/>
  <c r="T212" i="9" l="1"/>
  <c r="N212" i="9"/>
  <c r="L212" i="9"/>
  <c r="P212" i="9" s="1"/>
  <c r="O212" i="9" l="1"/>
  <c r="L213" i="9"/>
  <c r="P213" i="9" s="1"/>
  <c r="T213" i="9"/>
  <c r="L215" i="9" l="1"/>
  <c r="P215" i="9" s="1"/>
  <c r="T214" i="9"/>
  <c r="N214" i="9"/>
  <c r="L217" i="9" l="1"/>
  <c r="P217" i="9" s="1"/>
  <c r="N213" i="9" l="1"/>
  <c r="O213" i="9" s="1"/>
  <c r="L251" i="9" l="1"/>
  <c r="P251" i="9" s="1"/>
  <c r="L259" i="9"/>
  <c r="P259" i="9" s="1"/>
  <c r="L268" i="9"/>
  <c r="P268" i="9" s="1"/>
  <c r="L269" i="9"/>
  <c r="P269" i="9" s="1"/>
  <c r="L253" i="9"/>
  <c r="P253" i="9" s="1"/>
  <c r="T246" i="9"/>
  <c r="N246" i="9"/>
  <c r="T266" i="9"/>
  <c r="N266" i="9"/>
  <c r="T265" i="9"/>
  <c r="N265" i="9"/>
  <c r="T252" i="9"/>
  <c r="N252" i="9"/>
  <c r="O259" i="9"/>
  <c r="T255" i="9"/>
  <c r="N255" i="9"/>
  <c r="L273" i="9"/>
  <c r="P273" i="9" s="1"/>
  <c r="L248" i="9"/>
  <c r="P248" i="9" s="1"/>
  <c r="L249" i="9"/>
  <c r="P249" i="9" s="1"/>
  <c r="T270" i="9"/>
  <c r="N270" i="9"/>
  <c r="T247" i="9"/>
  <c r="N247" i="9"/>
  <c r="L250" i="9"/>
  <c r="P250" i="9" s="1"/>
  <c r="L246" i="9"/>
  <c r="P246" i="9" s="1"/>
  <c r="L254" i="9"/>
  <c r="P254" i="9" s="1"/>
  <c r="T273" i="9"/>
  <c r="N273" i="9"/>
  <c r="O257" i="9"/>
  <c r="L272" i="9"/>
  <c r="P272" i="9" s="1"/>
  <c r="L271" i="9"/>
  <c r="P271" i="9" s="1"/>
  <c r="L252" i="9"/>
  <c r="P252" i="9" s="1"/>
  <c r="L262" i="9"/>
  <c r="P262" i="9" s="1"/>
  <c r="L255" i="9"/>
  <c r="P255" i="9" s="1"/>
  <c r="O258" i="9"/>
  <c r="T243" i="9"/>
  <c r="N243" i="9"/>
  <c r="T272" i="9"/>
  <c r="N272" i="9"/>
  <c r="T269" i="9"/>
  <c r="N269" i="9"/>
  <c r="O263" i="9"/>
  <c r="L265" i="9"/>
  <c r="P265" i="9" s="1"/>
  <c r="L256" i="9"/>
  <c r="P256" i="9" s="1"/>
  <c r="L247" i="9"/>
  <c r="P247" i="9" s="1"/>
  <c r="T253" i="9"/>
  <c r="N253" i="9"/>
  <c r="L257" i="9"/>
  <c r="P257" i="9" s="1"/>
  <c r="T254" i="9"/>
  <c r="N254" i="9"/>
  <c r="L244" i="9"/>
  <c r="P244" i="9" s="1"/>
  <c r="T245" i="9"/>
  <c r="N245" i="9"/>
  <c r="O260" i="9"/>
  <c r="T251" i="9"/>
  <c r="N251" i="9"/>
  <c r="L267" i="9"/>
  <c r="P267" i="9" s="1"/>
  <c r="T267" i="9"/>
  <c r="N267" i="9"/>
  <c r="L263" i="9"/>
  <c r="P263" i="9" s="1"/>
  <c r="L260" i="9"/>
  <c r="P260" i="9" s="1"/>
  <c r="T249" i="9"/>
  <c r="N249" i="9"/>
  <c r="L261" i="9"/>
  <c r="P261" i="9" s="1"/>
  <c r="T244" i="9"/>
  <c r="N244" i="9"/>
  <c r="O261" i="9"/>
  <c r="T256" i="9"/>
  <c r="N256" i="9"/>
  <c r="L266" i="9"/>
  <c r="P266" i="9" s="1"/>
  <c r="L264" i="9"/>
  <c r="P264" i="9" s="1"/>
  <c r="T264" i="9"/>
  <c r="N264" i="9"/>
  <c r="L245" i="9"/>
  <c r="P245" i="9" s="1"/>
  <c r="T250" i="9"/>
  <c r="N250" i="9"/>
  <c r="L258" i="9"/>
  <c r="P258" i="9" s="1"/>
  <c r="L243" i="9"/>
  <c r="P243" i="9" s="1"/>
  <c r="L270" i="9"/>
  <c r="P270" i="9" s="1"/>
  <c r="T271" i="9"/>
  <c r="N271" i="9"/>
  <c r="T262" i="9"/>
  <c r="N262" i="9"/>
  <c r="T268" i="9"/>
  <c r="N268" i="9"/>
  <c r="T248" i="9"/>
  <c r="N248" i="9"/>
  <c r="L227" i="9"/>
  <c r="P227" i="9" s="1"/>
  <c r="T229" i="9"/>
  <c r="N229" i="9"/>
  <c r="T225" i="9"/>
  <c r="N225" i="9"/>
  <c r="T228" i="9"/>
  <c r="N228" i="9"/>
  <c r="L229" i="9"/>
  <c r="P229" i="9" s="1"/>
  <c r="L228" i="9"/>
  <c r="P228" i="9" s="1"/>
  <c r="T224" i="9"/>
  <c r="N224" i="9"/>
  <c r="L219" i="9"/>
  <c r="P219" i="9" s="1"/>
  <c r="T230" i="9"/>
  <c r="N230" i="9"/>
  <c r="T216" i="9"/>
  <c r="N216" i="9"/>
  <c r="L216" i="9"/>
  <c r="P216" i="9" s="1"/>
  <c r="L225" i="9"/>
  <c r="P225" i="9" s="1"/>
  <c r="L214" i="9"/>
  <c r="P214" i="9" s="1"/>
  <c r="T219" i="9"/>
  <c r="N219" i="9"/>
  <c r="T215" i="9"/>
  <c r="N215" i="9"/>
  <c r="O215" i="9" s="1"/>
  <c r="T221" i="9"/>
  <c r="N221" i="9"/>
  <c r="T227" i="9"/>
  <c r="N227" i="9"/>
  <c r="L222" i="9"/>
  <c r="P222" i="9" s="1"/>
  <c r="L224" i="9"/>
  <c r="P224" i="9" s="1"/>
  <c r="L221" i="9"/>
  <c r="P221" i="9" s="1"/>
  <c r="T217" i="9"/>
  <c r="N217" i="9"/>
  <c r="O217" i="9" s="1"/>
  <c r="L230" i="9"/>
  <c r="P230" i="9" s="1"/>
  <c r="T222" i="9"/>
  <c r="N222" i="9"/>
  <c r="L226" i="9"/>
  <c r="P226" i="9" s="1"/>
  <c r="T226" i="9"/>
  <c r="N226" i="9"/>
  <c r="T223" i="9"/>
  <c r="N223" i="9"/>
  <c r="L223" i="9"/>
  <c r="P223" i="9" s="1"/>
  <c r="L166" i="9"/>
  <c r="P166" i="9" s="1"/>
  <c r="T167" i="9"/>
  <c r="N167" i="9"/>
  <c r="T166" i="9"/>
  <c r="N166" i="9"/>
  <c r="L167" i="9"/>
  <c r="P167" i="9" s="1"/>
  <c r="O219" i="9" l="1"/>
  <c r="O268" i="9"/>
  <c r="O248" i="9"/>
  <c r="O249" i="9"/>
  <c r="O269" i="9"/>
  <c r="O243" i="9"/>
  <c r="O251" i="9"/>
  <c r="O253" i="9"/>
  <c r="N259" i="9"/>
  <c r="T259" i="9" s="1"/>
  <c r="O271" i="9"/>
  <c r="O227" i="9"/>
  <c r="N263" i="9"/>
  <c r="T263" i="9" s="1"/>
  <c r="N260" i="9"/>
  <c r="T260" i="9" s="1"/>
  <c r="O247" i="9"/>
  <c r="O230" i="9"/>
  <c r="O264" i="9"/>
  <c r="O245" i="9"/>
  <c r="O244" i="9"/>
  <c r="O267" i="9"/>
  <c r="O272" i="9"/>
  <c r="O252" i="9"/>
  <c r="P275" i="9"/>
  <c r="O254" i="9"/>
  <c r="O265" i="9"/>
  <c r="O262" i="9"/>
  <c r="O250" i="9"/>
  <c r="O256" i="9"/>
  <c r="N258" i="9"/>
  <c r="T258" i="9" s="1"/>
  <c r="O255" i="9"/>
  <c r="O266" i="9"/>
  <c r="N257" i="9"/>
  <c r="T257" i="9" s="1"/>
  <c r="N261" i="9"/>
  <c r="T261" i="9" s="1"/>
  <c r="O273" i="9"/>
  <c r="O270" i="9"/>
  <c r="O246" i="9"/>
  <c r="O223" i="9"/>
  <c r="O216" i="9"/>
  <c r="O225" i="9"/>
  <c r="O166" i="9"/>
  <c r="O229" i="9"/>
  <c r="O222" i="9"/>
  <c r="O228" i="9"/>
  <c r="N233" i="9"/>
  <c r="P233" i="9"/>
  <c r="O214" i="9"/>
  <c r="O224" i="9"/>
  <c r="O221" i="9"/>
  <c r="O226" i="9"/>
  <c r="O167" i="9"/>
  <c r="O275" i="9" l="1"/>
  <c r="N275" i="9"/>
  <c r="T275" i="9" s="1"/>
  <c r="P242" i="9"/>
  <c r="O233" i="9"/>
  <c r="U233" i="9" s="1"/>
  <c r="V233" i="9" s="1"/>
  <c r="T233" i="9"/>
  <c r="P194" i="9"/>
  <c r="T168" i="9"/>
  <c r="N168" i="9"/>
  <c r="L168" i="9"/>
  <c r="P168" i="9" s="1"/>
  <c r="U275" i="9" l="1"/>
  <c r="V275" i="9" s="1"/>
  <c r="T242" i="9"/>
  <c r="T194" i="9"/>
  <c r="O168" i="9"/>
  <c r="T169" i="9"/>
  <c r="L169" i="9"/>
  <c r="P169" i="9" s="1"/>
  <c r="N169" i="9"/>
  <c r="O169" i="9" l="1"/>
  <c r="T170" i="9" l="1"/>
  <c r="N170" i="9"/>
  <c r="L170" i="9"/>
  <c r="P170" i="9" s="1"/>
  <c r="O170" i="9" l="1"/>
  <c r="T173" i="9"/>
  <c r="N173" i="9"/>
  <c r="L173" i="9"/>
  <c r="P173" i="9" s="1"/>
  <c r="T171" i="9"/>
  <c r="N171" i="9"/>
  <c r="N175" i="9" l="1"/>
  <c r="O173" i="9"/>
  <c r="L171" i="9"/>
  <c r="P171" i="9" s="1"/>
  <c r="T178" i="9" l="1"/>
  <c r="N178" i="9"/>
  <c r="N184" i="9" s="1"/>
  <c r="N288" i="9" s="1"/>
  <c r="L178" i="9"/>
  <c r="P178" i="9" s="1"/>
  <c r="P175" i="9"/>
  <c r="O171" i="9"/>
  <c r="O175" i="9" s="1"/>
  <c r="P184" i="9" l="1"/>
  <c r="P288" i="9" s="1"/>
  <c r="O178" i="9"/>
  <c r="O184" i="9" s="1"/>
  <c r="U184" i="9" s="1"/>
  <c r="U175" i="9"/>
  <c r="V175" i="9" s="1"/>
  <c r="P160" i="9"/>
  <c r="T175" i="9"/>
  <c r="N289" i="9" l="1"/>
  <c r="O288" i="9"/>
  <c r="V184" i="9"/>
  <c r="P177" i="9"/>
  <c r="T184" i="9"/>
  <c r="T160" i="9"/>
  <c r="T177" i="9" l="1"/>
</calcChain>
</file>

<file path=xl/sharedStrings.xml><?xml version="1.0" encoding="utf-8"?>
<sst xmlns="http://schemas.openxmlformats.org/spreadsheetml/2006/main" count="1059" uniqueCount="666">
  <si>
    <t>SINAPI</t>
  </si>
  <si>
    <t>CCU</t>
  </si>
  <si>
    <t>CREA/RS</t>
  </si>
  <si>
    <t>CREA</t>
  </si>
  <si>
    <t>Tabela Não Desonerada</t>
  </si>
  <si>
    <t>PLANILHA ORÇAMENTÁRIA</t>
  </si>
  <si>
    <t>Local:</t>
  </si>
  <si>
    <t>Item</t>
  </si>
  <si>
    <t>Código</t>
  </si>
  <si>
    <t>Fonte</t>
  </si>
  <si>
    <t>Descrição</t>
  </si>
  <si>
    <t>Unid.</t>
  </si>
  <si>
    <t>Quant.</t>
  </si>
  <si>
    <t>Custo Unitário (R$)</t>
  </si>
  <si>
    <t>BDI</t>
  </si>
  <si>
    <t>Preço Unitário (R$)</t>
  </si>
  <si>
    <t>Preço Total (R$)</t>
  </si>
  <si>
    <t>Mão de Obra</t>
  </si>
  <si>
    <t>Total</t>
  </si>
  <si>
    <t xml:space="preserve"> TOTAL GERAL DO ORÇAMENTO R$</t>
  </si>
  <si>
    <t>Observações:</t>
  </si>
  <si>
    <t>Processo SEI:</t>
  </si>
  <si>
    <t>Objeto:</t>
  </si>
  <si>
    <t>Responsável Técnico:</t>
  </si>
  <si>
    <t>Título:</t>
  </si>
  <si>
    <t>Matrícula:</t>
  </si>
  <si>
    <t>Encargos sociais SINAPI (hora):</t>
  </si>
  <si>
    <t>Encargos sociais SINAPI (mês):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</si>
  <si>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</si>
  <si>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</si>
  <si>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</si>
  <si>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</si>
  <si>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</si>
  <si>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</si>
  <si>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</si>
  <si>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</si>
  <si>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</si>
  <si>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</si>
  <si>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</si>
  <si>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</si>
  <si>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</si>
  <si>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</si>
  <si>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</si>
  <si>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</si>
  <si>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</si>
  <si>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</si>
  <si>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</si>
  <si>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</si>
  <si>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</si>
  <si>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</si>
  <si>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</si>
  <si>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</si>
  <si>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</si>
  <si>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</si>
  <si>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</si>
  <si>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</si>
  <si>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</si>
  <si>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</si>
  <si>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</si>
  <si>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</si>
  <si>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</si>
  <si>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</si>
  <si>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</si>
  <si>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</si>
  <si>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</si>
  <si>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</si>
  <si>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</si>
  <si>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</si>
  <si>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</si>
  <si>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2.1</t>
  </si>
  <si>
    <t>2.2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</si>
  <si>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</si>
  <si>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</si>
  <si>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</si>
  <si>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</si>
  <si>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</si>
  <si>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</si>
  <si>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</si>
  <si>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</si>
  <si>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</si>
  <si>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5.3</t>
  </si>
  <si>
    <t>5.4</t>
  </si>
  <si>
    <t>5.5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</si>
  <si>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</si>
  <si>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</si>
  <si>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</si>
  <si>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</si>
  <si>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</si>
  <si>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</si>
  <si>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</si>
  <si>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</si>
  <si>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</si>
  <si>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</si>
  <si>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</si>
  <si>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</si>
  <si>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</si>
  <si>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</si>
  <si>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</si>
  <si>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</si>
  <si>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</si>
  <si>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8.1</t>
  </si>
  <si>
    <t>8.2</t>
  </si>
  <si>
    <t>8.3</t>
  </si>
  <si>
    <t>8.4</t>
  </si>
  <si>
    <t>9.1</t>
  </si>
  <si>
    <t>9.2</t>
  </si>
  <si>
    <t>10.1</t>
  </si>
  <si>
    <t>10.2</t>
  </si>
  <si>
    <t>CCU-01</t>
  </si>
  <si>
    <t>CCU-02</t>
  </si>
  <si>
    <t>CCU-03</t>
  </si>
  <si>
    <t>CCU-04</t>
  </si>
  <si>
    <t>CCU-05</t>
  </si>
  <si>
    <t>CCU-06</t>
  </si>
  <si>
    <t>CCU-07</t>
  </si>
  <si>
    <t>CCU-08</t>
  </si>
  <si>
    <t>CCU-09</t>
  </si>
  <si>
    <t>CCU-10</t>
  </si>
  <si>
    <t>CCU-11</t>
  </si>
  <si>
    <t>CCU-12</t>
  </si>
  <si>
    <t>CCU-13</t>
  </si>
  <si>
    <t>CCU-14</t>
  </si>
  <si>
    <t>CCU-15</t>
  </si>
  <si>
    <t>CCU-16</t>
  </si>
  <si>
    <t>CCU-18</t>
  </si>
  <si>
    <t>CCU-19</t>
  </si>
  <si>
    <t>CCU-20</t>
  </si>
  <si>
    <t>CCU-21</t>
  </si>
  <si>
    <t>CCU-22</t>
  </si>
  <si>
    <t>CCU-23</t>
  </si>
  <si>
    <t>CCU-24</t>
  </si>
  <si>
    <t>CCU-25</t>
  </si>
  <si>
    <t>CCU-26</t>
  </si>
  <si>
    <t>CCU-27</t>
  </si>
  <si>
    <t>CCU-28</t>
  </si>
  <si>
    <t>CCU-29</t>
  </si>
  <si>
    <t>CCU-30</t>
  </si>
  <si>
    <t>CCU-31</t>
  </si>
  <si>
    <t>CCU-32</t>
  </si>
  <si>
    <t>CCU-33</t>
  </si>
  <si>
    <t>CCU-34</t>
  </si>
  <si>
    <t>CCU-35</t>
  </si>
  <si>
    <t>CCU-36</t>
  </si>
  <si>
    <t>CCU-37</t>
  </si>
  <si>
    <t>CCU-38</t>
  </si>
  <si>
    <t>CCU-39</t>
  </si>
  <si>
    <t>CCU-40</t>
  </si>
  <si>
    <t>CCU-41</t>
  </si>
  <si>
    <t>CCU-42</t>
  </si>
  <si>
    <t>CCU-43</t>
  </si>
  <si>
    <t>CCU-44</t>
  </si>
  <si>
    <t>CCU-45</t>
  </si>
  <si>
    <t>CCU-46</t>
  </si>
  <si>
    <t>CCU-47</t>
  </si>
  <si>
    <t>CCU-52</t>
  </si>
  <si>
    <t>CCU-53</t>
  </si>
  <si>
    <t>CCU-54</t>
  </si>
  <si>
    <t>CCU-55</t>
  </si>
  <si>
    <t>CCU-56</t>
  </si>
  <si>
    <t>CCU-57</t>
  </si>
  <si>
    <t>CCU-59</t>
  </si>
  <si>
    <t>CCU-60</t>
  </si>
  <si>
    <t>CCU-61</t>
  </si>
  <si>
    <t>CCU-62</t>
  </si>
  <si>
    <t>CCU-63</t>
  </si>
  <si>
    <t>CCU-64</t>
  </si>
  <si>
    <t>CCU-65</t>
  </si>
  <si>
    <t>CCU-66</t>
  </si>
  <si>
    <t>CCU-67</t>
  </si>
  <si>
    <t>CCU-68</t>
  </si>
  <si>
    <t>CCU-69</t>
  </si>
  <si>
    <t>CCU-70</t>
  </si>
  <si>
    <t>CCU-71</t>
  </si>
  <si>
    <t>CCU-72</t>
  </si>
  <si>
    <t>CCU-73</t>
  </si>
  <si>
    <t>CCU-74</t>
  </si>
  <si>
    <t>CCU-75</t>
  </si>
  <si>
    <t>CCU-76</t>
  </si>
  <si>
    <t>CCU-77</t>
  </si>
  <si>
    <t>CCU-78</t>
  </si>
  <si>
    <t>CCU-79</t>
  </si>
  <si>
    <t>CCU-80</t>
  </si>
  <si>
    <t>CCU-82</t>
  </si>
  <si>
    <t>CCU-83</t>
  </si>
  <si>
    <t>CCU-84</t>
  </si>
  <si>
    <t>CCU-85</t>
  </si>
  <si>
    <t>CCU-86</t>
  </si>
  <si>
    <t>CCU-87</t>
  </si>
  <si>
    <t>CCU-88</t>
  </si>
  <si>
    <t>CCU-89</t>
  </si>
  <si>
    <t>CCU-90</t>
  </si>
  <si>
    <t>CCU-91</t>
  </si>
  <si>
    <t>CCU-93</t>
  </si>
  <si>
    <t>CCU-94</t>
  </si>
  <si>
    <t>CCU-95</t>
  </si>
  <si>
    <t>CCU-96</t>
  </si>
  <si>
    <t>CCU-97</t>
  </si>
  <si>
    <t>CCU-98</t>
  </si>
  <si>
    <t>CCU-99</t>
  </si>
  <si>
    <t>CCU-100</t>
  </si>
  <si>
    <t>CCU-101</t>
  </si>
  <si>
    <t>CCU-102</t>
  </si>
  <si>
    <t>CCU-103</t>
  </si>
  <si>
    <t>CCU-104</t>
  </si>
  <si>
    <t>CCU-105</t>
  </si>
  <si>
    <t>CCU-106</t>
  </si>
  <si>
    <t>CCU-107</t>
  </si>
  <si>
    <t>CCU-108</t>
  </si>
  <si>
    <t>CCU-112</t>
  </si>
  <si>
    <t>CCU-113</t>
  </si>
  <si>
    <t>CCU-114</t>
  </si>
  <si>
    <t>CCU-115</t>
  </si>
  <si>
    <t>CCU-116</t>
  </si>
  <si>
    <t>CCU-117</t>
  </si>
  <si>
    <t>CCU-118</t>
  </si>
  <si>
    <t>CCU-120</t>
  </si>
  <si>
    <t>CCU-121</t>
  </si>
  <si>
    <t>CCU-122</t>
  </si>
  <si>
    <t>CCU-123</t>
  </si>
  <si>
    <t>CCU-124</t>
  </si>
  <si>
    <t>CCU-125</t>
  </si>
  <si>
    <t>CCU-127</t>
  </si>
  <si>
    <t>CCU-128</t>
  </si>
  <si>
    <t>CCU-129</t>
  </si>
  <si>
    <t>CCU-130</t>
  </si>
  <si>
    <t>CCU-131</t>
  </si>
  <si>
    <t>CCU-132</t>
  </si>
  <si>
    <t>CCU-133</t>
  </si>
  <si>
    <t>CCU-134</t>
  </si>
  <si>
    <t>CCU-135</t>
  </si>
  <si>
    <t>CCU-136</t>
  </si>
  <si>
    <t>CCU-137</t>
  </si>
  <si>
    <t>CCU-138</t>
  </si>
  <si>
    <t>CCU-139</t>
  </si>
  <si>
    <t>CCU-140</t>
  </si>
  <si>
    <t>CCU-141</t>
  </si>
  <si>
    <t>CCU-142</t>
  </si>
  <si>
    <t>CCU-143</t>
  </si>
  <si>
    <t>CCU-147</t>
  </si>
  <si>
    <t>CCU-148</t>
  </si>
  <si>
    <t>CCU-149</t>
  </si>
  <si>
    <t>CCU-150</t>
  </si>
  <si>
    <t>CCU-151</t>
  </si>
  <si>
    <t>CCU-152</t>
  </si>
  <si>
    <t>CCU-153</t>
  </si>
  <si>
    <t>CCU-154</t>
  </si>
  <si>
    <t>CCU-155</t>
  </si>
  <si>
    <t>CCU-156</t>
  </si>
  <si>
    <t>CCU-157</t>
  </si>
  <si>
    <t>CCU-158</t>
  </si>
  <si>
    <t>CCU-159</t>
  </si>
  <si>
    <t>CCU-160</t>
  </si>
  <si>
    <t>CCU-161</t>
  </si>
  <si>
    <t>CCU-162</t>
  </si>
  <si>
    <t>CCU-163</t>
  </si>
  <si>
    <t>CCU-164</t>
  </si>
  <si>
    <t>CCU-165</t>
  </si>
  <si>
    <t>CCU-166</t>
  </si>
  <si>
    <t>CCU-167</t>
  </si>
  <si>
    <t>CCU-168</t>
  </si>
  <si>
    <t>CCU-169</t>
  </si>
  <si>
    <t>CCU-170</t>
  </si>
  <si>
    <t>CCU-171</t>
  </si>
  <si>
    <t>CCU-172</t>
  </si>
  <si>
    <t>CCU-173</t>
  </si>
  <si>
    <t>CCU-174</t>
  </si>
  <si>
    <t>CCU-177</t>
  </si>
  <si>
    <t>CCU-178</t>
  </si>
  <si>
    <t>CCU-179</t>
  </si>
  <si>
    <t>CCU-180</t>
  </si>
  <si>
    <t>CCU-181</t>
  </si>
  <si>
    <t>CCU-182</t>
  </si>
  <si>
    <t>CCU-183</t>
  </si>
  <si>
    <t>CCU-184</t>
  </si>
  <si>
    <t>CCU-185</t>
  </si>
  <si>
    <t>CCU-186</t>
  </si>
  <si>
    <t>CCU-187</t>
  </si>
  <si>
    <t>CCU-188</t>
  </si>
  <si>
    <t>CCU-189</t>
  </si>
  <si>
    <t>CCU-190</t>
  </si>
  <si>
    <t>CCU-192</t>
  </si>
  <si>
    <t>CCU-193</t>
  </si>
  <si>
    <t>CCU-194</t>
  </si>
  <si>
    <t>CCU-195</t>
  </si>
  <si>
    <t>CCU-196</t>
  </si>
  <si>
    <t>CCU-197</t>
  </si>
  <si>
    <t>CCU-199</t>
  </si>
  <si>
    <t>CCU-200</t>
  </si>
  <si>
    <t>ADMINISTRAÇÃO LOCAL</t>
  </si>
  <si>
    <t>M</t>
  </si>
  <si>
    <t>UN</t>
  </si>
  <si>
    <t>H</t>
  </si>
  <si>
    <t>M3</t>
  </si>
  <si>
    <t>M2</t>
  </si>
  <si>
    <t>CJ</t>
  </si>
  <si>
    <t>MES</t>
  </si>
  <si>
    <t>ALVENARIA DE VEDAÇÃO DE BLOCOS CERÂMICOS MACIÇOS DE 5X10X20CM (ESPESSURA 10CM) E ARGAMASSA DE ASSENTAMENTO COM PREPARO EM BETONEIRA. AF_05/2020</t>
  </si>
  <si>
    <t>EXECUÇÃO DE PAVIMENTO EM PARALELEPÍPEDOS, REJUNTAMENTO COM ARGAMASSA TRAÇO 1:3 (CIMENTO E AREIA). AF_05/2020</t>
  </si>
  <si>
    <t>PINTURA COM TINTA ALQUÍDICA DE ACABAMENTO (ESMALTE SINTÉTICO ACETINADO) APLICADA A ROLO OU PINCEL SOBRE SUPERFÍCIES METÁLICAS (EXCETO PERFIL) EXECUTADO EM OBRA (02 DEMÃOS). AF_01/2020</t>
  </si>
  <si>
    <t>PISO EM PEDRA PORTUGUESA ASSENTADO SOBRE ARGAMASSA SECA DE CIMENTO E AREIA, TRAÇO 1:3, REJUNTADO COM CIMENTO COMUM. AF_05/2020</t>
  </si>
  <si>
    <t>PISO DE BORRACHA ESPORTIVO, ESPESSURA 15MM, ASSENTADO COM ARGAMASSA. AF_09/2020</t>
  </si>
  <si>
    <t>CONTRAPISO COM ARGAMASSA AUTONIVELANTE, APLICADO SOBRE LAJE, NÃO ADERIDO, ESPESSURA 5CM. AF_07/2021</t>
  </si>
  <si>
    <t>ENGENHEIRO CIVIL DE OBRA JUNIOR COM ENCARGOS COMPLEMENTARES</t>
  </si>
  <si>
    <t>ENCARREGADO GERAL DE OBRAS COM ENCARGOS COMPLEMENTARES</t>
  </si>
  <si>
    <t>TECNICO DE EDIFICACOES COM ENCARGOS COMPLEMENTARES</t>
  </si>
  <si>
    <t>DIA</t>
  </si>
  <si>
    <t>Percentual de mão de obra em relação ao valor total (Ordem de Serviço nº 03/2021)</t>
  </si>
  <si>
    <t>ALVENARIA DE VEDAÇÃO DE BLOCOS CERÂMICOS FURADOS NA HORIZONTAL DE 11,5X19X19 CM (ESPESSURA 11,5 CM) E ARGAMASSA DE ASSENTAMENTO COM PREPARO EM BETONEIRA. AF_12/2021</t>
  </si>
  <si>
    <t>COMPOSICAO_PROPRIA</t>
  </si>
  <si>
    <t>EMBOÇO OU MASSA ÚNICA EM ARGAMASSA TRAÇO 1:2:8, PREPARO MANUAL, APLICADA MANUALMENTE EM PANOS CEGOS DE FACHADA (SEM PRESENÇA DE VÃOS), ESPESSURA DE 25 MM. AF_09/2022</t>
  </si>
  <si>
    <t>EXECUÇÃO DE PASSEIO EM PISO INTERTRAVADO, COM BLOCO RETANGULAR COR NATURAL DE 20 X 10 CM, ESPESSURA 6 CM. AF_10/2022</t>
  </si>
  <si>
    <t>PINTURA LÁTEX ACRÍLICA PREMIUM, APLICAÇÃO MANUAL EM PAREDES, DUAS DEMÃOS. AF_04/2023</t>
  </si>
  <si>
    <t>DEMOLIÇÃO DE ALVENARIA PARA QUALQUER TIPO DE BLOCO, DE FORMA MECANIZADA, SEM REAPROVEITAMENTO. AF_09/2023</t>
  </si>
  <si>
    <t>ASSENTAMENTO DE GUIA (MEIO-FIO) EM TRECHO RETO, CONFECCIONADA EM CONCRETO PRÉ-FABRICADO, DIMENSÕES 100X15X13X30 CM (COMPRIMENTO X BASE INFERIOR X BASE SUPERIOR X ALTURA). AF_01/2024</t>
  </si>
  <si>
    <t>PISO PODOTÁTIL DE ALERTA OU DIRECIONAL, DE CONCRETO, ASSENTADO SOBRE ARGAMASSA. AF_03/2024</t>
  </si>
  <si>
    <t>LIMPEZA MANUAL DE VEGETAÇÃO EM TERRENO COM ENXADA. AF_03/2024</t>
  </si>
  <si>
    <t>PLANTIO DE GRAMA BATATAIS EM PLACAS. AF_07/2024</t>
  </si>
  <si>
    <t>Material + Equipamento</t>
  </si>
  <si>
    <t>CHAPISCO APLICADO EM ALVENARIAS E ESTRUTURAS DE CONCRETO INTERNAS, COM COLHER DE PEDREIRO. ARGAMASSA TRAÇO 1:3 COM PREPARO EM BETONEIRA 400L. AF_10/2022</t>
  </si>
  <si>
    <t>2 - O BDI utilizado deverá respeitar o percentual máximo e diretrizes definidas pelo Decreto Municipal nº 23.379/2025, bem como o BDI diferenciado para o fornecimento de materiais e/ou equipamentos de natureza específica, que possam ser fornecidos por empresas com especialidades próprias e diversas da empresa a ser contratada;
3 - Foi utilizada fórmula arred em duas casas decimais para o preço total.</t>
  </si>
  <si>
    <t>FRADINHO EM FERRO FUNDIDO</t>
  </si>
  <si>
    <t>DEMOLIÇÃO PISO CONCRETO ARMADO COM MARTELETE E COM REMOÇÃO DE ENTULHO</t>
  </si>
  <si>
    <t>REMOÇÃO DE PASSEIOS - SEM REMOÇÃO DE ENTULHOS</t>
  </si>
  <si>
    <t>DEMOLIÇÃO VIGA TELAMENTO C/REMOÇÃO DE ENTULHO</t>
  </si>
  <si>
    <t>REMOÇÃO MEIO-FIO VIÁRIO - SEM REMOÇÃO DE ENTULHOS</t>
  </si>
  <si>
    <t>INSTALAÇÃO DE ASSENTO PARA BALANÇO JUVENIL COMPLETO, BARRA CHATA, MADEIRA ITAÚBA, PARAFUSOS E CORRENTE</t>
  </si>
  <si>
    <t>REMOÇÃO BANCOS (COM ENCOSTO E SEM ENCOSTO)</t>
  </si>
  <si>
    <t>ESCORREGADOR</t>
  </si>
  <si>
    <t>DEMOLIÇÃO CAIXA DE AREIA C/REMOÇÃO DE ENTULHOS</t>
  </si>
  <si>
    <t xml:space="preserve">REPINTURA PISO COM RESINA EPOXI AUTONIVELANTE, APLICAÇÃO MANUAL, 2 DEMÃOS, (SUPERFÍCIE DE CONCRETO) </t>
  </si>
  <si>
    <t>DEMOLIÇÃO CHURRASQUEIRA C/REMOÇÃO DE ENTULHOS</t>
  </si>
  <si>
    <t>DEMOLIÇÃO MESA E BANCOS DE CONCRETO C/REMOÇÃO DE ENTULHOS</t>
  </si>
  <si>
    <t>DEMOLIÇÃO BEBEDOURO C/REMOÇÃO DE ENTULHOS</t>
  </si>
  <si>
    <t>DEMOLIÇÃO FRADINHO BASE CIRCULAR C/REMOÇÃO DE ENTULHOS</t>
  </si>
  <si>
    <t>DEMOLIÇÃO FRADINHO BASE OCTOGONAL C/REMOÇÃO DE ENTULHOS</t>
  </si>
  <si>
    <t>REMOÇÃO MESA DE DAMAS C/ REMOÇÃO DE ENTULHOS</t>
  </si>
  <si>
    <t>REMOÇÃO LIXEIRA COM REMOÇÃO DE ENTULHOS</t>
  </si>
  <si>
    <t>REMOÇÃO DE ESTRUTURA DO TIPO  1, 2, 3, 5 E 7</t>
  </si>
  <si>
    <t>REMOÇÃO DE ESTRUTURA TIPO 4</t>
  </si>
  <si>
    <t>REMOÇÃO DE ESTRUTURA TIPO 6 E 8</t>
  </si>
  <si>
    <t>REMOÇÃO DE ESTRUTURA TIPO 9</t>
  </si>
  <si>
    <t>REMOÇÃO GANGORRA DUPLA OU TRIPLA</t>
  </si>
  <si>
    <t>REMOÇÃO BARRA-BALANÇO</t>
  </si>
  <si>
    <t>REMOÇÃO BALANÇO PADRÃO SMAMS</t>
  </si>
  <si>
    <t>REMOÇÃO 1/2 BALANÇO</t>
  </si>
  <si>
    <t>REMOÇÃO DE ESCORREGADOR</t>
  </si>
  <si>
    <t>REMOÇÃO BARRA ALONGAMENTO 2 ALTURAS</t>
  </si>
  <si>
    <t>REMOÇÃO DE BARRAS PARALELAS</t>
  </si>
  <si>
    <t>REMOÇÃO APOIO P/MEMBROS SUPERIORES</t>
  </si>
  <si>
    <t>REMOÇÃO BARRA P/ALONGAMENTO</t>
  </si>
  <si>
    <t>GANGORRA DUPLA</t>
  </si>
  <si>
    <t>REMOÇÃO BARRA HORIZONTAL (4 MÓDULOS, 3 MÓDULOS E 1 MÓDULO)</t>
  </si>
  <si>
    <t>FORNECIMENTO E INSTALAÇÃO DE PRANCHA PARA GANGORRA COMPLETA COM BARRAS CHATAS, TÁBUA E CAIBRO ITAÚBA</t>
  </si>
  <si>
    <t>REMOÇÃO DE ESPALDAR</t>
  </si>
  <si>
    <t>REMOÇÃO PRANCHA ABDOMINAIS</t>
  </si>
  <si>
    <t>BARRA BALANÇO</t>
  </si>
  <si>
    <t>REMOÇÃO GOLEIRA (FUTEBOL SETE, SALÃO E CAMPO)</t>
  </si>
  <si>
    <t>BALANÇO MISTO</t>
  </si>
  <si>
    <t>REMOÇÃO POSTE DE VÔLEI</t>
  </si>
  <si>
    <t>REMOÇÃO TABELA DE BASQUETE</t>
  </si>
  <si>
    <t>REMOÇÃO DE ENTULHOS COM CAMINHÃO BASCULANTE 10M³</t>
  </si>
  <si>
    <t>LOCAÇÃO DE SANITÁRIO QUÍMICO - FRENTE DE TRABALHO 01</t>
  </si>
  <si>
    <t>LOCAÇÃO DE SANITÁRIO QUÍMICO - FRENTE DE TRABALHO 02</t>
  </si>
  <si>
    <t>LOCAÇÃO DE SANITÁRIO QUÍMICO - FRENTE DE TRABALHO 03</t>
  </si>
  <si>
    <t>SINALIZAÇÃO COM FITA ZEBRADA FIXADA EM CONE PLÁSTICO</t>
  </si>
  <si>
    <t>TERRAPLENAGEM (RETROESCAVADEIRA SOBRE RODAS)</t>
  </si>
  <si>
    <t>ATERRO MECÂNICO C/MATERIAL IMPORTADO C/COMPACTAÇÃO MECÂNICA</t>
  </si>
  <si>
    <t>REATERRO MANUAL C/COMPACTAÇÃO MANUAL</t>
  </si>
  <si>
    <t>EXECUÇÃO DE DRENO - DIÂMETRO 100MM</t>
  </si>
  <si>
    <t>NIVELAMENTO CAIXAS DE PASSAGEM</t>
  </si>
  <si>
    <t>LEITO DE BRITA COM ESPALHAMENTO</t>
  </si>
  <si>
    <t>PISO CONCRETO ARMADO E= 10 CM - QUADRA - INCLUI JUNTA DE DILATAÇÃO</t>
  </si>
  <si>
    <t>PISO CONCRETO ARMADO E= 10 CM - ACADEMIA AO AR LIVRE - INCLUI JUNTA DILATAÇÃO</t>
  </si>
  <si>
    <t>PISO EM PEDRA PORTUGUESA ASSENTADO SOBRE ARGAMASSA SECA DE CIMENTO E AREIA, TRAÇO 1:3, REJUNTADO COM CIMENTO COMUM - SEM FORNECIMENTO</t>
  </si>
  <si>
    <t>LAJE DE GRÊS ASSENTADA NA AREIA</t>
  </si>
  <si>
    <t>LAJE DE GRÊS ASSENTADA NA MASSA</t>
  </si>
  <si>
    <t>BASALTO IRREGULAR JUNTA BITOLADA COM FORNECIMENTO</t>
  </si>
  <si>
    <t>BASALTO IRREGULAR - COM FORNECIMENTO</t>
  </si>
  <si>
    <t>BASALTO IRREGULAR - SEM FORNECIMENTO</t>
  </si>
  <si>
    <t>BASALTO REGULAR TALHADO</t>
  </si>
  <si>
    <t>BASALTO REGULAR SERRADO COM FORNECIMENTO</t>
  </si>
  <si>
    <t>BASALTO REGULAR SERRADO SEM FORNECIMENTO</t>
  </si>
  <si>
    <t>AREIA MÉDIA PENEIRADA</t>
  </si>
  <si>
    <t>LAJOTA CONCRETO</t>
  </si>
  <si>
    <t>TAMPA DE CONCRETO ARMADO 60X60X5CM PARA CAIXA</t>
  </si>
  <si>
    <t>MEIO-FIO DE CONCRETO MOLDADO NO LOCAL - RETO</t>
  </si>
  <si>
    <t>MEIO-FIO DE CONCRETO MOLDADO NO LOCAL - CURVO</t>
  </si>
  <si>
    <t>REPOSIÇÃO E REALINHAMENTO DE MEIO-FIO VIÁRIO</t>
  </si>
  <si>
    <t>FORNECIMENTO E INSTALAÇÃO DE CADEIRA PARA BALANÇO INFANTIL COMPLETO, PARAFUSOS, MADEIRA ITAÚBA, FERRO CHATO E  CORRENTES</t>
  </si>
  <si>
    <t>TELAMENTO H=5,50 M - INCLUI FUNDAÇÕES</t>
  </si>
  <si>
    <t>TELAMENTO H=2,50 M  - INCLUI FUNDAÇÕES</t>
  </si>
  <si>
    <t>TELAMENTO DE REFORÇO - H=1,00 M</t>
  </si>
  <si>
    <t>GOLEIRA DE FUTSAL</t>
  </si>
  <si>
    <t>GOLEIRA DE FUTEBOL SOCIETY</t>
  </si>
  <si>
    <t>GOLEIRA DE FUTEBOL DE CAMPO</t>
  </si>
  <si>
    <t>POSTE DE VÔLEI</t>
  </si>
  <si>
    <t>POSTE DE VÔLEI - QUADRA DE AREIA</t>
  </si>
  <si>
    <t>TABELA DE BASQUETE - PADRÃO SMAM</t>
  </si>
  <si>
    <t>PINTURA DE DEMARCAÇÃO QUADRA ESPORTIVA FUTSAL</t>
  </si>
  <si>
    <t>PINTURA DE DEMARCAÇÃO QUADRA ESPORTIVA BASQUETE E/OU VÔLEI</t>
  </si>
  <si>
    <t>INSTALAÇÃO E FORNECIMENTO DE TUBO HORIZONTAL 1 1/2¨PARA QUADRAS</t>
  </si>
  <si>
    <t>INSTALAÇÃO E FORNECIMENTO DE TUBO VERTICAL 2 1/2¨PARA QUADRAS COM BLOCO DE FUNDAÇÃO - H=3,00M</t>
  </si>
  <si>
    <t>INSTALAÇÃO E FORNECIMENTO DE TUBO VERTICAL 2 1/2¨PARA QUADRAS COM BLOCO DE FUNDAÇÃO - H=5,50M</t>
  </si>
  <si>
    <t>BANCO B - L=2,00 M - PADRÃO SMAM</t>
  </si>
  <si>
    <t>BANCO TIPO A - L=1,80 M - PADRÃO SMAM</t>
  </si>
  <si>
    <t>CHURRASQUEIRA</t>
  </si>
  <si>
    <t>BEBEDOURO C/ VÁLVULA ANTI-VANDALISMO</t>
  </si>
  <si>
    <t>FORNECIMENTO E INSTALAÇÃO DE PRANCHA PARA BARRA BALANÇO COMPLETA (BARRA CHATA, TÁBUA E CAIBROS ITAÚBA, PARAFUSOS  E PINTURAS)</t>
  </si>
  <si>
    <t>FRADINHO DE CONCRETO - BASE OCTOGONAL</t>
  </si>
  <si>
    <t>CARGA E TRANSPORTE - EQUIPE 1 - C/ TRÊS FRENTES DE TRABALHO</t>
  </si>
  <si>
    <t>CARGA E TRANSPORTE - EQUIPE 2 - C/ TRÊS FRENTES DE TRABALHO</t>
  </si>
  <si>
    <t>REPINTURA TUBOS VERTICAIS QUADRAS ESPORTIVAS</t>
  </si>
  <si>
    <t>REPINTURA BANCO C/ENCOSTO</t>
  </si>
  <si>
    <t>REPINTURA TUBOS HORIZONTAIS QUADRAS ESPORTIVAS</t>
  </si>
  <si>
    <t>REPINTURA GOLEIRA SALÃO</t>
  </si>
  <si>
    <t>REPINTURA POSTE DE VÔLEI</t>
  </si>
  <si>
    <t>REPINTURA BANCO S/ENCOSTO</t>
  </si>
  <si>
    <t>REPINTURA ESTRUTURA 1 - "S"</t>
  </si>
  <si>
    <t>REPINTURA ESTRUTURA 2</t>
  </si>
  <si>
    <t>REPINTURA ESTRUTURA 3</t>
  </si>
  <si>
    <t>REPINTURA ESTRUTURA 4</t>
  </si>
  <si>
    <t>REPINTURA ESTRUTURA 5</t>
  </si>
  <si>
    <t>REPINTURA ESTRUTURA 6</t>
  </si>
  <si>
    <t>REPINTURA ESTRUTURA 7</t>
  </si>
  <si>
    <t>REPINTURA ESTRUTURA 8</t>
  </si>
  <si>
    <t>REPINTURA ESTRUTURA 9</t>
  </si>
  <si>
    <t>REPINTURA ESTRUTURA 10</t>
  </si>
  <si>
    <t>REPINTURA GANGORRA DUPLA</t>
  </si>
  <si>
    <t>REPINTURA GANGORRA TRIPLA</t>
  </si>
  <si>
    <t>REPINTURA BARRA-BALANÇO</t>
  </si>
  <si>
    <t>REPINTURA BALANÇO MISTO</t>
  </si>
  <si>
    <t>REPINTURA BALANÇO INFANTIL</t>
  </si>
  <si>
    <t>REPINTURA ESCORREGADOR</t>
  </si>
  <si>
    <t>REPINTURA DE PRANCHA DE ABDOMINAIS</t>
  </si>
  <si>
    <t>REPINTURA DE BARRA ALONGAMENTO - 2 ALTURAS</t>
  </si>
  <si>
    <t>REPINTURA DE BARRAS PARALELAS</t>
  </si>
  <si>
    <t>REPINTURA DE APOIO P/ MEMBROS SUPERIORES</t>
  </si>
  <si>
    <t>REPINTURA DE BARRA P/ ALONGAMENTO</t>
  </si>
  <si>
    <t>REPINTURA DE BARRA HORIZONTAL - 4 MÓDULOS</t>
  </si>
  <si>
    <t>REPINTURA DE BARRA HORIZONTAL - 3 MÓDULOS</t>
  </si>
  <si>
    <t>REPINTURA DE BARRA HORIZONTAL - 1 MÓDULO</t>
  </si>
  <si>
    <t>REPINTURA DE ESPALDAR</t>
  </si>
  <si>
    <t>REPINTURA DE MESA DE DAMAS</t>
  </si>
  <si>
    <t>REPINTURA DE TODA A TABELA DE BASQUETE</t>
  </si>
  <si>
    <t>INSTALAÇÃO BANCO C/ENCOSTO</t>
  </si>
  <si>
    <t>INSTALAÇÃO BANCO S/ENCOSTO</t>
  </si>
  <si>
    <t>INSTALAÇÃO GANGORRA DUPLA E TRIPLA</t>
  </si>
  <si>
    <t>INSTALAÇÃO BARRA-BALANÇO</t>
  </si>
  <si>
    <t>INSTALAÇÃO BALANÇO MISTO, INFANTIL E JUVENIL</t>
  </si>
  <si>
    <t>INSTALAÇÃO ESCORREGADOR</t>
  </si>
  <si>
    <t>INSTALAÇÃO DE CADEIRA DE BALANÇO</t>
  </si>
  <si>
    <t>INSTALAÇÃO DE PRANCHA DE ASSENTO DE GANGORA</t>
  </si>
  <si>
    <t>INSTALAÇÃO DE PRANCHA DE ASSENTO DO BARRA BALANÇO</t>
  </si>
  <si>
    <t>INSTALAÇÃO DE PEGA MÃO</t>
  </si>
  <si>
    <t>INSTALAÇÃO DE CORRIMÃO</t>
  </si>
  <si>
    <t>FIXAÇÃO DE CHUMBADOR  EQUIPAMENTOS  (SAPATA 30X30)</t>
  </si>
  <si>
    <t>INSTALAÇÃO DE PRANCHA DE ASSENTO OU ENCOSTO DE BANCO</t>
  </si>
  <si>
    <t>INSTALAÇÃO DE GOLEIRA DE FUTSAL</t>
  </si>
  <si>
    <t>INSTALAÇÃO DE GOLEIRA DE FUTEBOL SOCIETY</t>
  </si>
  <si>
    <t>INSTALAÇÃO DE GOLEIRA DE FUTEBOL DE CAMPO</t>
  </si>
  <si>
    <t>INSTALAÇÃO DE POSTE DE VÔLEI - SEM FORNECIMENTO</t>
  </si>
  <si>
    <t>INSTALAÇÃO DE POSTE DE VÔLEI - QUADRA DE AREIA - SEM FORNECIMENTO</t>
  </si>
  <si>
    <t>INSTALAÇÃO E FORNECIMENTO DE TABELA DE BASQUETE - CHAPA METÁLICA + ARO</t>
  </si>
  <si>
    <t>INSTALAÇÃO E FORNECIMENTO DE MOURÃO DE CONCRETO COM BLOCO FUNDAÇÃO</t>
  </si>
  <si>
    <t>INSTALAÇÃO DE EQUIPAMENTOS DE GINÁSTICA PADRÃO SMAMS - APOIO P/ MEBROS SUPERIORES -  BARRA ALONGAMENTO 2 ALTURAS - BARRA PARA ALONGAMENTOS</t>
  </si>
  <si>
    <t>INSTALAÇÃO DE EQUIPAMENTOS DE GINÁSTICA PADRÃO SMAMS - BARRA HORIZONTAL 1 MÓDULO - ESPALDAR - PRANCHA DE ABDOMINAL</t>
  </si>
  <si>
    <t>INSTALAÇÃO DE EQUIPAMENTOS DE GINÁSTICA PADRÃO SMAMS - BARRA HORIZONTAL 3 MÓDULOS - BARRA HORIZONTAL 4 MÓDULOS - BARRAS PARALELAS</t>
  </si>
  <si>
    <t>LIXEIRA METÁLICA - V=30LITROS</t>
  </si>
  <si>
    <t>TELAMENTO CACHORRÓDROMO (INCLUI FUNDAÇÕES)</t>
  </si>
  <si>
    <t>GUARDA-CORPO P/ÁREA INFANTIL</t>
  </si>
  <si>
    <t>GRADIL DE FERRO</t>
  </si>
  <si>
    <t>CERCAMENTO COM MOURÃO DE CONCRETO S/VIGA DE FUNDAÇÃO = H=1,80M</t>
  </si>
  <si>
    <t>ALVENARIA DE GRANITO</t>
  </si>
  <si>
    <t>ESTRUTURA 7 - FERRO GALVANIZADO - "Y"</t>
  </si>
  <si>
    <t>ANOTAÇÃO DE RESPONSABILDIADE TÉCNICA</t>
  </si>
  <si>
    <t>EMOP19.004.0402-0</t>
  </si>
  <si>
    <t>CAMIONETE TIPO PICK-UP,COM CABINE SIMPLES E CACAMBA,TIPO LEV E,MOTOR BICOMBUSTIVEL (GASOLINA E ALCOOL) DE 1,6 LITROS,INCLUSIVE MOTORISTA E COMBUSTIVEL</t>
  </si>
  <si>
    <t>REMOÇÃO DE MOURÃO DE CONCRETO - H=VARIÁVEL</t>
  </si>
  <si>
    <t>REPINTURA BALANÇO JUVENIL</t>
  </si>
  <si>
    <t>REMOÇÕES - SERVIÇOS INICIAIS</t>
  </si>
  <si>
    <t>INSTALAÇÕES PROVISÓRIAS</t>
  </si>
  <si>
    <t>MOVIMENTO DE TERRA</t>
  </si>
  <si>
    <t>PAVIMENTAÇÃO - RECONSTRUÇÃO DE PISOS</t>
  </si>
  <si>
    <t>MURO/ ALVENARIA/ REVESTIMENTOS</t>
  </si>
  <si>
    <t>MEIO-FIO</t>
  </si>
  <si>
    <t>DEGRAU</t>
  </si>
  <si>
    <t>ACESSIBILIDADE</t>
  </si>
  <si>
    <t>QUADRAS</t>
  </si>
  <si>
    <t>EQUIPAMENTOS/MOBILIÁRIO URBANO/ MANUTENÇÃO BANCOS</t>
  </si>
  <si>
    <t>BRINQUEDOS NOVOS</t>
  </si>
  <si>
    <t>MANUTENÇÃO DE BRINQUEDOS</t>
  </si>
  <si>
    <t>REPINTURA</t>
  </si>
  <si>
    <t>CARGA E TRANSPORTE</t>
  </si>
  <si>
    <t>PLANTIO</t>
  </si>
  <si>
    <t>ART - ANOTAÇÃO DE RESPONSABILIDADE TÉCNICA</t>
  </si>
  <si>
    <t>26.0.000026130-0</t>
  </si>
  <si>
    <t>INSTALAÇÃO DE EQUIPAMENTOS</t>
  </si>
  <si>
    <t>PISO CONCRETO ARMADO E= 8 CM - INCLUI JUNTA DE DILATAÇÃO</t>
  </si>
  <si>
    <t>SERVIÇOS PRELIMINARES</t>
  </si>
  <si>
    <t>Manutenção de praças do Município de Porto Alegre - Lote Norte</t>
  </si>
  <si>
    <t>DEMOLIÇÃO TELAMENTO H=5,50 M S/TUBOS E S/VIGA C/REMOÇÃO DE ENTULHO</t>
  </si>
  <si>
    <t>DEMOLIÇÃO TELAMENTO H=3,00 M S/TUBOS E S/VIGA C/REMOÇÃO DE ENTULHO</t>
  </si>
  <si>
    <t>DEMOLIÇÃO TELAMENTO H=1,70 M S/TUBOS E S/VIGA COM REMOÇÃO DE ENTULHOS</t>
  </si>
  <si>
    <t>DEMOLIÇÃO TELAMENTO H=1,00 M C/REMOÇÃO DE ENTULHO</t>
  </si>
  <si>
    <t>DEMOLIÇÃO TUBOS TELAMENTO H=5,50 M C/REMOÇÃO DE ENTULHO</t>
  </si>
  <si>
    <t>DEMOLIÇÃO TUBOS TELAMENTO H=3,00 M C/REMOÇÃO DE ENTULHO</t>
  </si>
  <si>
    <t>DEMOLIÇÃO TUBOS TELAMENTO H=1,70 M C/REMOÇÃO DE ENTULHO</t>
  </si>
  <si>
    <t>Subtotal SERVIÇOS PRELIMINARES</t>
  </si>
  <si>
    <t>Subtotal REMOÇÕES - SERVIÇOS INICIAIS</t>
  </si>
  <si>
    <t>Subtotal INSTALAÇÕES PROVISÓRIAS</t>
  </si>
  <si>
    <t>Subtotal ADMINISTRAÇÃO LOCAL</t>
  </si>
  <si>
    <t>ESCAVAÇÃO MANUAL DE SOLO ATÉ 1,30 M</t>
  </si>
  <si>
    <t>Subtotal MOVIMENTO DE TERRA</t>
  </si>
  <si>
    <t>SAIBRO ROSA - COMPACTAÇÃO MECÂNICA - 3 CM</t>
  </si>
  <si>
    <t>SAIBRO ROSA - COMPACTAÇÃO MECÂNICA - 6 CM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</si>
  <si>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</si>
  <si>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</si>
  <si>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</si>
  <si>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</si>
  <si>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</si>
  <si>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</si>
  <si>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</si>
  <si>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</si>
  <si>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</si>
  <si>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</si>
  <si>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</si>
  <si>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</si>
  <si>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Subtotal PAVIMENTAÇÃO - RECONSTRUÇÃO DE PISOS</t>
  </si>
  <si>
    <t>Subtotal MURO/ ALVENARIA/ REVESTIMENTOS</t>
  </si>
  <si>
    <t>Subtotal MEIO-FIO</t>
  </si>
  <si>
    <t>DEGRAU CONCRETO L=2,00 M - BASE GRÊS - PADRÃO SMAM</t>
  </si>
  <si>
    <t>DEGRAU CONCRETO L=2,00 M - BASE CONCRETO</t>
  </si>
  <si>
    <t>Subtotal DEGRAU</t>
  </si>
  <si>
    <t>RAMPA PPNE'S TIPO 1 - 1,50 M (ABAS 1,80 M)</t>
  </si>
  <si>
    <t>CORRIMÃO PPNE'S</t>
  </si>
  <si>
    <t>Subtotal ACESSIBILIDADE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</si>
  <si>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</si>
  <si>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</si>
  <si>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</si>
  <si>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</si>
  <si>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</si>
  <si>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</si>
  <si>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</si>
  <si>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</si>
  <si>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</si>
  <si>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</si>
  <si>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</si>
  <si>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</si>
  <si>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</si>
  <si>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</si>
  <si>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Subtotal QUADRAS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</si>
  <si>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</si>
  <si>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</si>
  <si>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</si>
  <si>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</si>
  <si>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</si>
  <si>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</si>
  <si>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</si>
  <si>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</si>
  <si>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</si>
  <si>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</si>
  <si>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</si>
  <si>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FORNECIMENTO E INSTALAÇÃO DE ASSENTO / ENCOSTO PARA BANCOS TIPO A E B COMPLETO (TÁBUA ITAÚBA, PARAFUSOS E PINTURA)</t>
  </si>
  <si>
    <t>12.12</t>
  </si>
  <si>
    <t>12.13</t>
  </si>
  <si>
    <t>Subtotal EQUIPAMENTOS/MOBILIÁRIO URBANO/ MANUTENÇÃO BANCOS</t>
  </si>
  <si>
    <t>13.1</t>
  </si>
  <si>
    <t>13.2</t>
  </si>
  <si>
    <t>13.3</t>
  </si>
  <si>
    <t>13.4</t>
  </si>
  <si>
    <t>13.5</t>
  </si>
  <si>
    <t>Subtotal BRINQUEDOS NOVOS</t>
  </si>
  <si>
    <t>14.1</t>
  </si>
  <si>
    <t>14.2</t>
  </si>
  <si>
    <t>14.3</t>
  </si>
  <si>
    <t>14.4</t>
  </si>
  <si>
    <t>Subtotal MANUTENÇÃO DE BRINQUEDOS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</si>
  <si>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</si>
  <si>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</si>
  <si>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</si>
  <si>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</si>
  <si>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</si>
  <si>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</si>
  <si>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</si>
  <si>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</si>
  <si>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</si>
  <si>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</si>
  <si>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</si>
  <si>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</si>
  <si>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</si>
  <si>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</si>
  <si>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</si>
  <si>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</si>
  <si>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</si>
  <si>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</si>
  <si>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</si>
  <si>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</si>
  <si>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</si>
  <si>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</si>
  <si>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</si>
  <si>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</si>
  <si>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</si>
  <si>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</si>
  <si>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</si>
  <si>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</si>
  <si>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</si>
  <si>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</si>
  <si>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</si>
  <si>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</si>
  <si>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</si>
  <si>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</si>
  <si>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</si>
  <si>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</si>
  <si>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</si>
  <si>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Subtotal REPINTURA</t>
  </si>
  <si>
    <t>16.1</t>
  </si>
  <si>
    <t>16.2</t>
  </si>
  <si>
    <t>16.3</t>
  </si>
  <si>
    <t>Subtotal CARGA E TRANSPORTE</t>
  </si>
  <si>
    <t>17.1</t>
  </si>
  <si>
    <t>INSTALAÇÃO TELA H=5,50 M EM ESTRUTURA TUBULAR EXISTENTE DE QUADRA ESPORTIVA</t>
  </si>
  <si>
    <t>17.2</t>
  </si>
  <si>
    <t>INSTALAÇÃO TELA H=3,00 M EM ESTRUTURA TUBULAR EXISTENTE DE QUADRA ESPORTIVA</t>
  </si>
  <si>
    <t>17.3</t>
  </si>
  <si>
    <t>INSTALAÇÃO TELA H=1,70 M EM ESTRUTURA TUBULAR EXISTENTE DE QUADRA ESPORTIVA</t>
  </si>
  <si>
    <t>17.4</t>
  </si>
  <si>
    <t>INSTALAÇÃO TELA H=1,00 M EM ESTRUTURA TUBULAR EXISTENTE DE QUADRA ESPORTIVA</t>
  </si>
  <si>
    <t>17.5</t>
  </si>
  <si>
    <t>17.6</t>
  </si>
  <si>
    <t>17.7</t>
  </si>
  <si>
    <t>17.8</t>
  </si>
  <si>
    <t>17.9</t>
  </si>
  <si>
    <t>17.10</t>
  </si>
  <si>
    <t>17.11</t>
  </si>
  <si>
    <t>ESTICAMENTO DE TELAMENTO  H=5,5M</t>
  </si>
  <si>
    <t>17.12</t>
  </si>
  <si>
    <t>ESTICAMENTO DE TELAMENTO  H=3,00M</t>
  </si>
  <si>
    <t>17.13</t>
  </si>
  <si>
    <t>ESTICAMENTO DE TELAMENTO  H=1,70 M</t>
  </si>
  <si>
    <t>17.14</t>
  </si>
  <si>
    <t>ESTICAMENTO DE TELAMENTO  H=1,00 M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</si>
  <si>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</si>
  <si>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</si>
  <si>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</si>
  <si>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</si>
  <si>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</si>
  <si>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</si>
  <si>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</si>
  <si>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</si>
  <si>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</si>
  <si>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</si>
  <si>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</si>
  <si>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</si>
  <si>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</si>
  <si>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</si>
  <si>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</si>
  <si>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</si>
  <si>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</si>
  <si>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Subtotal INSTALAÇÃO DE EQUIPAMENTOS</t>
  </si>
  <si>
    <t>18.1</t>
  </si>
  <si>
    <t>Subtotal PLANTIO</t>
  </si>
  <si>
    <t>19.1</t>
  </si>
  <si>
    <t>Subtotal ART - ANOTAÇÃO DE RESPONSABILIDADE TÉCNICA</t>
  </si>
  <si>
    <t>1 - Foi utilizada data base SINAPI jan/2026;</t>
  </si>
  <si>
    <t>(preencher este campo com o local da prestação dos serviços)</t>
  </si>
  <si>
    <r>
      <rPr>
        <b/>
        <sz val="18"/>
        <color theme="1"/>
        <rFont val="Arial"/>
        <family val="2"/>
      </rPr>
      <t xml:space="preserve">
PE 220/2026
</t>
    </r>
    <r>
      <rPr>
        <b/>
        <sz val="20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>REGISTRO DE PREÇOS DE MANUTENÇÃO DE PRAÇAS - NORTE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</si>
</sst>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[$-416]mmm\-yy"/>
    <numFmt numFmtId="166" formatCode="_(* #,##0.00_);_(* \(#,##0.00\);_(* \-??_);_(@_)"/>
    <numFmt numFmtId="167" formatCode="#,##0.00\ ;&quot; (&quot;#,##0.00\);&quot; -&quot;#\ ;@\ "/>
  </numFmts>
  <fonts count="26">
    <font>
      <sz val="11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b/>
      <sz val="10"/>
      <color rgb="FFD8D8D8"/>
      <name val="Arial"/>
      <family val="2"/>
    </font>
    <font>
      <sz val="8"/>
      <color theme="1"/>
      <name val="Arial"/>
      <family val="2"/>
    </font>
    <font>
      <sz val="8"/>
      <color theme="1"/>
      <name val="Arial1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Black"/>
      <family val="2"/>
    </font>
    <font>
      <sz val="6"/>
      <color theme="1"/>
      <name val="Arial"/>
      <family val="2"/>
    </font>
    <font>
      <sz val="10"/>
      <color theme="1"/>
      <name val="Century Gothic"/>
      <family val="2"/>
    </font>
    <font>
      <b/>
      <sz val="18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9"/>
    <xf numFmtId="9" fontId="1" fillId="0" borderId="9" applyFont="0" applyFill="0" applyBorder="0" applyAlignment="0" applyProtection="0"/>
    <xf numFmtId="44" fontId="1" fillId="0" borderId="9" applyFont="0" applyFill="0" applyBorder="0" applyAlignment="0" applyProtection="0"/>
    <xf numFmtId="9" fontId="19" fillId="0" borderId="0" applyFont="0" applyFill="0" applyBorder="0" applyAlignment="0" applyProtection="0"/>
    <xf numFmtId="0" fontId="23" fillId="0" borderId="9"/>
    <xf numFmtId="0" fontId="24" fillId="0" borderId="9"/>
    <xf numFmtId="43" fontId="25" fillId="0" borderId="0" applyFont="0" applyFill="0" applyBorder="0" applyAlignment="0" applyProtection="0"/>
  </cellStyleXfs>
  <cellXfs count="156">
    <xf numFmtId="0" fontId="0" fillId="0" borderId="0" xfId="0"/>
    <xf numFmtId="0" fontId="3" fillId="2" borderId="36" xfId="0" applyFont="1" applyFill="1" applyBorder="1" applyAlignment="1" applyProtection="1">
      <alignment horizontal="center" vertical="center" wrapText="1"/>
      <protection hidden="1"/>
    </xf>
    <xf numFmtId="0" fontId="3" fillId="2" borderId="39" xfId="0" applyFont="1" applyFill="1" applyBorder="1" applyAlignment="1" applyProtection="1">
      <alignment horizontal="center" vertical="center" wrapText="1"/>
      <protection hidden="1"/>
    </xf>
    <xf numFmtId="0" fontId="3" fillId="2" borderId="3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43" fontId="10" fillId="2" borderId="1" xfId="7" applyFont="1" applyFill="1" applyBorder="1" applyAlignment="1" applyProtection="1">
      <alignment horizontal="center" vertical="center"/>
      <protection hidden="1"/>
    </xf>
    <xf numFmtId="43" fontId="10" fillId="2" borderId="1" xfId="7" applyFont="1" applyFill="1" applyBorder="1" applyProtection="1">
      <protection hidden="1"/>
    </xf>
    <xf numFmtId="0" fontId="0" fillId="6" borderId="0" xfId="0" applyFill="1" applyProtection="1">
      <protection hidden="1"/>
    </xf>
    <xf numFmtId="43" fontId="10" fillId="6" borderId="0" xfId="7" applyFont="1" applyFill="1" applyProtection="1">
      <protection hidden="1"/>
    </xf>
    <xf numFmtId="0" fontId="0" fillId="0" borderId="0" xfId="0" applyProtection="1">
      <protection hidden="1"/>
    </xf>
    <xf numFmtId="0" fontId="3" fillId="2" borderId="32" xfId="0" applyFont="1" applyFill="1" applyBorder="1" applyAlignment="1" applyProtection="1">
      <alignment horizontal="center" vertical="center" wrapText="1"/>
      <protection hidden="1"/>
    </xf>
    <xf numFmtId="0" fontId="3" fillId="2" borderId="34" xfId="0" applyFont="1" applyFill="1" applyBorder="1" applyAlignment="1" applyProtection="1">
      <alignment horizontal="center" vertical="center" wrapText="1"/>
      <protection hidden="1"/>
    </xf>
    <xf numFmtId="0" fontId="3" fillId="2" borderId="35" xfId="0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4" fillId="0" borderId="3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right" vertical="center"/>
      <protection hidden="1"/>
    </xf>
    <xf numFmtId="0" fontId="2" fillId="2" borderId="7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165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7" fillId="2" borderId="11" xfId="0" applyFont="1" applyFill="1" applyBorder="1" applyAlignment="1" applyProtection="1">
      <alignment horizontal="right"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4" fontId="2" fillId="2" borderId="1" xfId="0" applyNumberFormat="1" applyFont="1" applyFill="1" applyBorder="1" applyAlignment="1" applyProtection="1">
      <alignment horizontal="right" vertical="center"/>
      <protection hidden="1"/>
    </xf>
    <xf numFmtId="10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right" vertical="center"/>
      <protection hidden="1"/>
    </xf>
    <xf numFmtId="0" fontId="4" fillId="0" borderId="12" xfId="0" applyFont="1" applyBorder="1" applyProtection="1">
      <protection hidden="1"/>
    </xf>
    <xf numFmtId="4" fontId="2" fillId="2" borderId="13" xfId="0" applyNumberFormat="1" applyFont="1" applyFill="1" applyBorder="1" applyAlignment="1" applyProtection="1">
      <alignment horizontal="right" vertical="center"/>
      <protection hidden="1"/>
    </xf>
    <xf numFmtId="10" fontId="2" fillId="2" borderId="14" xfId="0" applyNumberFormat="1" applyFont="1" applyFill="1" applyBorder="1" applyAlignment="1" applyProtection="1">
      <alignment horizontal="center" vertical="center"/>
      <protection hidden="1"/>
    </xf>
    <xf numFmtId="0" fontId="7" fillId="3" borderId="15" xfId="0" applyFont="1" applyFill="1" applyBorder="1" applyAlignment="1" applyProtection="1">
      <alignment horizontal="center" vertical="center" wrapText="1"/>
      <protection hidden="1"/>
    </xf>
    <xf numFmtId="49" fontId="7" fillId="3" borderId="15" xfId="0" applyNumberFormat="1" applyFont="1" applyFill="1" applyBorder="1" applyAlignment="1" applyProtection="1">
      <alignment horizontal="center" vertical="center" wrapText="1"/>
      <protection hidden="1"/>
    </xf>
    <xf numFmtId="4" fontId="7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6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Protection="1">
      <protection hidden="1"/>
    </xf>
    <xf numFmtId="0" fontId="4" fillId="0" borderId="18" xfId="0" applyFont="1" applyBorder="1" applyProtection="1">
      <protection hidden="1"/>
    </xf>
    <xf numFmtId="0" fontId="7" fillId="2" borderId="15" xfId="0" applyFont="1" applyFill="1" applyBorder="1" applyAlignment="1" applyProtection="1">
      <alignment horizontal="center" vertical="center" wrapText="1"/>
      <protection hidden="1"/>
    </xf>
    <xf numFmtId="4" fontId="7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7" xfId="0" applyFont="1" applyFill="1" applyBorder="1" applyAlignment="1" applyProtection="1">
      <alignment horizontal="center" vertical="center"/>
      <protection hidden="1"/>
    </xf>
    <xf numFmtId="0" fontId="4" fillId="0" borderId="19" xfId="0" applyFont="1" applyBorder="1" applyProtection="1">
      <protection hidden="1"/>
    </xf>
    <xf numFmtId="4" fontId="7" fillId="3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4" fontId="7" fillId="3" borderId="1" xfId="0" applyNumberFormat="1" applyFont="1" applyFill="1" applyBorder="1" applyAlignment="1" applyProtection="1">
      <alignment horizontal="center" vertical="center" wrapText="1"/>
      <protection hidden="1"/>
    </xf>
    <xf numFmtId="4" fontId="7" fillId="7" borderId="1" xfId="0" applyNumberFormat="1" applyFont="1" applyFill="1" applyBorder="1" applyAlignment="1" applyProtection="1">
      <alignment horizontal="center" vertical="center" wrapText="1"/>
      <protection hidden="1"/>
    </xf>
    <xf numFmtId="43" fontId="10" fillId="2" borderId="1" xfId="7" applyFont="1" applyFill="1" applyBorder="1" applyAlignment="1" applyProtection="1">
      <alignment horizontal="center" vertical="center" wrapText="1"/>
      <protection hidden="1"/>
    </xf>
    <xf numFmtId="43" fontId="10" fillId="2" borderId="1" xfId="7" applyFont="1" applyFill="1" applyBorder="1" applyAlignment="1" applyProtection="1">
      <alignment wrapText="1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center" vertical="center"/>
      <protection hidden="1"/>
    </xf>
    <xf numFmtId="0" fontId="7" fillId="5" borderId="21" xfId="0" applyFont="1" applyFill="1" applyBorder="1" applyAlignment="1" applyProtection="1">
      <alignment horizontal="center" vertical="center"/>
      <protection hidden="1"/>
    </xf>
    <xf numFmtId="0" fontId="7" fillId="5" borderId="22" xfId="0" applyFont="1" applyFill="1" applyBorder="1" applyAlignment="1" applyProtection="1">
      <alignment horizontal="left" vertical="center"/>
      <protection hidden="1"/>
    </xf>
    <xf numFmtId="0" fontId="7" fillId="5" borderId="22" xfId="0" applyFont="1" applyFill="1" applyBorder="1" applyAlignment="1" applyProtection="1">
      <alignment vertical="center"/>
      <protection hidden="1"/>
    </xf>
    <xf numFmtId="0" fontId="2" fillId="5" borderId="22" xfId="0" applyFont="1" applyFill="1" applyBorder="1" applyAlignment="1" applyProtection="1">
      <alignment horizontal="center" vertical="center"/>
      <protection hidden="1"/>
    </xf>
    <xf numFmtId="166" fontId="9" fillId="5" borderId="23" xfId="0" applyNumberFormat="1" applyFont="1" applyFill="1" applyBorder="1" applyAlignment="1" applyProtection="1">
      <alignment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5" xfId="0" applyFont="1" applyBorder="1" applyAlignment="1" applyProtection="1">
      <alignment horizontal="center" vertical="center" wrapText="1"/>
      <protection hidden="1"/>
    </xf>
    <xf numFmtId="4" fontId="10" fillId="0" borderId="24" xfId="0" applyNumberFormat="1" applyFont="1" applyBorder="1" applyAlignment="1" applyProtection="1">
      <alignment horizontal="center" vertical="center" wrapText="1"/>
      <protection hidden="1"/>
    </xf>
    <xf numFmtId="4" fontId="10" fillId="0" borderId="25" xfId="0" applyNumberFormat="1" applyFont="1" applyBorder="1" applyAlignment="1" applyProtection="1">
      <alignment horizontal="center" vertical="center" wrapText="1"/>
      <protection hidden="1"/>
    </xf>
    <xf numFmtId="10" fontId="10" fillId="0" borderId="25" xfId="0" applyNumberFormat="1" applyFont="1" applyBorder="1" applyAlignment="1" applyProtection="1">
      <alignment horizontal="center" vertical="center"/>
      <protection hidden="1"/>
    </xf>
    <xf numFmtId="4" fontId="10" fillId="0" borderId="26" xfId="0" applyNumberFormat="1" applyFont="1" applyBorder="1" applyAlignment="1" applyProtection="1">
      <alignment horizontal="center" vertical="center"/>
      <protection hidden="1"/>
    </xf>
    <xf numFmtId="4" fontId="10" fillId="0" borderId="24" xfId="0" applyNumberFormat="1" applyFont="1" applyBorder="1" applyAlignment="1" applyProtection="1">
      <alignment horizontal="center" vertical="center"/>
      <protection hidden="1"/>
    </xf>
    <xf numFmtId="4" fontId="2" fillId="2" borderId="1" xfId="0" applyNumberFormat="1" applyFont="1" applyFill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 wrapText="1"/>
      <protection hidden="1"/>
    </xf>
    <xf numFmtId="0" fontId="10" fillId="3" borderId="28" xfId="0" applyFont="1" applyFill="1" applyBorder="1" applyAlignment="1" applyProtection="1">
      <alignment horizontal="left" vertical="center" wrapText="1"/>
      <protection hidden="1"/>
    </xf>
    <xf numFmtId="0" fontId="10" fillId="3" borderId="28" xfId="0" applyFont="1" applyFill="1" applyBorder="1" applyAlignment="1" applyProtection="1">
      <alignment horizontal="center" vertical="center" wrapText="1"/>
      <protection hidden="1"/>
    </xf>
    <xf numFmtId="2" fontId="10" fillId="3" borderId="28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29" xfId="0" applyFont="1" applyFill="1" applyBorder="1" applyAlignment="1" applyProtection="1">
      <alignment horizontal="center" vertical="center" wrapText="1"/>
      <protection hidden="1"/>
    </xf>
    <xf numFmtId="0" fontId="2" fillId="2" borderId="28" xfId="0" applyFont="1" applyFill="1" applyBorder="1" applyAlignment="1" applyProtection="1">
      <alignment horizontal="center" vertical="center"/>
      <protection hidden="1"/>
    </xf>
    <xf numFmtId="166" fontId="10" fillId="0" borderId="30" xfId="0" applyNumberFormat="1" applyFont="1" applyBorder="1" applyAlignment="1" applyProtection="1">
      <alignment horizontal="center" vertical="center"/>
      <protection hidden="1"/>
    </xf>
    <xf numFmtId="166" fontId="10" fillId="0" borderId="27" xfId="0" applyNumberFormat="1" applyFont="1" applyBorder="1" applyAlignment="1" applyProtection="1">
      <alignment horizontal="center" vertical="center"/>
      <protection hidden="1"/>
    </xf>
    <xf numFmtId="0" fontId="7" fillId="5" borderId="21" xfId="0" applyFont="1" applyFill="1" applyBorder="1" applyAlignment="1" applyProtection="1">
      <alignment horizontal="right" vertical="center" wrapText="1"/>
      <protection hidden="1"/>
    </xf>
    <xf numFmtId="0" fontId="7" fillId="5" borderId="22" xfId="0" applyFont="1" applyFill="1" applyBorder="1" applyAlignment="1" applyProtection="1">
      <alignment horizontal="right" vertical="center" wrapText="1"/>
      <protection hidden="1"/>
    </xf>
    <xf numFmtId="0" fontId="12" fillId="5" borderId="22" xfId="0" applyFont="1" applyFill="1" applyBorder="1" applyAlignment="1" applyProtection="1">
      <alignment horizontal="right" vertical="center"/>
      <protection hidden="1"/>
    </xf>
    <xf numFmtId="4" fontId="12" fillId="5" borderId="31" xfId="0" applyNumberFormat="1" applyFont="1" applyFill="1" applyBorder="1" applyAlignment="1" applyProtection="1">
      <alignment horizontal="center" vertical="center"/>
      <protection hidden="1"/>
    </xf>
    <xf numFmtId="4" fontId="7" fillId="5" borderId="31" xfId="0" applyNumberFormat="1" applyFont="1" applyFill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left" vertical="center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left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 wrapText="1"/>
      <protection hidden="1"/>
    </xf>
    <xf numFmtId="167" fontId="11" fillId="0" borderId="27" xfId="0" applyNumberFormat="1" applyFont="1" applyBorder="1" applyAlignment="1" applyProtection="1">
      <alignment horizontal="center" vertical="center" wrapText="1"/>
      <protection hidden="1"/>
    </xf>
    <xf numFmtId="0" fontId="10" fillId="0" borderId="27" xfId="0" applyFont="1" applyBorder="1" applyAlignment="1" applyProtection="1">
      <alignment horizontal="left" vertical="center" wrapText="1"/>
      <protection hidden="1"/>
    </xf>
    <xf numFmtId="4" fontId="10" fillId="3" borderId="28" xfId="0" applyNumberFormat="1" applyFont="1" applyFill="1" applyBorder="1" applyAlignment="1" applyProtection="1">
      <alignment horizontal="center" vertical="center" wrapText="1"/>
      <protection hidden="1"/>
    </xf>
    <xf numFmtId="4" fontId="10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28" xfId="0" applyFont="1" applyFill="1" applyBorder="1" applyAlignment="1" applyProtection="1">
      <alignment horizontal="center" vertical="center"/>
      <protection hidden="1"/>
    </xf>
    <xf numFmtId="167" fontId="11" fillId="0" borderId="25" xfId="0" applyNumberFormat="1" applyFont="1" applyBorder="1" applyAlignment="1" applyProtection="1">
      <alignment horizontal="center" vertical="center" wrapText="1"/>
      <protection hidden="1"/>
    </xf>
    <xf numFmtId="0" fontId="10" fillId="2" borderId="11" xfId="0" applyFont="1" applyFill="1" applyBorder="1" applyAlignment="1" applyProtection="1">
      <alignment horizontal="left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left" vertical="center"/>
      <protection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10" fillId="2" borderId="38" xfId="0" applyFont="1" applyFill="1" applyBorder="1" applyAlignment="1" applyProtection="1">
      <alignment horizontal="center" vertical="center"/>
      <protection hidden="1"/>
    </xf>
    <xf numFmtId="0" fontId="10" fillId="2" borderId="32" xfId="0" applyFont="1" applyFill="1" applyBorder="1" applyAlignment="1" applyProtection="1">
      <alignment horizontal="left" vertical="center"/>
      <protection hidden="1"/>
    </xf>
    <xf numFmtId="0" fontId="10" fillId="2" borderId="13" xfId="0" applyFont="1" applyFill="1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left" vertical="center"/>
      <protection hidden="1"/>
    </xf>
    <xf numFmtId="49" fontId="13" fillId="5" borderId="42" xfId="0" applyNumberFormat="1" applyFont="1" applyFill="1" applyBorder="1" applyAlignment="1" applyProtection="1">
      <alignment horizontal="right" vertical="center" wrapText="1"/>
      <protection hidden="1"/>
    </xf>
    <xf numFmtId="49" fontId="13" fillId="5" borderId="43" xfId="0" applyNumberFormat="1" applyFont="1" applyFill="1" applyBorder="1" applyAlignment="1" applyProtection="1">
      <alignment horizontal="right" vertical="center" wrapText="1"/>
      <protection hidden="1"/>
    </xf>
    <xf numFmtId="0" fontId="7" fillId="5" borderId="43" xfId="0" applyFont="1" applyFill="1" applyBorder="1" applyAlignment="1" applyProtection="1">
      <alignment horizontal="right" vertical="center" wrapText="1"/>
      <protection hidden="1"/>
    </xf>
    <xf numFmtId="0" fontId="2" fillId="5" borderId="43" xfId="0" applyFont="1" applyFill="1" applyBorder="1" applyAlignment="1" applyProtection="1">
      <alignment horizontal="center" vertical="center"/>
      <protection hidden="1"/>
    </xf>
    <xf numFmtId="0" fontId="13" fillId="5" borderId="43" xfId="0" applyFont="1" applyFill="1" applyBorder="1" applyAlignment="1" applyProtection="1">
      <alignment horizontal="right" vertical="center"/>
      <protection hidden="1"/>
    </xf>
    <xf numFmtId="4" fontId="12" fillId="5" borderId="44" xfId="0" applyNumberFormat="1" applyFont="1" applyFill="1" applyBorder="1" applyAlignment="1" applyProtection="1">
      <alignment horizontal="center" vertical="center"/>
      <protection hidden="1"/>
    </xf>
    <xf numFmtId="4" fontId="7" fillId="5" borderId="44" xfId="0" applyNumberFormat="1" applyFont="1" applyFill="1" applyBorder="1" applyAlignment="1" applyProtection="1">
      <alignment horizontal="center" vertical="center"/>
      <protection hidden="1"/>
    </xf>
    <xf numFmtId="49" fontId="13" fillId="5" borderId="40" xfId="0" applyNumberFormat="1" applyFont="1" applyFill="1" applyBorder="1" applyAlignment="1" applyProtection="1">
      <alignment horizontal="right" vertical="center" wrapText="1"/>
      <protection hidden="1"/>
    </xf>
    <xf numFmtId="0" fontId="20" fillId="5" borderId="40" xfId="0" applyFont="1" applyFill="1" applyBorder="1" applyAlignment="1" applyProtection="1">
      <alignment horizontal="right" vertical="center" wrapText="1"/>
      <protection hidden="1"/>
    </xf>
    <xf numFmtId="0" fontId="2" fillId="5" borderId="40" xfId="0" applyFont="1" applyFill="1" applyBorder="1" applyAlignment="1" applyProtection="1">
      <alignment horizontal="center" vertical="center"/>
      <protection hidden="1"/>
    </xf>
    <xf numFmtId="0" fontId="21" fillId="5" borderId="40" xfId="0" applyFont="1" applyFill="1" applyBorder="1" applyAlignment="1" applyProtection="1">
      <alignment horizontal="right" vertical="center"/>
      <protection hidden="1"/>
    </xf>
    <xf numFmtId="9" fontId="12" fillId="5" borderId="40" xfId="4" applyFont="1" applyFill="1" applyBorder="1" applyAlignment="1" applyProtection="1">
      <alignment horizontal="center" vertical="center"/>
      <protection hidden="1"/>
    </xf>
    <xf numFmtId="10" fontId="12" fillId="5" borderId="40" xfId="4" applyNumberFormat="1" applyFont="1" applyFill="1" applyBorder="1" applyAlignment="1" applyProtection="1">
      <alignment horizontal="center" vertical="center"/>
      <protection hidden="1"/>
    </xf>
    <xf numFmtId="4" fontId="12" fillId="5" borderId="40" xfId="0" applyNumberFormat="1" applyFont="1" applyFill="1" applyBorder="1" applyAlignment="1" applyProtection="1">
      <alignment horizontal="center" vertical="center"/>
      <protection hidden="1"/>
    </xf>
    <xf numFmtId="4" fontId="7" fillId="5" borderId="41" xfId="0" applyNumberFormat="1" applyFont="1" applyFill="1" applyBorder="1" applyAlignment="1" applyProtection="1">
      <alignment horizontal="center" vertical="center"/>
      <protection hidden="1"/>
    </xf>
    <xf numFmtId="43" fontId="10" fillId="2" borderId="9" xfId="7" applyFont="1" applyFill="1" applyBorder="1" applyAlignment="1" applyProtection="1">
      <alignment horizontal="center" vertical="center"/>
      <protection hidden="1"/>
    </xf>
    <xf numFmtId="43" fontId="10" fillId="2" borderId="9" xfId="7" applyFont="1" applyFill="1" applyBorder="1" applyProtection="1">
      <protection hidden="1"/>
    </xf>
    <xf numFmtId="49" fontId="13" fillId="2" borderId="1" xfId="0" applyNumberFormat="1" applyFont="1" applyFill="1" applyBorder="1" applyAlignment="1" applyProtection="1">
      <alignment horizontal="left" vertical="center"/>
      <protection hidden="1"/>
    </xf>
    <xf numFmtId="49" fontId="7" fillId="2" borderId="1" xfId="0" applyNumberFormat="1" applyFont="1" applyFill="1" applyBorder="1" applyAlignment="1" applyProtection="1">
      <alignment horizontal="right" vertical="center" wrapText="1"/>
      <protection hidden="1"/>
    </xf>
    <xf numFmtId="49" fontId="13" fillId="2" borderId="1" xfId="0" applyNumberFormat="1" applyFont="1" applyFill="1" applyBorder="1" applyAlignment="1" applyProtection="1">
      <alignment horizontal="right" vertical="center" wrapText="1"/>
      <protection hidden="1"/>
    </xf>
    <xf numFmtId="0" fontId="7" fillId="2" borderId="1" xfId="0" applyFont="1" applyFill="1" applyBorder="1" applyAlignment="1" applyProtection="1">
      <alignment horizontal="right" vertical="center" wrapText="1"/>
      <protection hidden="1"/>
    </xf>
    <xf numFmtId="0" fontId="13" fillId="2" borderId="1" xfId="0" applyFont="1" applyFill="1" applyBorder="1" applyAlignment="1" applyProtection="1">
      <alignment horizontal="right" vertical="center"/>
      <protection hidden="1"/>
    </xf>
    <xf numFmtId="4" fontId="1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4" borderId="7" xfId="0" applyFont="1" applyFill="1" applyBorder="1" applyAlignment="1" applyProtection="1">
      <alignment horizontal="left" vertical="top"/>
      <protection hidden="1"/>
    </xf>
    <xf numFmtId="49" fontId="2" fillId="2" borderId="7" xfId="0" applyNumberFormat="1" applyFont="1" applyFill="1" applyBorder="1" applyAlignment="1" applyProtection="1">
      <alignment horizontal="left" vertical="top" wrapText="1"/>
      <protection hidden="1"/>
    </xf>
    <xf numFmtId="49" fontId="16" fillId="2" borderId="1" xfId="0" applyNumberFormat="1" applyFont="1" applyFill="1" applyBorder="1" applyAlignment="1" applyProtection="1">
      <alignment horizontal="left" vertical="center" wrapText="1"/>
      <protection hidden="1"/>
    </xf>
    <xf numFmtId="49" fontId="1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 vertical="center"/>
      <protection hidden="1"/>
    </xf>
    <xf numFmtId="0" fontId="2" fillId="2" borderId="36" xfId="0" applyFont="1" applyFill="1" applyBorder="1" applyAlignment="1" applyProtection="1">
      <alignment horizontal="center"/>
      <protection hidden="1"/>
    </xf>
    <xf numFmtId="0" fontId="2" fillId="2" borderId="33" xfId="0" applyFont="1" applyFill="1" applyBorder="1" applyAlignment="1" applyProtection="1">
      <alignment horizontal="right"/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2" fillId="2" borderId="32" xfId="0" applyFont="1" applyFill="1" applyBorder="1" applyAlignment="1" applyProtection="1">
      <alignment horizontal="center"/>
      <protection hidden="1"/>
    </xf>
    <xf numFmtId="4" fontId="10" fillId="8" borderId="25" xfId="0" applyNumberFormat="1" applyFont="1" applyFill="1" applyBorder="1" applyAlignment="1" applyProtection="1">
      <alignment horizontal="center" vertical="center" wrapText="1"/>
      <protection locked="0" hidden="1"/>
    </xf>
    <xf numFmtId="0" fontId="18" fillId="2" borderId="34" xfId="0" applyFont="1" applyFill="1" applyBorder="1" applyAlignment="1" applyProtection="1">
      <alignment horizontal="left" vertical="center" wrapText="1"/>
      <protection locked="0" hidden="1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43" fontId="2" fillId="2" borderId="1" xfId="7" applyFont="1" applyFill="1" applyBorder="1" applyAlignment="1" applyProtection="1">
      <alignment horizontal="center" vertical="center"/>
      <protection locked="0" hidden="1"/>
    </xf>
    <xf numFmtId="0" fontId="10" fillId="2" borderId="1" xfId="0" applyFont="1" applyFill="1" applyBorder="1" applyAlignment="1" applyProtection="1">
      <alignment horizontal="center" vertical="center"/>
      <protection locked="0" hidden="1"/>
    </xf>
    <xf numFmtId="0" fontId="2" fillId="2" borderId="9" xfId="0" applyFont="1" applyFill="1" applyBorder="1" applyAlignment="1" applyProtection="1">
      <alignment horizontal="center" vertical="center"/>
      <protection locked="0" hidden="1"/>
    </xf>
    <xf numFmtId="0" fontId="7" fillId="2" borderId="33" xfId="0" applyFont="1" applyFill="1" applyBorder="1" applyAlignment="1" applyProtection="1">
      <alignment horizontal="left"/>
      <protection locked="0" hidden="1"/>
    </xf>
    <xf numFmtId="0" fontId="2" fillId="2" borderId="33" xfId="0" applyFont="1" applyFill="1" applyBorder="1" applyProtection="1">
      <protection locked="0" hidden="1"/>
    </xf>
    <xf numFmtId="0" fontId="2" fillId="2" borderId="37" xfId="0" applyFont="1" applyFill="1" applyBorder="1" applyProtection="1"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 hidden="1"/>
    </xf>
    <xf numFmtId="0" fontId="2" fillId="2" borderId="1" xfId="0" applyFont="1" applyFill="1" applyBorder="1" applyProtection="1">
      <protection locked="0" hidden="1"/>
    </xf>
    <xf numFmtId="0" fontId="2" fillId="2" borderId="10" xfId="0" applyFont="1" applyFill="1" applyBorder="1" applyProtection="1">
      <protection locked="0" hidden="1"/>
    </xf>
    <xf numFmtId="1" fontId="2" fillId="2" borderId="1" xfId="0" applyNumberFormat="1" applyFont="1" applyFill="1" applyBorder="1" applyAlignment="1" applyProtection="1">
      <alignment horizontal="left" vertical="center"/>
      <protection locked="0" hidden="1"/>
    </xf>
    <xf numFmtId="0" fontId="2" fillId="2" borderId="1" xfId="0" applyFont="1" applyFill="1" applyBorder="1" applyAlignment="1" applyProtection="1">
      <alignment horizontal="center"/>
      <protection locked="0" hidden="1"/>
    </xf>
    <xf numFmtId="0" fontId="2" fillId="2" borderId="10" xfId="0" applyFont="1" applyFill="1" applyBorder="1" applyAlignment="1" applyProtection="1">
      <alignment horizontal="center"/>
      <protection locked="0" hidden="1"/>
    </xf>
    <xf numFmtId="0" fontId="2" fillId="2" borderId="13" xfId="0" applyFont="1" applyFill="1" applyBorder="1" applyAlignment="1" applyProtection="1">
      <alignment horizontal="left" vertical="center"/>
      <protection locked="0" hidden="1"/>
    </xf>
    <xf numFmtId="0" fontId="2" fillId="2" borderId="13" xfId="0" applyFont="1" applyFill="1" applyBorder="1" applyAlignment="1" applyProtection="1">
      <alignment horizontal="center"/>
      <protection locked="0" hidden="1"/>
    </xf>
    <xf numFmtId="0" fontId="2" fillId="2" borderId="14" xfId="0" applyFont="1" applyFill="1" applyBorder="1" applyAlignment="1" applyProtection="1">
      <alignment horizontal="center"/>
      <protection locked="0" hidden="1"/>
    </xf>
    <xf numFmtId="0" fontId="2" fillId="2" borderId="13" xfId="0" applyFont="1" applyFill="1" applyBorder="1" applyAlignment="1" applyProtection="1">
      <alignment horizontal="right"/>
      <protection locked="0" hidden="1"/>
    </xf>
  </cellXfs>
  <cellStyles count="8">
    <cellStyle name="Moeda 2" xfId="3" xr:uid="{00000000-0005-0000-0000-000002000000}"/>
    <cellStyle name="Normal" xfId="0" builtinId="0"/>
    <cellStyle name="Normal 2" xfId="1" xr:uid="{00000000-0005-0000-0000-000004000000}"/>
    <cellStyle name="Normal 3" xfId="5" xr:uid="{00000000-0005-0000-0000-000005000000}"/>
    <cellStyle name="Normal 4" xfId="6" xr:uid="{00000000-0005-0000-0000-000006000000}"/>
    <cellStyle name="Porcentagem" xfId="4" builtinId="5"/>
    <cellStyle name="Porcentagem 2" xfId="2" xr:uid="{00000000-0005-0000-0000-000008000000}"/>
    <cellStyle name="Vírgula" xfId="7" builtinId="3"/>
  </cellStyles>
  <dxfs count="81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548DD4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0</xdr:row>
      <xdr:rowOff>200025</xdr:rowOff>
    </xdr:from>
    <xdr:ext cx="571500" cy="514350"/>
    <xdr:pic>
      <xdr:nvPicPr>
        <xdr:cNvPr id="2" name="image2.gif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200025"/>
          <a:ext cx="571500" cy="514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0">
    <tabColor rgb="FF548DD4"/>
    <pageSetUpPr fitToPage="1"/>
  </sheetPr>
  <dimension ref="A1:AB302"/>
  <sheetViews>
    <sheetView showGridLines="0" tabSelected="1" topLeftCell="A52" workbookViewId="0">
      <selection activeCell="Z74" sqref="Z74"/>
    </sheetView>
  </sheetViews>
  <sheetFormatPr defaultColWidth="12.625" defaultRowHeight="15" customHeight="1"/>
  <cols>
    <col min="1" max="1" width="5.125" style="9" customWidth="1"/>
    <col min="2" max="2" width="8.25" style="9" customWidth="1"/>
    <col min="3" max="3" width="8.5" style="9" customWidth="1"/>
    <col min="4" max="4" width="53.375" style="9" customWidth="1"/>
    <col min="5" max="5" width="6.125" style="9" customWidth="1"/>
    <col min="6" max="6" width="8.75" style="9" customWidth="1"/>
    <col min="7" max="7" width="7.125" style="9" customWidth="1"/>
    <col min="8" max="8" width="10.375" style="9" customWidth="1"/>
    <col min="9" max="9" width="10.625" style="9" customWidth="1"/>
    <col min="10" max="10" width="9.375" style="9" customWidth="1"/>
    <col min="11" max="11" width="7.125" style="9" customWidth="1"/>
    <col min="12" max="12" width="9.375" style="9" customWidth="1"/>
    <col min="13" max="13" width="7.125" style="9" customWidth="1"/>
    <col min="14" max="14" width="10.375" style="9" customWidth="1"/>
    <col min="15" max="15" width="10.625" style="9" customWidth="1"/>
    <col min="16" max="16" width="11.5" style="9" customWidth="1"/>
    <col min="17" max="17" width="9.625" style="9" hidden="1" customWidth="1"/>
    <col min="18" max="18" width="1.75" style="9" hidden="1" customWidth="1"/>
    <col min="19" max="19" width="4.875" style="9" hidden="1" customWidth="1"/>
    <col min="20" max="20" width="6.125" style="9" hidden="1" customWidth="1"/>
    <col min="21" max="21" width="4" style="9" hidden="1" customWidth="1"/>
    <col min="22" max="22" width="2.625" style="9" hidden="1" customWidth="1"/>
    <col min="23" max="23" width="13.375" style="7" customWidth="1"/>
    <col min="24" max="25" width="7.625" style="8" customWidth="1"/>
    <col min="26" max="26" width="2.625" style="7" customWidth="1"/>
    <col min="27" max="27" width="9.75" style="8" customWidth="1"/>
    <col min="28" max="28" width="8.5" style="8" customWidth="1"/>
    <col min="29" max="16384" width="12.625" style="9"/>
  </cols>
  <sheetData>
    <row r="1" spans="1:25" ht="55.5" customHeight="1">
      <c r="A1" s="1" t="s">
        <v>665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5"/>
      <c r="Y1" s="6"/>
    </row>
    <row r="2" spans="1:25" ht="51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4"/>
      <c r="R2" s="4"/>
      <c r="S2" s="4"/>
      <c r="T2" s="4"/>
      <c r="U2" s="4"/>
      <c r="V2" s="4"/>
      <c r="W2" s="4"/>
      <c r="X2" s="5"/>
      <c r="Y2" s="6"/>
    </row>
    <row r="3" spans="1:25" ht="12.75" customHeight="1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4"/>
      <c r="R3" s="4"/>
      <c r="S3" s="4"/>
      <c r="T3" s="4"/>
      <c r="U3" s="4"/>
      <c r="V3" s="4"/>
      <c r="W3" s="4"/>
      <c r="X3" s="5"/>
      <c r="Y3" s="6"/>
    </row>
    <row r="4" spans="1:25" ht="21.75" customHeight="1">
      <c r="A4" s="16"/>
      <c r="B4" s="17" t="s">
        <v>21</v>
      </c>
      <c r="C4" s="18" t="s">
        <v>495</v>
      </c>
      <c r="D4" s="19"/>
      <c r="E4" s="19"/>
      <c r="F4" s="19"/>
      <c r="G4" s="19"/>
      <c r="H4" s="19"/>
      <c r="I4" s="19"/>
      <c r="J4" s="19"/>
      <c r="K4" s="19"/>
      <c r="L4" s="20"/>
      <c r="M4" s="21"/>
      <c r="N4" s="21"/>
      <c r="O4" s="17" t="s">
        <v>4</v>
      </c>
      <c r="P4" s="22"/>
      <c r="Q4" s="4"/>
      <c r="R4" s="4"/>
      <c r="S4" s="4"/>
      <c r="T4" s="4"/>
      <c r="U4" s="4"/>
      <c r="V4" s="4"/>
      <c r="W4" s="4"/>
      <c r="X4" s="5"/>
      <c r="Y4" s="6"/>
    </row>
    <row r="5" spans="1:25" ht="30" customHeight="1">
      <c r="A5" s="23" t="s">
        <v>22</v>
      </c>
      <c r="B5" s="20"/>
      <c r="C5" s="24" t="s">
        <v>499</v>
      </c>
      <c r="D5" s="24"/>
      <c r="E5" s="24"/>
      <c r="F5" s="24"/>
      <c r="G5" s="24"/>
      <c r="H5" s="24"/>
      <c r="I5" s="24"/>
      <c r="J5" s="24"/>
      <c r="K5" s="24"/>
      <c r="L5" s="25"/>
      <c r="M5" s="25"/>
      <c r="N5" s="25"/>
      <c r="O5" s="25" t="s">
        <v>26</v>
      </c>
      <c r="P5" s="26">
        <v>1.1195000000000002</v>
      </c>
      <c r="Q5" s="4"/>
      <c r="R5" s="4"/>
      <c r="S5" s="4"/>
      <c r="T5" s="4"/>
      <c r="U5" s="4"/>
      <c r="V5" s="4"/>
      <c r="W5" s="4"/>
      <c r="X5" s="5"/>
      <c r="Y5" s="6"/>
    </row>
    <row r="6" spans="1:25" ht="30" customHeight="1">
      <c r="A6" s="27" t="s">
        <v>6</v>
      </c>
      <c r="B6" s="28"/>
      <c r="C6" s="138" t="s">
        <v>664</v>
      </c>
      <c r="D6" s="138"/>
      <c r="E6" s="138"/>
      <c r="F6" s="138"/>
      <c r="G6" s="138"/>
      <c r="H6" s="138"/>
      <c r="I6" s="138"/>
      <c r="J6" s="138"/>
      <c r="K6" s="138"/>
      <c r="L6" s="29"/>
      <c r="M6" s="29"/>
      <c r="N6" s="29"/>
      <c r="O6" s="29" t="s">
        <v>27</v>
      </c>
      <c r="P6" s="30">
        <v>0.69290000000000007</v>
      </c>
      <c r="Q6" s="4"/>
      <c r="R6" s="4"/>
      <c r="S6" s="4"/>
      <c r="T6" s="4"/>
      <c r="U6" s="4"/>
      <c r="V6" s="4"/>
      <c r="W6" s="4"/>
      <c r="X6" s="5"/>
      <c r="Y6" s="6"/>
    </row>
    <row r="7" spans="1:25" ht="18.75" customHeight="1">
      <c r="A7" s="31" t="s">
        <v>7</v>
      </c>
      <c r="B7" s="31" t="s">
        <v>8</v>
      </c>
      <c r="C7" s="31" t="s">
        <v>9</v>
      </c>
      <c r="D7" s="32" t="s">
        <v>10</v>
      </c>
      <c r="E7" s="32" t="s">
        <v>11</v>
      </c>
      <c r="F7" s="33" t="s">
        <v>12</v>
      </c>
      <c r="G7" s="34" t="s">
        <v>13</v>
      </c>
      <c r="H7" s="35"/>
      <c r="I7" s="35"/>
      <c r="J7" s="36"/>
      <c r="K7" s="37" t="s">
        <v>14</v>
      </c>
      <c r="L7" s="33" t="s">
        <v>15</v>
      </c>
      <c r="M7" s="38" t="s">
        <v>16</v>
      </c>
      <c r="N7" s="35"/>
      <c r="O7" s="35"/>
      <c r="P7" s="36"/>
      <c r="Q7" s="4"/>
      <c r="R7" s="4"/>
      <c r="S7" s="4"/>
      <c r="T7" s="4"/>
      <c r="U7" s="39"/>
      <c r="V7" s="19"/>
      <c r="W7" s="20"/>
      <c r="X7" s="5"/>
      <c r="Y7" s="6"/>
    </row>
    <row r="8" spans="1:25" ht="25.5" customHeight="1">
      <c r="A8" s="40"/>
      <c r="B8" s="40"/>
      <c r="C8" s="40"/>
      <c r="D8" s="40"/>
      <c r="E8" s="40"/>
      <c r="F8" s="40"/>
      <c r="G8" s="41"/>
      <c r="H8" s="41" t="s">
        <v>17</v>
      </c>
      <c r="I8" s="41" t="s">
        <v>317</v>
      </c>
      <c r="J8" s="41" t="s">
        <v>18</v>
      </c>
      <c r="K8" s="40"/>
      <c r="L8" s="40"/>
      <c r="M8" s="41"/>
      <c r="N8" s="41" t="s">
        <v>17</v>
      </c>
      <c r="O8" s="41" t="s">
        <v>317</v>
      </c>
      <c r="P8" s="41" t="s">
        <v>18</v>
      </c>
      <c r="Q8" s="42"/>
      <c r="R8" s="42"/>
      <c r="S8" s="42"/>
      <c r="T8" s="42"/>
      <c r="U8" s="43"/>
      <c r="V8" s="43"/>
      <c r="W8" s="44"/>
      <c r="X8" s="45"/>
      <c r="Y8" s="46"/>
    </row>
    <row r="9" spans="1:25" ht="6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"/>
      <c r="L9" s="48"/>
      <c r="M9" s="48"/>
      <c r="N9" s="48"/>
      <c r="O9" s="48"/>
      <c r="P9" s="49"/>
      <c r="Q9" s="4"/>
      <c r="R9" s="4"/>
      <c r="S9" s="4"/>
      <c r="T9" s="4"/>
      <c r="U9" s="4"/>
      <c r="V9" s="4"/>
      <c r="W9" s="4"/>
      <c r="X9" s="5"/>
      <c r="Y9" s="6"/>
    </row>
    <row r="10" spans="1:25" ht="12.75" customHeight="1">
      <c r="A10" s="50">
        <v>1</v>
      </c>
      <c r="B10" s="51"/>
      <c r="C10" s="51"/>
      <c r="D10" s="52" t="s">
        <v>498</v>
      </c>
      <c r="E10" s="52"/>
      <c r="F10" s="52"/>
      <c r="G10" s="52"/>
      <c r="H10" s="52"/>
      <c r="I10" s="52"/>
      <c r="J10" s="52"/>
      <c r="K10" s="53"/>
      <c r="L10" s="52"/>
      <c r="M10" s="52"/>
      <c r="N10" s="52"/>
      <c r="O10" s="52"/>
      <c r="P10" s="54">
        <f>P53</f>
        <v>0</v>
      </c>
      <c r="Q10" s="4"/>
      <c r="R10" s="4"/>
      <c r="S10" s="4"/>
      <c r="T10" s="4"/>
      <c r="U10" s="4"/>
      <c r="V10" s="4"/>
      <c r="W10" s="4"/>
      <c r="X10" s="5"/>
      <c r="Y10" s="6"/>
    </row>
    <row r="11" spans="1:25" ht="14.25">
      <c r="A11" s="55" t="s">
        <v>28</v>
      </c>
      <c r="B11" s="56">
        <v>98524</v>
      </c>
      <c r="C11" s="56" t="s">
        <v>0</v>
      </c>
      <c r="D11" s="57" t="s">
        <v>315</v>
      </c>
      <c r="E11" s="58" t="s">
        <v>293</v>
      </c>
      <c r="F11" s="137"/>
      <c r="G11" s="59"/>
      <c r="H11" s="59">
        <v>5.29</v>
      </c>
      <c r="I11" s="59">
        <v>0</v>
      </c>
      <c r="J11" s="60">
        <f>ROUND((H11+I11),2)</f>
        <v>5.29</v>
      </c>
      <c r="K11" s="61">
        <v>0.24229999999999999</v>
      </c>
      <c r="L11" s="62">
        <f>IFERROR(IF(K11="-",(ROUND(J11,2)),(ROUND(J11*(1+K11),2))),"-")</f>
        <v>6.57</v>
      </c>
      <c r="M11" s="62"/>
      <c r="N11" s="62">
        <f>IF(($I11=0),$P11,IF(H11=0,0,IF($K11&lt;&gt;"-",IFERROR(TRUNC(TRUNC((H11*(1+$K11)),2)*$F11,2),0),IFERROR(TRUNC(H11*$F11,2),0))))</f>
        <v>0</v>
      </c>
      <c r="O11" s="62">
        <f>IF(I11=0,0,P11-N11)</f>
        <v>0</v>
      </c>
      <c r="P11" s="63">
        <f>IFERROR(ROUND(ROUND(L11,2)*ROUND(F11,2),2),0)</f>
        <v>0</v>
      </c>
      <c r="Q11" s="64"/>
      <c r="R11" s="4"/>
      <c r="S11" s="4" t="str">
        <f t="shared" ref="S11:S79" si="0">A11</f>
        <v>1.1</v>
      </c>
      <c r="T11" s="4">
        <f>IF(I11=0,P11-N11)</f>
        <v>0</v>
      </c>
      <c r="U11" s="4"/>
      <c r="V11" s="4"/>
      <c r="W11" s="139"/>
      <c r="X11" s="5"/>
      <c r="Y11" s="6"/>
    </row>
    <row r="12" spans="1:25" ht="22.5">
      <c r="A12" s="55" t="s">
        <v>29</v>
      </c>
      <c r="B12" s="56" t="s">
        <v>108</v>
      </c>
      <c r="C12" s="56" t="s">
        <v>1</v>
      </c>
      <c r="D12" s="57" t="s">
        <v>321</v>
      </c>
      <c r="E12" s="58" t="s">
        <v>293</v>
      </c>
      <c r="F12" s="137"/>
      <c r="G12" s="59"/>
      <c r="H12" s="59">
        <v>6.98</v>
      </c>
      <c r="I12" s="59">
        <v>25.8</v>
      </c>
      <c r="J12" s="60">
        <f t="shared" ref="J12:J51" si="1">ROUND((H12+I12),2)</f>
        <v>32.78</v>
      </c>
      <c r="K12" s="61">
        <v>0.24229999999999999</v>
      </c>
      <c r="L12" s="62">
        <f t="shared" ref="L12:L51" si="2">IFERROR(IF(K12="-",(ROUND(J12,2)),(ROUND(J12*(1+K12),2))),"-")</f>
        <v>40.72</v>
      </c>
      <c r="M12" s="62"/>
      <c r="N12" s="62">
        <f t="shared" ref="N12:N51" si="3">IF(AND($G12=0,$I12=0),$P12,IF(H12=0,0,IF($K12&lt;&gt;"-",IFERROR(TRUNC(TRUNC((H12*(1+$K12)),2)*$F12,2),0),IFERROR(TRUNC(H12*$F12,2),0))))</f>
        <v>0</v>
      </c>
      <c r="O12" s="62">
        <f t="shared" ref="O12:O51" si="4">IF(I12=0,0,P12-N12-M12)</f>
        <v>0</v>
      </c>
      <c r="P12" s="63">
        <f t="shared" ref="P12:P51" si="5">IFERROR(ROUND(ROUND(L12,2)*ROUND(F12,2),2),0)</f>
        <v>0</v>
      </c>
      <c r="Q12" s="64"/>
      <c r="R12" s="4"/>
      <c r="S12" s="4" t="str">
        <f t="shared" si="0"/>
        <v>1.2</v>
      </c>
      <c r="T12" s="4" t="b">
        <f t="shared" ref="T12:T51" si="6">IF(I12=0,P12-N12)</f>
        <v>0</v>
      </c>
      <c r="U12" s="4"/>
      <c r="V12" s="4"/>
      <c r="W12" s="139"/>
      <c r="X12" s="5"/>
      <c r="Y12" s="6"/>
    </row>
    <row r="13" spans="1:25" ht="14.25">
      <c r="A13" s="55" t="s">
        <v>30</v>
      </c>
      <c r="B13" s="56" t="s">
        <v>109</v>
      </c>
      <c r="C13" s="56" t="s">
        <v>1</v>
      </c>
      <c r="D13" s="57" t="s">
        <v>322</v>
      </c>
      <c r="E13" s="58" t="s">
        <v>293</v>
      </c>
      <c r="F13" s="137"/>
      <c r="G13" s="59"/>
      <c r="H13" s="59">
        <v>11.18</v>
      </c>
      <c r="I13" s="59">
        <v>0</v>
      </c>
      <c r="J13" s="60">
        <f t="shared" si="1"/>
        <v>11.18</v>
      </c>
      <c r="K13" s="61">
        <v>0.24229999999999999</v>
      </c>
      <c r="L13" s="62">
        <f t="shared" si="2"/>
        <v>13.89</v>
      </c>
      <c r="M13" s="62"/>
      <c r="N13" s="62">
        <f t="shared" si="3"/>
        <v>0</v>
      </c>
      <c r="O13" s="62">
        <f t="shared" si="4"/>
        <v>0</v>
      </c>
      <c r="P13" s="63">
        <f t="shared" si="5"/>
        <v>0</v>
      </c>
      <c r="Q13" s="64"/>
      <c r="R13" s="4"/>
      <c r="S13" s="4" t="str">
        <f t="shared" si="0"/>
        <v>1.3</v>
      </c>
      <c r="T13" s="4">
        <f t="shared" si="6"/>
        <v>0</v>
      </c>
      <c r="U13" s="4"/>
      <c r="V13" s="4"/>
      <c r="W13" s="139"/>
      <c r="X13" s="5"/>
      <c r="Y13" s="6"/>
    </row>
    <row r="14" spans="1:25" ht="14.25">
      <c r="A14" s="55" t="s">
        <v>31</v>
      </c>
      <c r="B14" s="56" t="s">
        <v>110</v>
      </c>
      <c r="C14" s="56" t="s">
        <v>1</v>
      </c>
      <c r="D14" s="57" t="s">
        <v>500</v>
      </c>
      <c r="E14" s="58" t="s">
        <v>289</v>
      </c>
      <c r="F14" s="137"/>
      <c r="G14" s="59"/>
      <c r="H14" s="59">
        <v>25.98</v>
      </c>
      <c r="I14" s="59">
        <v>6.81</v>
      </c>
      <c r="J14" s="60">
        <f t="shared" si="1"/>
        <v>32.79</v>
      </c>
      <c r="K14" s="61">
        <v>0.24229999999999999</v>
      </c>
      <c r="L14" s="62">
        <f t="shared" si="2"/>
        <v>40.74</v>
      </c>
      <c r="M14" s="62"/>
      <c r="N14" s="62">
        <f t="shared" si="3"/>
        <v>0</v>
      </c>
      <c r="O14" s="62">
        <f t="shared" si="4"/>
        <v>0</v>
      </c>
      <c r="P14" s="63">
        <f t="shared" si="5"/>
        <v>0</v>
      </c>
      <c r="Q14" s="64"/>
      <c r="R14" s="4"/>
      <c r="S14" s="4" t="str">
        <f t="shared" si="0"/>
        <v>1.4</v>
      </c>
      <c r="T14" s="4" t="b">
        <f t="shared" si="6"/>
        <v>0</v>
      </c>
      <c r="U14" s="4"/>
      <c r="V14" s="4"/>
      <c r="W14" s="139"/>
      <c r="X14" s="5"/>
      <c r="Y14" s="6"/>
    </row>
    <row r="15" spans="1:25" ht="14.25">
      <c r="A15" s="55" t="s">
        <v>32</v>
      </c>
      <c r="B15" s="56" t="s">
        <v>111</v>
      </c>
      <c r="C15" s="56" t="s">
        <v>1</v>
      </c>
      <c r="D15" s="57" t="s">
        <v>501</v>
      </c>
      <c r="E15" s="58" t="s">
        <v>289</v>
      </c>
      <c r="F15" s="137"/>
      <c r="G15" s="59"/>
      <c r="H15" s="59">
        <v>14.17</v>
      </c>
      <c r="I15" s="59">
        <v>4.42</v>
      </c>
      <c r="J15" s="60">
        <f t="shared" si="1"/>
        <v>18.59</v>
      </c>
      <c r="K15" s="61">
        <v>0.24229999999999999</v>
      </c>
      <c r="L15" s="62">
        <f t="shared" si="2"/>
        <v>23.09</v>
      </c>
      <c r="M15" s="62"/>
      <c r="N15" s="62">
        <f t="shared" si="3"/>
        <v>0</v>
      </c>
      <c r="O15" s="62">
        <f t="shared" si="4"/>
        <v>0</v>
      </c>
      <c r="P15" s="63">
        <f t="shared" si="5"/>
        <v>0</v>
      </c>
      <c r="Q15" s="64"/>
      <c r="R15" s="4"/>
      <c r="S15" s="4" t="str">
        <f t="shared" si="0"/>
        <v>1.5</v>
      </c>
      <c r="T15" s="4" t="b">
        <f t="shared" si="6"/>
        <v>0</v>
      </c>
      <c r="U15" s="4"/>
      <c r="V15" s="4"/>
      <c r="W15" s="139"/>
      <c r="X15" s="5"/>
      <c r="Y15" s="6"/>
    </row>
    <row r="16" spans="1:25" ht="22.5">
      <c r="A16" s="55" t="s">
        <v>33</v>
      </c>
      <c r="B16" s="56" t="s">
        <v>112</v>
      </c>
      <c r="C16" s="56" t="s">
        <v>1</v>
      </c>
      <c r="D16" s="57" t="s">
        <v>502</v>
      </c>
      <c r="E16" s="58" t="s">
        <v>289</v>
      </c>
      <c r="F16" s="137"/>
      <c r="G16" s="59"/>
      <c r="H16" s="59">
        <v>14.17</v>
      </c>
      <c r="I16" s="59">
        <v>3.22</v>
      </c>
      <c r="J16" s="60">
        <f t="shared" si="1"/>
        <v>17.39</v>
      </c>
      <c r="K16" s="61">
        <v>0.24229999999999999</v>
      </c>
      <c r="L16" s="62">
        <f t="shared" si="2"/>
        <v>21.6</v>
      </c>
      <c r="M16" s="62"/>
      <c r="N16" s="62">
        <f t="shared" si="3"/>
        <v>0</v>
      </c>
      <c r="O16" s="62">
        <f t="shared" si="4"/>
        <v>0</v>
      </c>
      <c r="P16" s="63">
        <f t="shared" si="5"/>
        <v>0</v>
      </c>
      <c r="Q16" s="64"/>
      <c r="R16" s="4"/>
      <c r="S16" s="4" t="str">
        <f t="shared" si="0"/>
        <v>1.6</v>
      </c>
      <c r="T16" s="4" t="b">
        <f t="shared" si="6"/>
        <v>0</v>
      </c>
      <c r="U16" s="4"/>
      <c r="V16" s="4"/>
      <c r="W16" s="139"/>
      <c r="X16" s="5"/>
      <c r="Y16" s="6"/>
    </row>
    <row r="17" spans="1:25" ht="14.25">
      <c r="A17" s="55" t="s">
        <v>34</v>
      </c>
      <c r="B17" s="56" t="s">
        <v>113</v>
      </c>
      <c r="C17" s="56" t="s">
        <v>1</v>
      </c>
      <c r="D17" s="57" t="s">
        <v>503</v>
      </c>
      <c r="E17" s="58" t="s">
        <v>289</v>
      </c>
      <c r="F17" s="137"/>
      <c r="G17" s="59"/>
      <c r="H17" s="59">
        <v>4.7300000000000004</v>
      </c>
      <c r="I17" s="59">
        <v>0.53</v>
      </c>
      <c r="J17" s="60">
        <f t="shared" si="1"/>
        <v>5.26</v>
      </c>
      <c r="K17" s="61">
        <v>0.24229999999999999</v>
      </c>
      <c r="L17" s="62">
        <f t="shared" si="2"/>
        <v>6.53</v>
      </c>
      <c r="M17" s="62"/>
      <c r="N17" s="62">
        <f t="shared" si="3"/>
        <v>0</v>
      </c>
      <c r="O17" s="62">
        <f t="shared" si="4"/>
        <v>0</v>
      </c>
      <c r="P17" s="63">
        <f t="shared" si="5"/>
        <v>0</v>
      </c>
      <c r="Q17" s="64"/>
      <c r="R17" s="4"/>
      <c r="S17" s="4" t="str">
        <f t="shared" si="0"/>
        <v>1.7</v>
      </c>
      <c r="T17" s="4" t="b">
        <f t="shared" si="6"/>
        <v>0</v>
      </c>
      <c r="U17" s="4"/>
      <c r="V17" s="4"/>
      <c r="W17" s="139"/>
      <c r="X17" s="5"/>
      <c r="Y17" s="6"/>
    </row>
    <row r="18" spans="1:25" ht="14.25">
      <c r="A18" s="55" t="s">
        <v>35</v>
      </c>
      <c r="B18" s="56" t="s">
        <v>114</v>
      </c>
      <c r="C18" s="56" t="s">
        <v>1</v>
      </c>
      <c r="D18" s="57" t="s">
        <v>504</v>
      </c>
      <c r="E18" s="58" t="s">
        <v>289</v>
      </c>
      <c r="F18" s="137"/>
      <c r="G18" s="59"/>
      <c r="H18" s="59">
        <v>24.96</v>
      </c>
      <c r="I18" s="59">
        <v>75.22</v>
      </c>
      <c r="J18" s="60">
        <f t="shared" si="1"/>
        <v>100.18</v>
      </c>
      <c r="K18" s="61">
        <v>0.24229999999999999</v>
      </c>
      <c r="L18" s="62">
        <f t="shared" si="2"/>
        <v>124.45</v>
      </c>
      <c r="M18" s="62"/>
      <c r="N18" s="62">
        <f t="shared" si="3"/>
        <v>0</v>
      </c>
      <c r="O18" s="62">
        <f t="shared" si="4"/>
        <v>0</v>
      </c>
      <c r="P18" s="63">
        <f t="shared" si="5"/>
        <v>0</v>
      </c>
      <c r="Q18" s="64"/>
      <c r="R18" s="4"/>
      <c r="S18" s="4" t="str">
        <f t="shared" si="0"/>
        <v>1.8</v>
      </c>
      <c r="T18" s="4" t="b">
        <f t="shared" si="6"/>
        <v>0</v>
      </c>
      <c r="U18" s="4"/>
      <c r="V18" s="4"/>
      <c r="W18" s="139"/>
      <c r="X18" s="5"/>
      <c r="Y18" s="6"/>
    </row>
    <row r="19" spans="1:25" ht="14.25">
      <c r="A19" s="55" t="s">
        <v>36</v>
      </c>
      <c r="B19" s="56" t="s">
        <v>115</v>
      </c>
      <c r="C19" s="56" t="s">
        <v>1</v>
      </c>
      <c r="D19" s="57" t="s">
        <v>505</v>
      </c>
      <c r="E19" s="58" t="s">
        <v>289</v>
      </c>
      <c r="F19" s="137"/>
      <c r="G19" s="59"/>
      <c r="H19" s="59">
        <v>15.51</v>
      </c>
      <c r="I19" s="59">
        <v>15.2</v>
      </c>
      <c r="J19" s="60">
        <f t="shared" si="1"/>
        <v>30.71</v>
      </c>
      <c r="K19" s="61">
        <v>0.24229999999999999</v>
      </c>
      <c r="L19" s="62">
        <f t="shared" si="2"/>
        <v>38.15</v>
      </c>
      <c r="M19" s="62"/>
      <c r="N19" s="62">
        <f t="shared" si="3"/>
        <v>0</v>
      </c>
      <c r="O19" s="62">
        <f t="shared" si="4"/>
        <v>0</v>
      </c>
      <c r="P19" s="63">
        <f t="shared" si="5"/>
        <v>0</v>
      </c>
      <c r="Q19" s="64"/>
      <c r="R19" s="4"/>
      <c r="S19" s="4" t="str">
        <f t="shared" si="0"/>
        <v>1.9</v>
      </c>
      <c r="T19" s="4" t="b">
        <f t="shared" si="6"/>
        <v>0</v>
      </c>
      <c r="U19" s="4"/>
      <c r="V19" s="4"/>
      <c r="W19" s="139"/>
      <c r="X19" s="5"/>
      <c r="Y19" s="6"/>
    </row>
    <row r="20" spans="1:25" ht="14.25">
      <c r="A20" s="55" t="s">
        <v>37</v>
      </c>
      <c r="B20" s="56" t="s">
        <v>116</v>
      </c>
      <c r="C20" s="56" t="s">
        <v>1</v>
      </c>
      <c r="D20" s="57" t="s">
        <v>506</v>
      </c>
      <c r="E20" s="58" t="s">
        <v>289</v>
      </c>
      <c r="F20" s="137"/>
      <c r="G20" s="59"/>
      <c r="H20" s="59">
        <v>15.51</v>
      </c>
      <c r="I20" s="59">
        <v>6.1899999999999995</v>
      </c>
      <c r="J20" s="60">
        <f t="shared" si="1"/>
        <v>21.7</v>
      </c>
      <c r="K20" s="61">
        <v>0.24229999999999999</v>
      </c>
      <c r="L20" s="62">
        <f t="shared" si="2"/>
        <v>26.96</v>
      </c>
      <c r="M20" s="62"/>
      <c r="N20" s="62">
        <f t="shared" si="3"/>
        <v>0</v>
      </c>
      <c r="O20" s="62">
        <f t="shared" si="4"/>
        <v>0</v>
      </c>
      <c r="P20" s="63">
        <f t="shared" si="5"/>
        <v>0</v>
      </c>
      <c r="Q20" s="64"/>
      <c r="R20" s="4"/>
      <c r="S20" s="4" t="str">
        <f t="shared" si="0"/>
        <v>1.10</v>
      </c>
      <c r="T20" s="4" t="b">
        <f t="shared" si="6"/>
        <v>0</v>
      </c>
      <c r="U20" s="4"/>
      <c r="V20" s="4"/>
      <c r="W20" s="139"/>
      <c r="X20" s="5"/>
      <c r="Y20" s="6"/>
    </row>
    <row r="21" spans="1:25" ht="14.25">
      <c r="A21" s="55" t="s">
        <v>38</v>
      </c>
      <c r="B21" s="56" t="s">
        <v>117</v>
      </c>
      <c r="C21" s="56" t="s">
        <v>1</v>
      </c>
      <c r="D21" s="57" t="s">
        <v>323</v>
      </c>
      <c r="E21" s="58" t="s">
        <v>289</v>
      </c>
      <c r="F21" s="137"/>
      <c r="G21" s="59"/>
      <c r="H21" s="59">
        <v>3.95</v>
      </c>
      <c r="I21" s="59">
        <v>17.77</v>
      </c>
      <c r="J21" s="60">
        <f t="shared" si="1"/>
        <v>21.72</v>
      </c>
      <c r="K21" s="61">
        <v>0.24229999999999999</v>
      </c>
      <c r="L21" s="62">
        <f t="shared" si="2"/>
        <v>26.98</v>
      </c>
      <c r="M21" s="62"/>
      <c r="N21" s="62">
        <f t="shared" si="3"/>
        <v>0</v>
      </c>
      <c r="O21" s="62">
        <f t="shared" si="4"/>
        <v>0</v>
      </c>
      <c r="P21" s="63">
        <f t="shared" si="5"/>
        <v>0</v>
      </c>
      <c r="Q21" s="64"/>
      <c r="R21" s="4"/>
      <c r="S21" s="4" t="str">
        <f t="shared" si="0"/>
        <v>1.11</v>
      </c>
      <c r="T21" s="4" t="b">
        <f t="shared" si="6"/>
        <v>0</v>
      </c>
      <c r="U21" s="4"/>
      <c r="V21" s="4"/>
      <c r="W21" s="139"/>
      <c r="X21" s="5"/>
      <c r="Y21" s="6"/>
    </row>
    <row r="22" spans="1:25" ht="14.25">
      <c r="A22" s="55" t="s">
        <v>39</v>
      </c>
      <c r="B22" s="56" t="s">
        <v>118</v>
      </c>
      <c r="C22" s="56" t="s">
        <v>1</v>
      </c>
      <c r="D22" s="57" t="s">
        <v>324</v>
      </c>
      <c r="E22" s="58" t="s">
        <v>289</v>
      </c>
      <c r="F22" s="137"/>
      <c r="G22" s="59"/>
      <c r="H22" s="59">
        <v>24.83</v>
      </c>
      <c r="I22" s="59">
        <v>0</v>
      </c>
      <c r="J22" s="60">
        <f t="shared" si="1"/>
        <v>24.83</v>
      </c>
      <c r="K22" s="61">
        <v>0.24229999999999999</v>
      </c>
      <c r="L22" s="62">
        <f t="shared" si="2"/>
        <v>30.85</v>
      </c>
      <c r="M22" s="62"/>
      <c r="N22" s="62">
        <f t="shared" si="3"/>
        <v>0</v>
      </c>
      <c r="O22" s="62">
        <f t="shared" si="4"/>
        <v>0</v>
      </c>
      <c r="P22" s="63">
        <f t="shared" si="5"/>
        <v>0</v>
      </c>
      <c r="Q22" s="64"/>
      <c r="R22" s="4"/>
      <c r="S22" s="4" t="str">
        <f t="shared" si="0"/>
        <v>1.12</v>
      </c>
      <c r="T22" s="4">
        <f t="shared" si="6"/>
        <v>0</v>
      </c>
      <c r="U22" s="4"/>
      <c r="V22" s="4"/>
      <c r="W22" s="139"/>
      <c r="X22" s="5"/>
      <c r="Y22" s="6"/>
    </row>
    <row r="23" spans="1:25" ht="14.25">
      <c r="A23" s="55" t="s">
        <v>40</v>
      </c>
      <c r="B23" s="56" t="s">
        <v>120</v>
      </c>
      <c r="C23" s="56" t="s">
        <v>1</v>
      </c>
      <c r="D23" s="57" t="s">
        <v>326</v>
      </c>
      <c r="E23" s="58" t="s">
        <v>290</v>
      </c>
      <c r="F23" s="137"/>
      <c r="G23" s="59"/>
      <c r="H23" s="59">
        <v>41.61</v>
      </c>
      <c r="I23" s="59">
        <v>28.1</v>
      </c>
      <c r="J23" s="60">
        <f t="shared" si="1"/>
        <v>69.709999999999994</v>
      </c>
      <c r="K23" s="61">
        <v>0.24229999999999999</v>
      </c>
      <c r="L23" s="62">
        <f t="shared" si="2"/>
        <v>86.6</v>
      </c>
      <c r="M23" s="62"/>
      <c r="N23" s="62">
        <f t="shared" si="3"/>
        <v>0</v>
      </c>
      <c r="O23" s="62">
        <f t="shared" si="4"/>
        <v>0</v>
      </c>
      <c r="P23" s="63">
        <f t="shared" si="5"/>
        <v>0</v>
      </c>
      <c r="Q23" s="64"/>
      <c r="R23" s="4"/>
      <c r="S23" s="4" t="str">
        <f t="shared" si="0"/>
        <v>1.13</v>
      </c>
      <c r="T23" s="4" t="b">
        <f t="shared" si="6"/>
        <v>0</v>
      </c>
      <c r="U23" s="4"/>
      <c r="V23" s="4"/>
      <c r="W23" s="139"/>
      <c r="X23" s="5"/>
      <c r="Y23" s="6"/>
    </row>
    <row r="24" spans="1:25" ht="14.25">
      <c r="A24" s="55" t="s">
        <v>41</v>
      </c>
      <c r="B24" s="56" t="s">
        <v>122</v>
      </c>
      <c r="C24" s="56" t="s">
        <v>1</v>
      </c>
      <c r="D24" s="57" t="s">
        <v>328</v>
      </c>
      <c r="E24" s="58" t="s">
        <v>290</v>
      </c>
      <c r="F24" s="137"/>
      <c r="G24" s="59"/>
      <c r="H24" s="59">
        <v>124.31</v>
      </c>
      <c r="I24" s="59">
        <v>612.34</v>
      </c>
      <c r="J24" s="60">
        <f t="shared" si="1"/>
        <v>736.65</v>
      </c>
      <c r="K24" s="61">
        <v>0.24229999999999999</v>
      </c>
      <c r="L24" s="62">
        <f t="shared" si="2"/>
        <v>915.14</v>
      </c>
      <c r="M24" s="62"/>
      <c r="N24" s="62">
        <f t="shared" si="3"/>
        <v>0</v>
      </c>
      <c r="O24" s="62">
        <f t="shared" si="4"/>
        <v>0</v>
      </c>
      <c r="P24" s="63">
        <f t="shared" si="5"/>
        <v>0</v>
      </c>
      <c r="Q24" s="64"/>
      <c r="R24" s="4"/>
      <c r="S24" s="4" t="str">
        <f t="shared" si="0"/>
        <v>1.14</v>
      </c>
      <c r="T24" s="4" t="b">
        <f t="shared" si="6"/>
        <v>0</v>
      </c>
      <c r="U24" s="4"/>
      <c r="V24" s="4"/>
      <c r="W24" s="139"/>
      <c r="X24" s="5"/>
      <c r="Y24" s="6"/>
    </row>
    <row r="25" spans="1:25" ht="14.25">
      <c r="A25" s="55" t="s">
        <v>42</v>
      </c>
      <c r="B25" s="56" t="s">
        <v>124</v>
      </c>
      <c r="C25" s="56" t="s">
        <v>1</v>
      </c>
      <c r="D25" s="57" t="s">
        <v>330</v>
      </c>
      <c r="E25" s="58" t="s">
        <v>290</v>
      </c>
      <c r="F25" s="137"/>
      <c r="G25" s="59"/>
      <c r="H25" s="59">
        <v>95.02</v>
      </c>
      <c r="I25" s="59">
        <v>85.899999999999991</v>
      </c>
      <c r="J25" s="60">
        <f t="shared" si="1"/>
        <v>180.92</v>
      </c>
      <c r="K25" s="61">
        <v>0.24229999999999999</v>
      </c>
      <c r="L25" s="62">
        <f t="shared" si="2"/>
        <v>224.76</v>
      </c>
      <c r="M25" s="62"/>
      <c r="N25" s="62">
        <f t="shared" si="3"/>
        <v>0</v>
      </c>
      <c r="O25" s="62">
        <f t="shared" si="4"/>
        <v>0</v>
      </c>
      <c r="P25" s="63">
        <f t="shared" si="5"/>
        <v>0</v>
      </c>
      <c r="Q25" s="64"/>
      <c r="R25" s="4"/>
      <c r="S25" s="4" t="str">
        <f t="shared" si="0"/>
        <v>1.15</v>
      </c>
      <c r="T25" s="4" t="b">
        <f t="shared" si="6"/>
        <v>0</v>
      </c>
      <c r="U25" s="4"/>
      <c r="V25" s="4"/>
      <c r="W25" s="139"/>
      <c r="X25" s="5"/>
      <c r="Y25" s="6"/>
    </row>
    <row r="26" spans="1:25" ht="14.25">
      <c r="A26" s="55" t="s">
        <v>43</v>
      </c>
      <c r="B26" s="56" t="s">
        <v>125</v>
      </c>
      <c r="C26" s="56" t="s">
        <v>1</v>
      </c>
      <c r="D26" s="57" t="s">
        <v>331</v>
      </c>
      <c r="E26" s="58" t="s">
        <v>290</v>
      </c>
      <c r="F26" s="137"/>
      <c r="G26" s="59"/>
      <c r="H26" s="59">
        <v>54.37</v>
      </c>
      <c r="I26" s="59">
        <v>165.28</v>
      </c>
      <c r="J26" s="60">
        <f t="shared" si="1"/>
        <v>219.65</v>
      </c>
      <c r="K26" s="61">
        <v>0.24229999999999999</v>
      </c>
      <c r="L26" s="62">
        <f t="shared" si="2"/>
        <v>272.87</v>
      </c>
      <c r="M26" s="62"/>
      <c r="N26" s="62">
        <f t="shared" si="3"/>
        <v>0</v>
      </c>
      <c r="O26" s="62">
        <f t="shared" si="4"/>
        <v>0</v>
      </c>
      <c r="P26" s="63">
        <f t="shared" si="5"/>
        <v>0</v>
      </c>
      <c r="Q26" s="64"/>
      <c r="R26" s="4"/>
      <c r="S26" s="4" t="str">
        <f t="shared" si="0"/>
        <v>1.16</v>
      </c>
      <c r="T26" s="4" t="b">
        <f t="shared" si="6"/>
        <v>0</v>
      </c>
      <c r="U26" s="4"/>
      <c r="V26" s="4"/>
      <c r="W26" s="139"/>
      <c r="X26" s="5"/>
      <c r="Y26" s="6"/>
    </row>
    <row r="27" spans="1:25" ht="14.25">
      <c r="A27" s="55" t="s">
        <v>44</v>
      </c>
      <c r="B27" s="56" t="s">
        <v>126</v>
      </c>
      <c r="C27" s="56" t="s">
        <v>1</v>
      </c>
      <c r="D27" s="57" t="s">
        <v>332</v>
      </c>
      <c r="E27" s="58" t="s">
        <v>290</v>
      </c>
      <c r="F27" s="137"/>
      <c r="G27" s="59"/>
      <c r="H27" s="59">
        <v>33.380000000000003</v>
      </c>
      <c r="I27" s="59">
        <v>144.37</v>
      </c>
      <c r="J27" s="60">
        <f t="shared" si="1"/>
        <v>177.75</v>
      </c>
      <c r="K27" s="61">
        <v>0.24229999999999999</v>
      </c>
      <c r="L27" s="62">
        <f t="shared" si="2"/>
        <v>220.82</v>
      </c>
      <c r="M27" s="62"/>
      <c r="N27" s="62">
        <f t="shared" si="3"/>
        <v>0</v>
      </c>
      <c r="O27" s="62">
        <f t="shared" si="4"/>
        <v>0</v>
      </c>
      <c r="P27" s="63">
        <f t="shared" si="5"/>
        <v>0</v>
      </c>
      <c r="Q27" s="64"/>
      <c r="R27" s="4"/>
      <c r="S27" s="4" t="str">
        <f t="shared" si="0"/>
        <v>1.17</v>
      </c>
      <c r="T27" s="4" t="b">
        <f t="shared" si="6"/>
        <v>0</v>
      </c>
      <c r="U27" s="4"/>
      <c r="V27" s="4"/>
      <c r="W27" s="139"/>
      <c r="X27" s="5"/>
      <c r="Y27" s="6"/>
    </row>
    <row r="28" spans="1:25" ht="14.25">
      <c r="A28" s="55" t="s">
        <v>45</v>
      </c>
      <c r="B28" s="56" t="s">
        <v>127</v>
      </c>
      <c r="C28" s="56" t="s">
        <v>1</v>
      </c>
      <c r="D28" s="57" t="s">
        <v>333</v>
      </c>
      <c r="E28" s="58" t="s">
        <v>290</v>
      </c>
      <c r="F28" s="137"/>
      <c r="G28" s="59"/>
      <c r="H28" s="59">
        <v>19.66</v>
      </c>
      <c r="I28" s="59">
        <v>23.630000000000003</v>
      </c>
      <c r="J28" s="60">
        <f t="shared" si="1"/>
        <v>43.29</v>
      </c>
      <c r="K28" s="61">
        <v>0.24229999999999999</v>
      </c>
      <c r="L28" s="62">
        <f t="shared" si="2"/>
        <v>53.78</v>
      </c>
      <c r="M28" s="62"/>
      <c r="N28" s="62">
        <f t="shared" si="3"/>
        <v>0</v>
      </c>
      <c r="O28" s="62">
        <f t="shared" si="4"/>
        <v>0</v>
      </c>
      <c r="P28" s="63">
        <f t="shared" si="5"/>
        <v>0</v>
      </c>
      <c r="Q28" s="64"/>
      <c r="R28" s="4"/>
      <c r="S28" s="4" t="str">
        <f t="shared" si="0"/>
        <v>1.18</v>
      </c>
      <c r="T28" s="4" t="b">
        <f t="shared" si="6"/>
        <v>0</v>
      </c>
      <c r="U28" s="4"/>
      <c r="V28" s="4"/>
      <c r="W28" s="139"/>
      <c r="X28" s="5"/>
      <c r="Y28" s="6"/>
    </row>
    <row r="29" spans="1:25" ht="14.25">
      <c r="A29" s="55" t="s">
        <v>46</v>
      </c>
      <c r="B29" s="56" t="s">
        <v>128</v>
      </c>
      <c r="C29" s="56" t="s">
        <v>1</v>
      </c>
      <c r="D29" s="57" t="s">
        <v>334</v>
      </c>
      <c r="E29" s="58" t="s">
        <v>290</v>
      </c>
      <c r="F29" s="137"/>
      <c r="G29" s="59"/>
      <c r="H29" s="59">
        <v>21.78</v>
      </c>
      <c r="I29" s="59">
        <v>27.490000000000002</v>
      </c>
      <c r="J29" s="60">
        <f t="shared" si="1"/>
        <v>49.27</v>
      </c>
      <c r="K29" s="61">
        <v>0.24229999999999999</v>
      </c>
      <c r="L29" s="62">
        <f t="shared" si="2"/>
        <v>61.21</v>
      </c>
      <c r="M29" s="62"/>
      <c r="N29" s="62">
        <f t="shared" si="3"/>
        <v>0</v>
      </c>
      <c r="O29" s="62">
        <f t="shared" si="4"/>
        <v>0</v>
      </c>
      <c r="P29" s="63">
        <f t="shared" si="5"/>
        <v>0</v>
      </c>
      <c r="Q29" s="64"/>
      <c r="R29" s="4"/>
      <c r="S29" s="4" t="str">
        <f t="shared" si="0"/>
        <v>1.19</v>
      </c>
      <c r="T29" s="4" t="b">
        <f t="shared" si="6"/>
        <v>0</v>
      </c>
      <c r="U29" s="4"/>
      <c r="V29" s="4"/>
      <c r="W29" s="139"/>
      <c r="X29" s="5"/>
      <c r="Y29" s="6"/>
    </row>
    <row r="30" spans="1:25" ht="22.5">
      <c r="A30" s="55" t="s">
        <v>47</v>
      </c>
      <c r="B30" s="56">
        <v>97625</v>
      </c>
      <c r="C30" s="56" t="s">
        <v>0</v>
      </c>
      <c r="D30" s="57" t="s">
        <v>312</v>
      </c>
      <c r="E30" s="58" t="s">
        <v>292</v>
      </c>
      <c r="F30" s="137"/>
      <c r="G30" s="59"/>
      <c r="H30" s="59">
        <v>14.86</v>
      </c>
      <c r="I30" s="59">
        <v>41.82</v>
      </c>
      <c r="J30" s="60">
        <f t="shared" si="1"/>
        <v>56.68</v>
      </c>
      <c r="K30" s="61">
        <v>0.24229999999999999</v>
      </c>
      <c r="L30" s="62">
        <f t="shared" si="2"/>
        <v>70.41</v>
      </c>
      <c r="M30" s="62"/>
      <c r="N30" s="62">
        <f t="shared" si="3"/>
        <v>0</v>
      </c>
      <c r="O30" s="62">
        <f t="shared" si="4"/>
        <v>0</v>
      </c>
      <c r="P30" s="63">
        <f t="shared" si="5"/>
        <v>0</v>
      </c>
      <c r="Q30" s="64"/>
      <c r="R30" s="4"/>
      <c r="S30" s="4" t="str">
        <f t="shared" si="0"/>
        <v>1.20</v>
      </c>
      <c r="T30" s="4" t="b">
        <f t="shared" si="6"/>
        <v>0</v>
      </c>
      <c r="U30" s="4"/>
      <c r="V30" s="4"/>
      <c r="W30" s="139"/>
      <c r="X30" s="5"/>
      <c r="Y30" s="6"/>
    </row>
    <row r="31" spans="1:25" ht="14.25">
      <c r="A31" s="55" t="s">
        <v>48</v>
      </c>
      <c r="B31" s="56" t="s">
        <v>129</v>
      </c>
      <c r="C31" s="56" t="s">
        <v>1</v>
      </c>
      <c r="D31" s="57" t="s">
        <v>335</v>
      </c>
      <c r="E31" s="58" t="s">
        <v>290</v>
      </c>
      <c r="F31" s="137"/>
      <c r="G31" s="59"/>
      <c r="H31" s="59">
        <v>97.45</v>
      </c>
      <c r="I31" s="59">
        <v>92.43</v>
      </c>
      <c r="J31" s="60">
        <f t="shared" si="1"/>
        <v>189.88</v>
      </c>
      <c r="K31" s="61">
        <v>0.24229999999999999</v>
      </c>
      <c r="L31" s="62">
        <f t="shared" si="2"/>
        <v>235.89</v>
      </c>
      <c r="M31" s="62"/>
      <c r="N31" s="62">
        <f t="shared" si="3"/>
        <v>0</v>
      </c>
      <c r="O31" s="62">
        <f t="shared" si="4"/>
        <v>0</v>
      </c>
      <c r="P31" s="63">
        <f t="shared" si="5"/>
        <v>0</v>
      </c>
      <c r="Q31" s="64"/>
      <c r="R31" s="4"/>
      <c r="S31" s="4" t="str">
        <f t="shared" si="0"/>
        <v>1.21</v>
      </c>
      <c r="T31" s="4" t="b">
        <f t="shared" si="6"/>
        <v>0</v>
      </c>
      <c r="U31" s="4"/>
      <c r="V31" s="4"/>
      <c r="W31" s="139"/>
      <c r="X31" s="5"/>
      <c r="Y31" s="6"/>
    </row>
    <row r="32" spans="1:25" ht="14.25">
      <c r="A32" s="55" t="s">
        <v>49</v>
      </c>
      <c r="B32" s="56" t="s">
        <v>130</v>
      </c>
      <c r="C32" s="56" t="s">
        <v>1</v>
      </c>
      <c r="D32" s="57" t="s">
        <v>336</v>
      </c>
      <c r="E32" s="58" t="s">
        <v>290</v>
      </c>
      <c r="F32" s="137"/>
      <c r="G32" s="59"/>
      <c r="H32" s="59">
        <v>30.26</v>
      </c>
      <c r="I32" s="59">
        <v>38.700000000000003</v>
      </c>
      <c r="J32" s="60">
        <f t="shared" si="1"/>
        <v>68.959999999999994</v>
      </c>
      <c r="K32" s="61">
        <v>0.24229999999999999</v>
      </c>
      <c r="L32" s="62">
        <f t="shared" si="2"/>
        <v>85.67</v>
      </c>
      <c r="M32" s="62"/>
      <c r="N32" s="62">
        <f t="shared" si="3"/>
        <v>0</v>
      </c>
      <c r="O32" s="62">
        <f t="shared" si="4"/>
        <v>0</v>
      </c>
      <c r="P32" s="63">
        <f t="shared" si="5"/>
        <v>0</v>
      </c>
      <c r="Q32" s="64"/>
      <c r="R32" s="4"/>
      <c r="S32" s="4" t="str">
        <f t="shared" si="0"/>
        <v>1.22</v>
      </c>
      <c r="T32" s="4" t="b">
        <f t="shared" si="6"/>
        <v>0</v>
      </c>
      <c r="U32" s="4"/>
      <c r="V32" s="4"/>
      <c r="W32" s="139"/>
      <c r="X32" s="5"/>
      <c r="Y32" s="6"/>
    </row>
    <row r="33" spans="1:25" ht="14.25">
      <c r="A33" s="55" t="s">
        <v>50</v>
      </c>
      <c r="B33" s="56" t="s">
        <v>131</v>
      </c>
      <c r="C33" s="56" t="s">
        <v>1</v>
      </c>
      <c r="D33" s="57" t="s">
        <v>337</v>
      </c>
      <c r="E33" s="58" t="s">
        <v>290</v>
      </c>
      <c r="F33" s="137"/>
      <c r="G33" s="59"/>
      <c r="H33" s="59">
        <v>62.72</v>
      </c>
      <c r="I33" s="59">
        <v>119.46000000000001</v>
      </c>
      <c r="J33" s="60">
        <f t="shared" si="1"/>
        <v>182.18</v>
      </c>
      <c r="K33" s="61">
        <v>0.24229999999999999</v>
      </c>
      <c r="L33" s="62">
        <f t="shared" si="2"/>
        <v>226.32</v>
      </c>
      <c r="M33" s="62"/>
      <c r="N33" s="62">
        <f t="shared" si="3"/>
        <v>0</v>
      </c>
      <c r="O33" s="62">
        <f t="shared" si="4"/>
        <v>0</v>
      </c>
      <c r="P33" s="63">
        <f t="shared" si="5"/>
        <v>0</v>
      </c>
      <c r="Q33" s="64"/>
      <c r="R33" s="4"/>
      <c r="S33" s="4" t="str">
        <f t="shared" si="0"/>
        <v>1.23</v>
      </c>
      <c r="T33" s="4" t="b">
        <f t="shared" si="6"/>
        <v>0</v>
      </c>
      <c r="U33" s="4"/>
      <c r="V33" s="4"/>
      <c r="W33" s="139"/>
      <c r="X33" s="5"/>
      <c r="Y33" s="6"/>
    </row>
    <row r="34" spans="1:25" ht="14.25">
      <c r="A34" s="55" t="s">
        <v>51</v>
      </c>
      <c r="B34" s="56" t="s">
        <v>132</v>
      </c>
      <c r="C34" s="56" t="s">
        <v>1</v>
      </c>
      <c r="D34" s="57" t="s">
        <v>338</v>
      </c>
      <c r="E34" s="58" t="s">
        <v>290</v>
      </c>
      <c r="F34" s="137"/>
      <c r="G34" s="59"/>
      <c r="H34" s="59">
        <v>113.87</v>
      </c>
      <c r="I34" s="59">
        <v>85.04</v>
      </c>
      <c r="J34" s="60">
        <f t="shared" si="1"/>
        <v>198.91</v>
      </c>
      <c r="K34" s="61">
        <v>0.24229999999999999</v>
      </c>
      <c r="L34" s="62">
        <f t="shared" si="2"/>
        <v>247.11</v>
      </c>
      <c r="M34" s="62"/>
      <c r="N34" s="62">
        <f t="shared" si="3"/>
        <v>0</v>
      </c>
      <c r="O34" s="62">
        <f t="shared" si="4"/>
        <v>0</v>
      </c>
      <c r="P34" s="63">
        <f t="shared" si="5"/>
        <v>0</v>
      </c>
      <c r="Q34" s="64"/>
      <c r="R34" s="4"/>
      <c r="S34" s="4" t="str">
        <f t="shared" si="0"/>
        <v>1.24</v>
      </c>
      <c r="T34" s="4" t="b">
        <f t="shared" si="6"/>
        <v>0</v>
      </c>
      <c r="U34" s="4"/>
      <c r="V34" s="4"/>
      <c r="W34" s="139"/>
      <c r="X34" s="5"/>
      <c r="Y34" s="6"/>
    </row>
    <row r="35" spans="1:25" ht="14.25">
      <c r="A35" s="55" t="s">
        <v>52</v>
      </c>
      <c r="B35" s="56" t="s">
        <v>133</v>
      </c>
      <c r="C35" s="56" t="s">
        <v>1</v>
      </c>
      <c r="D35" s="57" t="s">
        <v>339</v>
      </c>
      <c r="E35" s="58" t="s">
        <v>290</v>
      </c>
      <c r="F35" s="137"/>
      <c r="G35" s="59"/>
      <c r="H35" s="59">
        <v>128.87</v>
      </c>
      <c r="I35" s="59">
        <v>94.03</v>
      </c>
      <c r="J35" s="60">
        <f t="shared" si="1"/>
        <v>222.9</v>
      </c>
      <c r="K35" s="61">
        <v>0.24229999999999999</v>
      </c>
      <c r="L35" s="62">
        <f t="shared" si="2"/>
        <v>276.91000000000003</v>
      </c>
      <c r="M35" s="62"/>
      <c r="N35" s="62">
        <f t="shared" si="3"/>
        <v>0</v>
      </c>
      <c r="O35" s="62">
        <f t="shared" si="4"/>
        <v>0</v>
      </c>
      <c r="P35" s="63">
        <f t="shared" si="5"/>
        <v>0</v>
      </c>
      <c r="Q35" s="64"/>
      <c r="R35" s="4"/>
      <c r="S35" s="4" t="str">
        <f t="shared" si="0"/>
        <v>1.25</v>
      </c>
      <c r="T35" s="4" t="b">
        <f t="shared" si="6"/>
        <v>0</v>
      </c>
      <c r="U35" s="4"/>
      <c r="V35" s="4"/>
      <c r="W35" s="139"/>
      <c r="X35" s="5"/>
      <c r="Y35" s="6"/>
    </row>
    <row r="36" spans="1:25" ht="14.25">
      <c r="A36" s="55" t="s">
        <v>53</v>
      </c>
      <c r="B36" s="56" t="s">
        <v>134</v>
      </c>
      <c r="C36" s="56" t="s">
        <v>1</v>
      </c>
      <c r="D36" s="57" t="s">
        <v>340</v>
      </c>
      <c r="E36" s="58" t="s">
        <v>290</v>
      </c>
      <c r="F36" s="137"/>
      <c r="G36" s="59"/>
      <c r="H36" s="59">
        <v>70.64</v>
      </c>
      <c r="I36" s="59">
        <v>53.57</v>
      </c>
      <c r="J36" s="60">
        <f t="shared" si="1"/>
        <v>124.21</v>
      </c>
      <c r="K36" s="61">
        <v>0.24229999999999999</v>
      </c>
      <c r="L36" s="62">
        <f t="shared" si="2"/>
        <v>154.31</v>
      </c>
      <c r="M36" s="62"/>
      <c r="N36" s="62">
        <f t="shared" si="3"/>
        <v>0</v>
      </c>
      <c r="O36" s="62">
        <f t="shared" si="4"/>
        <v>0</v>
      </c>
      <c r="P36" s="63">
        <f t="shared" si="5"/>
        <v>0</v>
      </c>
      <c r="Q36" s="64"/>
      <c r="R36" s="4"/>
      <c r="S36" s="4" t="str">
        <f t="shared" si="0"/>
        <v>1.26</v>
      </c>
      <c r="T36" s="4" t="b">
        <f t="shared" si="6"/>
        <v>0</v>
      </c>
      <c r="U36" s="4"/>
      <c r="V36" s="4"/>
      <c r="W36" s="139"/>
      <c r="X36" s="5"/>
      <c r="Y36" s="6"/>
    </row>
    <row r="37" spans="1:25" ht="14.25">
      <c r="A37" s="55" t="s">
        <v>54</v>
      </c>
      <c r="B37" s="56" t="s">
        <v>135</v>
      </c>
      <c r="C37" s="56" t="s">
        <v>1</v>
      </c>
      <c r="D37" s="57" t="s">
        <v>341</v>
      </c>
      <c r="E37" s="58" t="s">
        <v>290</v>
      </c>
      <c r="F37" s="137"/>
      <c r="G37" s="59"/>
      <c r="H37" s="59">
        <v>40.659999999999997</v>
      </c>
      <c r="I37" s="59">
        <v>55.07</v>
      </c>
      <c r="J37" s="60">
        <f t="shared" si="1"/>
        <v>95.73</v>
      </c>
      <c r="K37" s="61">
        <v>0.24229999999999999</v>
      </c>
      <c r="L37" s="62">
        <f t="shared" si="2"/>
        <v>118.93</v>
      </c>
      <c r="M37" s="62"/>
      <c r="N37" s="62">
        <f t="shared" si="3"/>
        <v>0</v>
      </c>
      <c r="O37" s="62">
        <f t="shared" si="4"/>
        <v>0</v>
      </c>
      <c r="P37" s="63">
        <f t="shared" si="5"/>
        <v>0</v>
      </c>
      <c r="Q37" s="64"/>
      <c r="R37" s="4"/>
      <c r="S37" s="4" t="str">
        <f t="shared" si="0"/>
        <v>1.27</v>
      </c>
      <c r="T37" s="4" t="b">
        <f t="shared" si="6"/>
        <v>0</v>
      </c>
      <c r="U37" s="4"/>
      <c r="V37" s="4"/>
      <c r="W37" s="139"/>
      <c r="X37" s="5"/>
      <c r="Y37" s="6"/>
    </row>
    <row r="38" spans="1:25" ht="14.25">
      <c r="A38" s="55" t="s">
        <v>55</v>
      </c>
      <c r="B38" s="56" t="s">
        <v>136</v>
      </c>
      <c r="C38" s="56" t="s">
        <v>1</v>
      </c>
      <c r="D38" s="57" t="s">
        <v>342</v>
      </c>
      <c r="E38" s="58" t="s">
        <v>290</v>
      </c>
      <c r="F38" s="137"/>
      <c r="G38" s="59"/>
      <c r="H38" s="59">
        <v>161.1</v>
      </c>
      <c r="I38" s="59">
        <v>213.57</v>
      </c>
      <c r="J38" s="60">
        <f t="shared" si="1"/>
        <v>374.67</v>
      </c>
      <c r="K38" s="61">
        <v>0.24229999999999999</v>
      </c>
      <c r="L38" s="62">
        <f t="shared" si="2"/>
        <v>465.45</v>
      </c>
      <c r="M38" s="62"/>
      <c r="N38" s="62">
        <f t="shared" si="3"/>
        <v>0</v>
      </c>
      <c r="O38" s="62">
        <f t="shared" si="4"/>
        <v>0</v>
      </c>
      <c r="P38" s="63">
        <f t="shared" si="5"/>
        <v>0</v>
      </c>
      <c r="Q38" s="64"/>
      <c r="R38" s="4"/>
      <c r="S38" s="4" t="str">
        <f t="shared" si="0"/>
        <v>1.28</v>
      </c>
      <c r="T38" s="4" t="b">
        <f t="shared" si="6"/>
        <v>0</v>
      </c>
      <c r="U38" s="4"/>
      <c r="V38" s="4"/>
      <c r="W38" s="139"/>
      <c r="X38" s="5"/>
      <c r="Y38" s="6"/>
    </row>
    <row r="39" spans="1:25" ht="14.25">
      <c r="A39" s="55" t="s">
        <v>56</v>
      </c>
      <c r="B39" s="56" t="s">
        <v>137</v>
      </c>
      <c r="C39" s="56" t="s">
        <v>1</v>
      </c>
      <c r="D39" s="57" t="s">
        <v>343</v>
      </c>
      <c r="E39" s="58" t="s">
        <v>290</v>
      </c>
      <c r="F39" s="137"/>
      <c r="G39" s="59"/>
      <c r="H39" s="59">
        <v>128.03</v>
      </c>
      <c r="I39" s="59">
        <v>146.19</v>
      </c>
      <c r="J39" s="60">
        <f t="shared" si="1"/>
        <v>274.22000000000003</v>
      </c>
      <c r="K39" s="61">
        <v>0.24229999999999999</v>
      </c>
      <c r="L39" s="62">
        <f t="shared" si="2"/>
        <v>340.66</v>
      </c>
      <c r="M39" s="62"/>
      <c r="N39" s="62">
        <f t="shared" si="3"/>
        <v>0</v>
      </c>
      <c r="O39" s="62">
        <f t="shared" si="4"/>
        <v>0</v>
      </c>
      <c r="P39" s="63">
        <f t="shared" si="5"/>
        <v>0</v>
      </c>
      <c r="Q39" s="64"/>
      <c r="R39" s="4"/>
      <c r="S39" s="4" t="str">
        <f t="shared" si="0"/>
        <v>1.29</v>
      </c>
      <c r="T39" s="4" t="b">
        <f t="shared" si="6"/>
        <v>0</v>
      </c>
      <c r="U39" s="4"/>
      <c r="V39" s="4"/>
      <c r="W39" s="139"/>
      <c r="X39" s="5"/>
      <c r="Y39" s="6"/>
    </row>
    <row r="40" spans="1:25" ht="14.25">
      <c r="A40" s="55" t="s">
        <v>57</v>
      </c>
      <c r="B40" s="56" t="s">
        <v>138</v>
      </c>
      <c r="C40" s="56" t="s">
        <v>1</v>
      </c>
      <c r="D40" s="57" t="s">
        <v>344</v>
      </c>
      <c r="E40" s="58" t="s">
        <v>290</v>
      </c>
      <c r="F40" s="137"/>
      <c r="G40" s="59"/>
      <c r="H40" s="59">
        <v>87.41</v>
      </c>
      <c r="I40" s="59">
        <v>111.56</v>
      </c>
      <c r="J40" s="60">
        <f t="shared" si="1"/>
        <v>198.97</v>
      </c>
      <c r="K40" s="61">
        <v>0.24229999999999999</v>
      </c>
      <c r="L40" s="62">
        <f t="shared" si="2"/>
        <v>247.18</v>
      </c>
      <c r="M40" s="62"/>
      <c r="N40" s="62">
        <f t="shared" si="3"/>
        <v>0</v>
      </c>
      <c r="O40" s="62">
        <f t="shared" si="4"/>
        <v>0</v>
      </c>
      <c r="P40" s="63">
        <f t="shared" si="5"/>
        <v>0</v>
      </c>
      <c r="Q40" s="64"/>
      <c r="R40" s="4"/>
      <c r="S40" s="4" t="str">
        <f t="shared" si="0"/>
        <v>1.30</v>
      </c>
      <c r="T40" s="4" t="b">
        <f t="shared" si="6"/>
        <v>0</v>
      </c>
      <c r="U40" s="4"/>
      <c r="V40" s="4"/>
      <c r="W40" s="139"/>
      <c r="X40" s="5"/>
      <c r="Y40" s="6"/>
    </row>
    <row r="41" spans="1:25" ht="14.25">
      <c r="A41" s="55" t="s">
        <v>58</v>
      </c>
      <c r="B41" s="56" t="s">
        <v>139</v>
      </c>
      <c r="C41" s="56" t="s">
        <v>1</v>
      </c>
      <c r="D41" s="57" t="s">
        <v>345</v>
      </c>
      <c r="E41" s="58" t="s">
        <v>290</v>
      </c>
      <c r="F41" s="137"/>
      <c r="G41" s="59"/>
      <c r="H41" s="59">
        <v>114.77</v>
      </c>
      <c r="I41" s="59">
        <v>153.4</v>
      </c>
      <c r="J41" s="60">
        <f t="shared" si="1"/>
        <v>268.17</v>
      </c>
      <c r="K41" s="61">
        <v>0.24229999999999999</v>
      </c>
      <c r="L41" s="62">
        <f t="shared" si="2"/>
        <v>333.15</v>
      </c>
      <c r="M41" s="62"/>
      <c r="N41" s="62">
        <f t="shared" si="3"/>
        <v>0</v>
      </c>
      <c r="O41" s="62">
        <f t="shared" si="4"/>
        <v>0</v>
      </c>
      <c r="P41" s="63">
        <f t="shared" si="5"/>
        <v>0</v>
      </c>
      <c r="Q41" s="64"/>
      <c r="R41" s="4"/>
      <c r="S41" s="4" t="str">
        <f t="shared" si="0"/>
        <v>1.31</v>
      </c>
      <c r="T41" s="4" t="b">
        <f t="shared" si="6"/>
        <v>0</v>
      </c>
      <c r="U41" s="4"/>
      <c r="V41" s="4"/>
      <c r="W41" s="139"/>
      <c r="X41" s="5"/>
      <c r="Y41" s="6"/>
    </row>
    <row r="42" spans="1:25" ht="14.25">
      <c r="A42" s="55" t="s">
        <v>59</v>
      </c>
      <c r="B42" s="56" t="s">
        <v>140</v>
      </c>
      <c r="C42" s="56" t="s">
        <v>1</v>
      </c>
      <c r="D42" s="57" t="s">
        <v>346</v>
      </c>
      <c r="E42" s="58" t="s">
        <v>290</v>
      </c>
      <c r="F42" s="137"/>
      <c r="G42" s="59"/>
      <c r="H42" s="59">
        <v>42.06</v>
      </c>
      <c r="I42" s="59">
        <v>37.1</v>
      </c>
      <c r="J42" s="60">
        <f t="shared" si="1"/>
        <v>79.16</v>
      </c>
      <c r="K42" s="61">
        <v>0.24229999999999999</v>
      </c>
      <c r="L42" s="62">
        <f t="shared" si="2"/>
        <v>98.34</v>
      </c>
      <c r="M42" s="62"/>
      <c r="N42" s="62">
        <f t="shared" si="3"/>
        <v>0</v>
      </c>
      <c r="O42" s="62">
        <f t="shared" si="4"/>
        <v>0</v>
      </c>
      <c r="P42" s="63">
        <f t="shared" si="5"/>
        <v>0</v>
      </c>
      <c r="Q42" s="64"/>
      <c r="R42" s="4"/>
      <c r="S42" s="4" t="str">
        <f t="shared" si="0"/>
        <v>1.32</v>
      </c>
      <c r="T42" s="4" t="b">
        <f t="shared" si="6"/>
        <v>0</v>
      </c>
      <c r="U42" s="4"/>
      <c r="V42" s="4"/>
      <c r="W42" s="139"/>
      <c r="X42" s="5"/>
      <c r="Y42" s="6"/>
    </row>
    <row r="43" spans="1:25" ht="14.25">
      <c r="A43" s="55" t="s">
        <v>60</v>
      </c>
      <c r="B43" s="56" t="s">
        <v>141</v>
      </c>
      <c r="C43" s="56" t="s">
        <v>1</v>
      </c>
      <c r="D43" s="57" t="s">
        <v>347</v>
      </c>
      <c r="E43" s="58" t="s">
        <v>290</v>
      </c>
      <c r="F43" s="137"/>
      <c r="G43" s="59"/>
      <c r="H43" s="59">
        <v>63.56</v>
      </c>
      <c r="I43" s="59">
        <v>134.31</v>
      </c>
      <c r="J43" s="60">
        <f t="shared" si="1"/>
        <v>197.87</v>
      </c>
      <c r="K43" s="61">
        <v>0.24229999999999999</v>
      </c>
      <c r="L43" s="62">
        <f t="shared" si="2"/>
        <v>245.81</v>
      </c>
      <c r="M43" s="62"/>
      <c r="N43" s="62">
        <f t="shared" si="3"/>
        <v>0</v>
      </c>
      <c r="O43" s="62">
        <f t="shared" si="4"/>
        <v>0</v>
      </c>
      <c r="P43" s="63">
        <f t="shared" si="5"/>
        <v>0</v>
      </c>
      <c r="Q43" s="64"/>
      <c r="R43" s="4"/>
      <c r="S43" s="4" t="str">
        <f t="shared" si="0"/>
        <v>1.33</v>
      </c>
      <c r="T43" s="4" t="b">
        <f t="shared" si="6"/>
        <v>0</v>
      </c>
      <c r="U43" s="4"/>
      <c r="V43" s="4"/>
      <c r="W43" s="139"/>
      <c r="X43" s="5"/>
      <c r="Y43" s="6"/>
    </row>
    <row r="44" spans="1:25" ht="14.25">
      <c r="A44" s="55" t="s">
        <v>61</v>
      </c>
      <c r="B44" s="56" t="s">
        <v>142</v>
      </c>
      <c r="C44" s="56" t="s">
        <v>1</v>
      </c>
      <c r="D44" s="57" t="s">
        <v>348</v>
      </c>
      <c r="E44" s="58" t="s">
        <v>290</v>
      </c>
      <c r="F44" s="137"/>
      <c r="G44" s="59"/>
      <c r="H44" s="59">
        <v>41.9</v>
      </c>
      <c r="I44" s="59">
        <v>36.620000000000005</v>
      </c>
      <c r="J44" s="60">
        <f t="shared" si="1"/>
        <v>78.52</v>
      </c>
      <c r="K44" s="61">
        <v>0.24229999999999999</v>
      </c>
      <c r="L44" s="62">
        <f t="shared" si="2"/>
        <v>97.55</v>
      </c>
      <c r="M44" s="62"/>
      <c r="N44" s="62">
        <f t="shared" si="3"/>
        <v>0</v>
      </c>
      <c r="O44" s="62">
        <f t="shared" si="4"/>
        <v>0</v>
      </c>
      <c r="P44" s="63">
        <f t="shared" si="5"/>
        <v>0</v>
      </c>
      <c r="Q44" s="64"/>
      <c r="R44" s="4"/>
      <c r="S44" s="4" t="str">
        <f t="shared" si="0"/>
        <v>1.34</v>
      </c>
      <c r="T44" s="4" t="b">
        <f t="shared" si="6"/>
        <v>0</v>
      </c>
      <c r="U44" s="4"/>
      <c r="V44" s="4"/>
      <c r="W44" s="139"/>
      <c r="X44" s="5"/>
      <c r="Y44" s="6"/>
    </row>
    <row r="45" spans="1:25" ht="14.25">
      <c r="A45" s="55" t="s">
        <v>62</v>
      </c>
      <c r="B45" s="56" t="s">
        <v>143</v>
      </c>
      <c r="C45" s="56" t="s">
        <v>1</v>
      </c>
      <c r="D45" s="57" t="s">
        <v>349</v>
      </c>
      <c r="E45" s="58" t="s">
        <v>290</v>
      </c>
      <c r="F45" s="137"/>
      <c r="G45" s="59"/>
      <c r="H45" s="59">
        <v>41.9</v>
      </c>
      <c r="I45" s="59">
        <v>36.75</v>
      </c>
      <c r="J45" s="60">
        <f t="shared" si="1"/>
        <v>78.650000000000006</v>
      </c>
      <c r="K45" s="61">
        <v>0.24229999999999999</v>
      </c>
      <c r="L45" s="62">
        <f t="shared" si="2"/>
        <v>97.71</v>
      </c>
      <c r="M45" s="62"/>
      <c r="N45" s="62">
        <f t="shared" si="3"/>
        <v>0</v>
      </c>
      <c r="O45" s="62">
        <f t="shared" si="4"/>
        <v>0</v>
      </c>
      <c r="P45" s="63">
        <f t="shared" si="5"/>
        <v>0</v>
      </c>
      <c r="Q45" s="64"/>
      <c r="R45" s="4"/>
      <c r="S45" s="4" t="str">
        <f t="shared" si="0"/>
        <v>1.35</v>
      </c>
      <c r="T45" s="4" t="b">
        <f t="shared" si="6"/>
        <v>0</v>
      </c>
      <c r="U45" s="4"/>
      <c r="V45" s="4"/>
      <c r="W45" s="139"/>
      <c r="X45" s="5"/>
      <c r="Y45" s="6"/>
    </row>
    <row r="46" spans="1:25" ht="14.25">
      <c r="A46" s="55" t="s">
        <v>63</v>
      </c>
      <c r="B46" s="56" t="s">
        <v>145</v>
      </c>
      <c r="C46" s="56" t="s">
        <v>1</v>
      </c>
      <c r="D46" s="57" t="s">
        <v>351</v>
      </c>
      <c r="E46" s="58" t="s">
        <v>290</v>
      </c>
      <c r="F46" s="137"/>
      <c r="G46" s="59"/>
      <c r="H46" s="59">
        <v>79.150000000000006</v>
      </c>
      <c r="I46" s="59">
        <v>88.35</v>
      </c>
      <c r="J46" s="60">
        <f t="shared" si="1"/>
        <v>167.5</v>
      </c>
      <c r="K46" s="61">
        <v>0.24229999999999999</v>
      </c>
      <c r="L46" s="62">
        <f t="shared" si="2"/>
        <v>208.09</v>
      </c>
      <c r="M46" s="62"/>
      <c r="N46" s="62">
        <f t="shared" si="3"/>
        <v>0</v>
      </c>
      <c r="O46" s="62">
        <f t="shared" si="4"/>
        <v>0</v>
      </c>
      <c r="P46" s="63">
        <f t="shared" si="5"/>
        <v>0</v>
      </c>
      <c r="Q46" s="64"/>
      <c r="R46" s="4"/>
      <c r="S46" s="4" t="str">
        <f t="shared" si="0"/>
        <v>1.36</v>
      </c>
      <c r="T46" s="4" t="b">
        <f t="shared" si="6"/>
        <v>0</v>
      </c>
      <c r="U46" s="4"/>
      <c r="V46" s="4"/>
      <c r="W46" s="139"/>
      <c r="X46" s="5"/>
      <c r="Y46" s="6"/>
    </row>
    <row r="47" spans="1:25" ht="14.25">
      <c r="A47" s="55" t="s">
        <v>64</v>
      </c>
      <c r="B47" s="56" t="s">
        <v>147</v>
      </c>
      <c r="C47" s="56" t="s">
        <v>1</v>
      </c>
      <c r="D47" s="57" t="s">
        <v>353</v>
      </c>
      <c r="E47" s="58" t="s">
        <v>290</v>
      </c>
      <c r="F47" s="137"/>
      <c r="G47" s="59"/>
      <c r="H47" s="59">
        <v>51.32</v>
      </c>
      <c r="I47" s="59">
        <v>41.38</v>
      </c>
      <c r="J47" s="60">
        <f t="shared" si="1"/>
        <v>92.7</v>
      </c>
      <c r="K47" s="61">
        <v>0.24229999999999999</v>
      </c>
      <c r="L47" s="62">
        <f t="shared" si="2"/>
        <v>115.16</v>
      </c>
      <c r="M47" s="62"/>
      <c r="N47" s="62">
        <f t="shared" si="3"/>
        <v>0</v>
      </c>
      <c r="O47" s="62">
        <f t="shared" si="4"/>
        <v>0</v>
      </c>
      <c r="P47" s="63">
        <f t="shared" si="5"/>
        <v>0</v>
      </c>
      <c r="Q47" s="64"/>
      <c r="R47" s="4"/>
      <c r="S47" s="4" t="str">
        <f t="shared" si="0"/>
        <v>1.37</v>
      </c>
      <c r="T47" s="4" t="b">
        <f t="shared" si="6"/>
        <v>0</v>
      </c>
      <c r="U47" s="4"/>
      <c r="V47" s="4"/>
      <c r="W47" s="139"/>
      <c r="X47" s="5"/>
      <c r="Y47" s="6"/>
    </row>
    <row r="48" spans="1:25" ht="14.25">
      <c r="A48" s="55" t="s">
        <v>65</v>
      </c>
      <c r="B48" s="56" t="s">
        <v>148</v>
      </c>
      <c r="C48" s="56" t="s">
        <v>1</v>
      </c>
      <c r="D48" s="57" t="s">
        <v>354</v>
      </c>
      <c r="E48" s="58" t="s">
        <v>290</v>
      </c>
      <c r="F48" s="137"/>
      <c r="G48" s="59"/>
      <c r="H48" s="59">
        <v>45.12</v>
      </c>
      <c r="I48" s="59">
        <v>41.38</v>
      </c>
      <c r="J48" s="60">
        <f t="shared" si="1"/>
        <v>86.5</v>
      </c>
      <c r="K48" s="61">
        <v>0.24229999999999999</v>
      </c>
      <c r="L48" s="62">
        <f t="shared" si="2"/>
        <v>107.46</v>
      </c>
      <c r="M48" s="62"/>
      <c r="N48" s="62">
        <f t="shared" si="3"/>
        <v>0</v>
      </c>
      <c r="O48" s="62">
        <f t="shared" si="4"/>
        <v>0</v>
      </c>
      <c r="P48" s="63">
        <f t="shared" si="5"/>
        <v>0</v>
      </c>
      <c r="Q48" s="64"/>
      <c r="R48" s="4"/>
      <c r="S48" s="4" t="str">
        <f t="shared" si="0"/>
        <v>1.38</v>
      </c>
      <c r="T48" s="4" t="b">
        <f t="shared" si="6"/>
        <v>0</v>
      </c>
      <c r="U48" s="4"/>
      <c r="V48" s="4"/>
      <c r="W48" s="139"/>
      <c r="X48" s="5"/>
      <c r="Y48" s="6"/>
    </row>
    <row r="49" spans="1:25" ht="14.25">
      <c r="A49" s="55" t="s">
        <v>66</v>
      </c>
      <c r="B49" s="56" t="s">
        <v>150</v>
      </c>
      <c r="C49" s="56" t="s">
        <v>1</v>
      </c>
      <c r="D49" s="57" t="s">
        <v>356</v>
      </c>
      <c r="E49" s="58" t="s">
        <v>290</v>
      </c>
      <c r="F49" s="137"/>
      <c r="G49" s="59"/>
      <c r="H49" s="59">
        <v>57.53</v>
      </c>
      <c r="I49" s="59">
        <v>41.08</v>
      </c>
      <c r="J49" s="60">
        <f t="shared" si="1"/>
        <v>98.61</v>
      </c>
      <c r="K49" s="61">
        <v>0.24229999999999999</v>
      </c>
      <c r="L49" s="62">
        <f t="shared" si="2"/>
        <v>122.5</v>
      </c>
      <c r="M49" s="62"/>
      <c r="N49" s="62">
        <f t="shared" si="3"/>
        <v>0</v>
      </c>
      <c r="O49" s="62">
        <f t="shared" si="4"/>
        <v>0</v>
      </c>
      <c r="P49" s="63">
        <f t="shared" si="5"/>
        <v>0</v>
      </c>
      <c r="Q49" s="64"/>
      <c r="R49" s="4"/>
      <c r="S49" s="4" t="str">
        <f t="shared" si="0"/>
        <v>1.39</v>
      </c>
      <c r="T49" s="4" t="b">
        <f t="shared" si="6"/>
        <v>0</v>
      </c>
      <c r="U49" s="4"/>
      <c r="V49" s="4"/>
      <c r="W49" s="139"/>
      <c r="X49" s="5"/>
      <c r="Y49" s="6"/>
    </row>
    <row r="50" spans="1:25" ht="14.25">
      <c r="A50" s="55" t="s">
        <v>67</v>
      </c>
      <c r="B50" s="56" t="s">
        <v>152</v>
      </c>
      <c r="C50" s="56" t="s">
        <v>1</v>
      </c>
      <c r="D50" s="57" t="s">
        <v>358</v>
      </c>
      <c r="E50" s="58" t="s">
        <v>290</v>
      </c>
      <c r="F50" s="137"/>
      <c r="G50" s="59"/>
      <c r="H50" s="59">
        <v>43.41</v>
      </c>
      <c r="I50" s="59">
        <v>41.38</v>
      </c>
      <c r="J50" s="60">
        <f t="shared" si="1"/>
        <v>84.79</v>
      </c>
      <c r="K50" s="61">
        <v>0.24229999999999999</v>
      </c>
      <c r="L50" s="62">
        <f t="shared" si="2"/>
        <v>105.33</v>
      </c>
      <c r="M50" s="62"/>
      <c r="N50" s="62">
        <f t="shared" si="3"/>
        <v>0</v>
      </c>
      <c r="O50" s="62">
        <f t="shared" si="4"/>
        <v>0</v>
      </c>
      <c r="P50" s="63">
        <f t="shared" si="5"/>
        <v>0</v>
      </c>
      <c r="Q50" s="64"/>
      <c r="R50" s="4"/>
      <c r="S50" s="4" t="str">
        <f t="shared" si="0"/>
        <v>1.40</v>
      </c>
      <c r="T50" s="4" t="b">
        <f t="shared" si="6"/>
        <v>0</v>
      </c>
      <c r="U50" s="4"/>
      <c r="V50" s="4"/>
      <c r="W50" s="139"/>
      <c r="X50" s="5"/>
      <c r="Y50" s="6"/>
    </row>
    <row r="51" spans="1:25" ht="14.25">
      <c r="A51" s="55" t="s">
        <v>68</v>
      </c>
      <c r="B51" s="56" t="s">
        <v>153</v>
      </c>
      <c r="C51" s="56" t="s">
        <v>1</v>
      </c>
      <c r="D51" s="57" t="s">
        <v>359</v>
      </c>
      <c r="E51" s="58" t="s">
        <v>290</v>
      </c>
      <c r="F51" s="137"/>
      <c r="G51" s="59"/>
      <c r="H51" s="59">
        <v>150.02000000000001</v>
      </c>
      <c r="I51" s="59">
        <v>218.86</v>
      </c>
      <c r="J51" s="60">
        <f t="shared" si="1"/>
        <v>368.88</v>
      </c>
      <c r="K51" s="61">
        <v>0.24229999999999999</v>
      </c>
      <c r="L51" s="62">
        <f t="shared" si="2"/>
        <v>458.26</v>
      </c>
      <c r="M51" s="62"/>
      <c r="N51" s="62">
        <f t="shared" si="3"/>
        <v>0</v>
      </c>
      <c r="O51" s="62">
        <f t="shared" si="4"/>
        <v>0</v>
      </c>
      <c r="P51" s="63">
        <f t="shared" si="5"/>
        <v>0</v>
      </c>
      <c r="Q51" s="64"/>
      <c r="R51" s="4"/>
      <c r="S51" s="4" t="str">
        <f t="shared" si="0"/>
        <v>1.41</v>
      </c>
      <c r="T51" s="4" t="b">
        <f t="shared" si="6"/>
        <v>0</v>
      </c>
      <c r="U51" s="4"/>
      <c r="V51" s="4"/>
      <c r="W51" s="139"/>
      <c r="X51" s="5"/>
      <c r="Y51" s="6"/>
    </row>
    <row r="52" spans="1:25" ht="12.75" customHeight="1">
      <c r="A52" s="65"/>
      <c r="B52" s="66"/>
      <c r="C52" s="65"/>
      <c r="D52" s="67"/>
      <c r="E52" s="68"/>
      <c r="F52" s="69"/>
      <c r="G52" s="70"/>
      <c r="H52" s="70"/>
      <c r="I52" s="70"/>
      <c r="J52" s="71"/>
      <c r="K52" s="72"/>
      <c r="L52" s="73"/>
      <c r="M52" s="73"/>
      <c r="N52" s="73"/>
      <c r="O52" s="73"/>
      <c r="P52" s="74"/>
      <c r="Q52" s="4"/>
      <c r="R52" s="4"/>
      <c r="S52" s="4">
        <f t="shared" si="0"/>
        <v>0</v>
      </c>
      <c r="T52" s="4">
        <f t="shared" ref="T52:T57" si="7">IF(I52=0,P52-N52)</f>
        <v>0</v>
      </c>
      <c r="U52" s="4"/>
      <c r="V52" s="4"/>
      <c r="W52" s="139"/>
      <c r="X52" s="5"/>
      <c r="Y52" s="6"/>
    </row>
    <row r="53" spans="1:25" ht="12.75" customHeight="1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53"/>
      <c r="L53" s="77" t="s">
        <v>507</v>
      </c>
      <c r="M53" s="78"/>
      <c r="N53" s="78">
        <f>SUM(N11:N52)</f>
        <v>0</v>
      </c>
      <c r="O53" s="78">
        <f>SUM(O11:O52)</f>
        <v>0</v>
      </c>
      <c r="P53" s="79">
        <f>SUM(P11:P52)</f>
        <v>0</v>
      </c>
      <c r="Q53" s="80"/>
      <c r="R53" s="4">
        <v>1</v>
      </c>
      <c r="S53" s="4"/>
      <c r="T53" s="4">
        <f t="shared" si="7"/>
        <v>0</v>
      </c>
      <c r="U53" s="64">
        <f>SUM(N53:O53)</f>
        <v>0</v>
      </c>
      <c r="V53" s="4" t="str">
        <f>IF(U53&lt;&gt;P53,"erro","ok")</f>
        <v>ok</v>
      </c>
      <c r="W53" s="139"/>
      <c r="X53" s="5"/>
      <c r="Y53" s="6"/>
    </row>
    <row r="54" spans="1:25" ht="6" customHeight="1">
      <c r="A54" s="81"/>
      <c r="B54" s="82"/>
      <c r="C54" s="83"/>
      <c r="D54" s="83"/>
      <c r="E54" s="82"/>
      <c r="F54" s="82"/>
      <c r="G54" s="82"/>
      <c r="H54" s="82"/>
      <c r="I54" s="82"/>
      <c r="J54" s="82"/>
      <c r="K54" s="4"/>
      <c r="L54" s="82"/>
      <c r="M54" s="82"/>
      <c r="N54" s="82"/>
      <c r="O54" s="82"/>
      <c r="P54" s="84"/>
      <c r="Q54" s="4"/>
      <c r="R54" s="4"/>
      <c r="S54" s="4">
        <f t="shared" si="0"/>
        <v>0</v>
      </c>
      <c r="T54" s="4">
        <f t="shared" si="7"/>
        <v>0</v>
      </c>
      <c r="U54" s="4"/>
      <c r="V54" s="4"/>
      <c r="W54" s="139"/>
      <c r="X54" s="5"/>
      <c r="Y54" s="6"/>
    </row>
    <row r="55" spans="1:25" ht="12.75" customHeight="1">
      <c r="A55" s="50">
        <v>2</v>
      </c>
      <c r="B55" s="51"/>
      <c r="C55" s="51"/>
      <c r="D55" s="52" t="s">
        <v>479</v>
      </c>
      <c r="E55" s="52"/>
      <c r="F55" s="52"/>
      <c r="G55" s="52"/>
      <c r="H55" s="52"/>
      <c r="I55" s="52"/>
      <c r="J55" s="52"/>
      <c r="K55" s="53"/>
      <c r="L55" s="52"/>
      <c r="M55" s="52"/>
      <c r="N55" s="52"/>
      <c r="O55" s="52"/>
      <c r="P55" s="54">
        <f>P59</f>
        <v>0</v>
      </c>
      <c r="Q55" s="4"/>
      <c r="R55" s="4"/>
      <c r="S55" s="4">
        <f t="shared" si="0"/>
        <v>2</v>
      </c>
      <c r="T55" s="4">
        <f t="shared" si="7"/>
        <v>0</v>
      </c>
      <c r="U55" s="4"/>
      <c r="V55" s="4"/>
      <c r="W55" s="139"/>
      <c r="X55" s="5"/>
      <c r="Y55" s="6"/>
    </row>
    <row r="56" spans="1:25" ht="12.75" customHeight="1">
      <c r="A56" s="85" t="s">
        <v>69</v>
      </c>
      <c r="B56" s="56" t="s">
        <v>154</v>
      </c>
      <c r="C56" s="56" t="s">
        <v>1</v>
      </c>
      <c r="D56" s="57" t="s">
        <v>477</v>
      </c>
      <c r="E56" s="58" t="s">
        <v>290</v>
      </c>
      <c r="F56" s="137"/>
      <c r="G56" s="59"/>
      <c r="H56" s="59">
        <v>8.59</v>
      </c>
      <c r="I56" s="59">
        <v>38.44</v>
      </c>
      <c r="J56" s="60">
        <f t="shared" ref="J56:J57" si="8">ROUND((H56+I56),2)</f>
        <v>47.03</v>
      </c>
      <c r="K56" s="61">
        <v>0.24229999999999999</v>
      </c>
      <c r="L56" s="62">
        <f t="shared" ref="L56:L57" si="9">IFERROR(IF(K56="-",(ROUND(J56,2)),(ROUND(J56*(1+K56),2))),"-")</f>
        <v>58.43</v>
      </c>
      <c r="M56" s="62"/>
      <c r="N56" s="62">
        <f t="shared" ref="N56:N57" si="10">IF(AND($G56=0,$I56=0),$P56,IF(H56=0,0,IF($K56&lt;&gt;"-",IFERROR(TRUNC(TRUNC((H56*(1+$K56)),2)*$F56,2),0),IFERROR(TRUNC(H56*$F56,2),0))))</f>
        <v>0</v>
      </c>
      <c r="O56" s="62">
        <f>IF(I56=0,0,P56-N56-M56)</f>
        <v>0</v>
      </c>
      <c r="P56" s="63">
        <f t="shared" ref="P56:P57" si="11">IFERROR(ROUND(ROUND(L56,2)*ROUND(F56,2),2),0)</f>
        <v>0</v>
      </c>
      <c r="Q56" s="82"/>
      <c r="R56" s="82"/>
      <c r="S56" s="4" t="str">
        <f t="shared" si="0"/>
        <v>2.1</v>
      </c>
      <c r="T56" s="4" t="b">
        <f t="shared" si="7"/>
        <v>0</v>
      </c>
      <c r="U56" s="82"/>
      <c r="V56" s="82"/>
      <c r="W56" s="139"/>
      <c r="X56" s="5"/>
      <c r="Y56" s="6"/>
    </row>
    <row r="57" spans="1:25" ht="12.75" customHeight="1">
      <c r="A57" s="85" t="s">
        <v>70</v>
      </c>
      <c r="B57" s="56" t="s">
        <v>155</v>
      </c>
      <c r="C57" s="56" t="s">
        <v>1</v>
      </c>
      <c r="D57" s="57" t="s">
        <v>360</v>
      </c>
      <c r="E57" s="58" t="s">
        <v>292</v>
      </c>
      <c r="F57" s="137"/>
      <c r="G57" s="59"/>
      <c r="H57" s="59">
        <v>40.14</v>
      </c>
      <c r="I57" s="59">
        <v>50.14</v>
      </c>
      <c r="J57" s="60">
        <f t="shared" si="8"/>
        <v>90.28</v>
      </c>
      <c r="K57" s="61">
        <v>0.24229999999999999</v>
      </c>
      <c r="L57" s="62">
        <f t="shared" si="9"/>
        <v>112.15</v>
      </c>
      <c r="M57" s="62"/>
      <c r="N57" s="62">
        <f t="shared" si="10"/>
        <v>0</v>
      </c>
      <c r="O57" s="62">
        <f t="shared" ref="O57" si="12">IF(I57=0,0,P57-N57-M57)</f>
        <v>0</v>
      </c>
      <c r="P57" s="63">
        <f t="shared" si="11"/>
        <v>0</v>
      </c>
      <c r="Q57" s="82"/>
      <c r="R57" s="82"/>
      <c r="S57" s="4" t="str">
        <f t="shared" si="0"/>
        <v>2.2</v>
      </c>
      <c r="T57" s="4" t="b">
        <f t="shared" si="7"/>
        <v>0</v>
      </c>
      <c r="U57" s="82"/>
      <c r="V57" s="82"/>
      <c r="W57" s="139"/>
      <c r="X57" s="5"/>
      <c r="Y57" s="6"/>
    </row>
    <row r="58" spans="1:25" ht="12.75" customHeight="1">
      <c r="A58" s="66"/>
      <c r="B58" s="66"/>
      <c r="C58" s="86"/>
      <c r="D58" s="87"/>
      <c r="E58" s="66"/>
      <c r="F58" s="88"/>
      <c r="G58" s="89"/>
      <c r="H58" s="89"/>
      <c r="I58" s="89"/>
      <c r="J58" s="71"/>
      <c r="K58" s="90"/>
      <c r="L58" s="73"/>
      <c r="M58" s="73"/>
      <c r="N58" s="73"/>
      <c r="O58" s="73"/>
      <c r="P58" s="74"/>
      <c r="Q58" s="82"/>
      <c r="R58" s="82"/>
      <c r="S58" s="4">
        <f t="shared" si="0"/>
        <v>0</v>
      </c>
      <c r="T58" s="4">
        <f t="shared" ref="T58:T65" si="13">IF(I58=0,P58-N58)</f>
        <v>0</v>
      </c>
      <c r="U58" s="82"/>
      <c r="V58" s="82"/>
      <c r="W58" s="139"/>
      <c r="X58" s="5"/>
      <c r="Y58" s="6"/>
    </row>
    <row r="59" spans="1:25" ht="12.75" customHeight="1">
      <c r="A59" s="75"/>
      <c r="B59" s="76"/>
      <c r="C59" s="76"/>
      <c r="D59" s="76"/>
      <c r="E59" s="76"/>
      <c r="F59" s="76"/>
      <c r="G59" s="76"/>
      <c r="H59" s="76"/>
      <c r="I59" s="76"/>
      <c r="J59" s="76"/>
      <c r="K59" s="53"/>
      <c r="L59" s="77" t="s">
        <v>508</v>
      </c>
      <c r="M59" s="78"/>
      <c r="N59" s="78">
        <f>SUM(N56:N58)</f>
        <v>0</v>
      </c>
      <c r="O59" s="78">
        <f>SUM(O56:O58)</f>
        <v>0</v>
      </c>
      <c r="P59" s="79">
        <f>SUM(P56:P58)</f>
        <v>0</v>
      </c>
      <c r="Q59" s="80"/>
      <c r="R59" s="4">
        <v>1</v>
      </c>
      <c r="S59" s="4"/>
      <c r="T59" s="4">
        <f t="shared" si="13"/>
        <v>0</v>
      </c>
      <c r="U59" s="64">
        <f>SUM(N59:O59)</f>
        <v>0</v>
      </c>
      <c r="V59" s="4" t="str">
        <f>IF(U59&lt;&gt;P59,"erro","ok")</f>
        <v>ok</v>
      </c>
      <c r="W59" s="139"/>
      <c r="X59" s="5"/>
      <c r="Y59" s="6"/>
    </row>
    <row r="60" spans="1:25" ht="6" customHeight="1">
      <c r="A60" s="81"/>
      <c r="B60" s="82"/>
      <c r="C60" s="83"/>
      <c r="D60" s="83"/>
      <c r="E60" s="82"/>
      <c r="F60" s="82"/>
      <c r="G60" s="82"/>
      <c r="H60" s="82"/>
      <c r="I60" s="82"/>
      <c r="J60" s="82"/>
      <c r="K60" s="4"/>
      <c r="L60" s="82"/>
      <c r="M60" s="82"/>
      <c r="N60" s="82"/>
      <c r="O60" s="82"/>
      <c r="P60" s="84"/>
      <c r="Q60" s="4"/>
      <c r="R60" s="4"/>
      <c r="S60" s="4">
        <f t="shared" si="0"/>
        <v>0</v>
      </c>
      <c r="T60" s="4">
        <f t="shared" si="13"/>
        <v>0</v>
      </c>
      <c r="U60" s="4"/>
      <c r="V60" s="4"/>
      <c r="W60" s="139"/>
      <c r="X60" s="5"/>
      <c r="Y60" s="6"/>
    </row>
    <row r="61" spans="1:25" ht="12.75" customHeight="1">
      <c r="A61" s="50">
        <v>3</v>
      </c>
      <c r="B61" s="51"/>
      <c r="C61" s="51"/>
      <c r="D61" s="52" t="s">
        <v>480</v>
      </c>
      <c r="E61" s="52"/>
      <c r="F61" s="52"/>
      <c r="G61" s="52"/>
      <c r="H61" s="52"/>
      <c r="I61" s="52"/>
      <c r="J61" s="52"/>
      <c r="K61" s="53"/>
      <c r="L61" s="52"/>
      <c r="M61" s="52"/>
      <c r="N61" s="52"/>
      <c r="O61" s="52"/>
      <c r="P61" s="54">
        <f>P67</f>
        <v>0</v>
      </c>
      <c r="Q61" s="4"/>
      <c r="R61" s="4"/>
      <c r="S61" s="4">
        <f t="shared" si="0"/>
        <v>3</v>
      </c>
      <c r="T61" s="4">
        <f t="shared" si="13"/>
        <v>0</v>
      </c>
      <c r="U61" s="4"/>
      <c r="V61" s="4"/>
      <c r="W61" s="139"/>
      <c r="X61" s="5"/>
      <c r="Y61" s="6"/>
    </row>
    <row r="62" spans="1:25" ht="12.75" customHeight="1">
      <c r="A62" s="85" t="s">
        <v>71</v>
      </c>
      <c r="B62" s="56" t="s">
        <v>156</v>
      </c>
      <c r="C62" s="56" t="s">
        <v>1</v>
      </c>
      <c r="D62" s="57" t="s">
        <v>361</v>
      </c>
      <c r="E62" s="58" t="s">
        <v>295</v>
      </c>
      <c r="F62" s="137"/>
      <c r="G62" s="59"/>
      <c r="H62" s="59">
        <v>0</v>
      </c>
      <c r="I62" s="59">
        <v>1910.05</v>
      </c>
      <c r="J62" s="60">
        <f t="shared" ref="J62:J65" si="14">ROUND((H62+I62),2)</f>
        <v>1910.05</v>
      </c>
      <c r="K62" s="61">
        <v>0.24229999999999999</v>
      </c>
      <c r="L62" s="62">
        <f t="shared" ref="L62:L65" si="15">IFERROR(IF(K62="-",(ROUND(J62,2)),(ROUND(J62*(1+K62),2))),"-")</f>
        <v>2372.86</v>
      </c>
      <c r="M62" s="62"/>
      <c r="N62" s="62">
        <f t="shared" ref="N62:N65" si="16">IF(AND($G62=0,$I62=0),$P62,IF(H62=0,0,IF($K62&lt;&gt;"-",IFERROR(TRUNC(TRUNC((H62*(1+$K62)),2)*$F62,2),0),IFERROR(TRUNC(H62*$F62,2),0))))</f>
        <v>0</v>
      </c>
      <c r="O62" s="62">
        <f>IF(I62=0,0,P62-N62-M62)</f>
        <v>0</v>
      </c>
      <c r="P62" s="63">
        <f t="shared" ref="P62:P65" si="17">IFERROR(ROUND(ROUND(L62,2)*ROUND(F62,2),2),0)</f>
        <v>0</v>
      </c>
      <c r="Q62" s="82"/>
      <c r="R62" s="82"/>
      <c r="S62" s="4" t="str">
        <f t="shared" si="0"/>
        <v>3.1</v>
      </c>
      <c r="T62" s="4" t="b">
        <f t="shared" si="13"/>
        <v>0</v>
      </c>
      <c r="U62" s="82"/>
      <c r="V62" s="82"/>
      <c r="W62" s="139"/>
      <c r="X62" s="5"/>
      <c r="Y62" s="6"/>
    </row>
    <row r="63" spans="1:25" ht="12.75" customHeight="1">
      <c r="A63" s="85" t="s">
        <v>72</v>
      </c>
      <c r="B63" s="56" t="s">
        <v>157</v>
      </c>
      <c r="C63" s="56" t="s">
        <v>1</v>
      </c>
      <c r="D63" s="57" t="s">
        <v>362</v>
      </c>
      <c r="E63" s="58" t="s">
        <v>295</v>
      </c>
      <c r="F63" s="137"/>
      <c r="G63" s="59"/>
      <c r="H63" s="59">
        <v>0</v>
      </c>
      <c r="I63" s="59">
        <v>1910.05</v>
      </c>
      <c r="J63" s="60">
        <f t="shared" si="14"/>
        <v>1910.05</v>
      </c>
      <c r="K63" s="61">
        <v>0.24229999999999999</v>
      </c>
      <c r="L63" s="62">
        <f t="shared" si="15"/>
        <v>2372.86</v>
      </c>
      <c r="M63" s="62"/>
      <c r="N63" s="62">
        <f t="shared" si="16"/>
        <v>0</v>
      </c>
      <c r="O63" s="62">
        <f t="shared" ref="O63:O65" si="18">IF(I63=0,0,P63-N63-M63)</f>
        <v>0</v>
      </c>
      <c r="P63" s="63">
        <f t="shared" si="17"/>
        <v>0</v>
      </c>
      <c r="Q63" s="82"/>
      <c r="R63" s="82"/>
      <c r="S63" s="4" t="str">
        <f t="shared" si="0"/>
        <v>3.2</v>
      </c>
      <c r="T63" s="4" t="b">
        <f t="shared" si="13"/>
        <v>0</v>
      </c>
      <c r="U63" s="82"/>
      <c r="V63" s="82"/>
      <c r="W63" s="139"/>
      <c r="X63" s="5"/>
      <c r="Y63" s="6"/>
    </row>
    <row r="64" spans="1:25" ht="12.75" customHeight="1">
      <c r="A64" s="85" t="s">
        <v>73</v>
      </c>
      <c r="B64" s="56" t="s">
        <v>158</v>
      </c>
      <c r="C64" s="56" t="s">
        <v>1</v>
      </c>
      <c r="D64" s="57" t="s">
        <v>363</v>
      </c>
      <c r="E64" s="58" t="s">
        <v>295</v>
      </c>
      <c r="F64" s="137"/>
      <c r="G64" s="59"/>
      <c r="H64" s="59">
        <v>0</v>
      </c>
      <c r="I64" s="59">
        <v>1910.05</v>
      </c>
      <c r="J64" s="60">
        <f t="shared" si="14"/>
        <v>1910.05</v>
      </c>
      <c r="K64" s="61">
        <v>0.24229999999999999</v>
      </c>
      <c r="L64" s="62">
        <f t="shared" si="15"/>
        <v>2372.86</v>
      </c>
      <c r="M64" s="62"/>
      <c r="N64" s="62">
        <f t="shared" si="16"/>
        <v>0</v>
      </c>
      <c r="O64" s="62">
        <f t="shared" si="18"/>
        <v>0</v>
      </c>
      <c r="P64" s="63">
        <f t="shared" si="17"/>
        <v>0</v>
      </c>
      <c r="Q64" s="82"/>
      <c r="R64" s="82"/>
      <c r="S64" s="4" t="str">
        <f t="shared" si="0"/>
        <v>3.3</v>
      </c>
      <c r="T64" s="4" t="b">
        <f t="shared" si="13"/>
        <v>0</v>
      </c>
      <c r="U64" s="82"/>
      <c r="V64" s="82"/>
      <c r="W64" s="139"/>
      <c r="X64" s="5"/>
      <c r="Y64" s="6"/>
    </row>
    <row r="65" spans="1:25" ht="12.75" customHeight="1">
      <c r="A65" s="85" t="s">
        <v>74</v>
      </c>
      <c r="B65" s="56" t="s">
        <v>159</v>
      </c>
      <c r="C65" s="56" t="s">
        <v>1</v>
      </c>
      <c r="D65" s="57" t="s">
        <v>364</v>
      </c>
      <c r="E65" s="58" t="s">
        <v>289</v>
      </c>
      <c r="F65" s="137"/>
      <c r="G65" s="59"/>
      <c r="H65" s="59">
        <v>6.83</v>
      </c>
      <c r="I65" s="59">
        <v>3.01</v>
      </c>
      <c r="J65" s="60">
        <f t="shared" si="14"/>
        <v>9.84</v>
      </c>
      <c r="K65" s="61">
        <v>0.24229999999999999</v>
      </c>
      <c r="L65" s="62">
        <f t="shared" si="15"/>
        <v>12.22</v>
      </c>
      <c r="M65" s="62"/>
      <c r="N65" s="62">
        <f t="shared" si="16"/>
        <v>0</v>
      </c>
      <c r="O65" s="62">
        <f t="shared" si="18"/>
        <v>0</v>
      </c>
      <c r="P65" s="63">
        <f t="shared" si="17"/>
        <v>0</v>
      </c>
      <c r="Q65" s="82"/>
      <c r="R65" s="82"/>
      <c r="S65" s="4" t="str">
        <f t="shared" si="0"/>
        <v>3.4</v>
      </c>
      <c r="T65" s="4" t="b">
        <f t="shared" si="13"/>
        <v>0</v>
      </c>
      <c r="U65" s="82"/>
      <c r="V65" s="82"/>
      <c r="W65" s="139"/>
      <c r="X65" s="5"/>
      <c r="Y65" s="6"/>
    </row>
    <row r="66" spans="1:25" ht="12.75" customHeight="1">
      <c r="A66" s="66"/>
      <c r="B66" s="66"/>
      <c r="C66" s="66"/>
      <c r="D66" s="87"/>
      <c r="E66" s="66"/>
      <c r="F66" s="88"/>
      <c r="G66" s="89"/>
      <c r="H66" s="89"/>
      <c r="I66" s="89"/>
      <c r="J66" s="71"/>
      <c r="K66" s="90"/>
      <c r="L66" s="73"/>
      <c r="M66" s="73"/>
      <c r="N66" s="73"/>
      <c r="O66" s="73"/>
      <c r="P66" s="74"/>
      <c r="Q66" s="82"/>
      <c r="R66" s="82"/>
      <c r="S66" s="4">
        <f t="shared" si="0"/>
        <v>0</v>
      </c>
      <c r="T66" s="4">
        <f t="shared" ref="T66:T73" si="19">IF(I66=0,P66-N66)</f>
        <v>0</v>
      </c>
      <c r="U66" s="82"/>
      <c r="V66" s="82"/>
      <c r="W66" s="139"/>
      <c r="X66" s="5"/>
      <c r="Y66" s="6"/>
    </row>
    <row r="67" spans="1:25" ht="12.75" customHeight="1">
      <c r="A67" s="75"/>
      <c r="B67" s="76"/>
      <c r="C67" s="76"/>
      <c r="D67" s="76"/>
      <c r="E67" s="76"/>
      <c r="F67" s="76"/>
      <c r="G67" s="76"/>
      <c r="H67" s="76"/>
      <c r="I67" s="76"/>
      <c r="J67" s="76"/>
      <c r="K67" s="53"/>
      <c r="L67" s="77" t="s">
        <v>509</v>
      </c>
      <c r="M67" s="78"/>
      <c r="N67" s="78">
        <f>SUM(N62:N66)</f>
        <v>0</v>
      </c>
      <c r="O67" s="78">
        <f>SUM(O62:O66)</f>
        <v>0</v>
      </c>
      <c r="P67" s="79">
        <f>SUM(P62:P66)</f>
        <v>0</v>
      </c>
      <c r="Q67" s="80"/>
      <c r="R67" s="4">
        <v>1</v>
      </c>
      <c r="S67" s="4"/>
      <c r="T67" s="4">
        <f t="shared" si="19"/>
        <v>0</v>
      </c>
      <c r="U67" s="64">
        <f>SUM(N67:O67)</f>
        <v>0</v>
      </c>
      <c r="V67" s="4" t="str">
        <f>IF(U67&lt;&gt;P67,"erro","ok")</f>
        <v>ok</v>
      </c>
      <c r="W67" s="139"/>
      <c r="X67" s="5"/>
      <c r="Y67" s="6"/>
    </row>
    <row r="68" spans="1:25" ht="6" customHeight="1">
      <c r="A68" s="81"/>
      <c r="B68" s="82"/>
      <c r="C68" s="83"/>
      <c r="D68" s="83"/>
      <c r="E68" s="82"/>
      <c r="F68" s="82"/>
      <c r="G68" s="82"/>
      <c r="H68" s="82"/>
      <c r="I68" s="82"/>
      <c r="J68" s="82"/>
      <c r="K68" s="4"/>
      <c r="L68" s="82"/>
      <c r="M68" s="82"/>
      <c r="N68" s="82"/>
      <c r="O68" s="82"/>
      <c r="P68" s="84"/>
      <c r="Q68" s="4"/>
      <c r="R68" s="4"/>
      <c r="S68" s="4">
        <f t="shared" si="0"/>
        <v>0</v>
      </c>
      <c r="T68" s="4">
        <f t="shared" si="19"/>
        <v>0</v>
      </c>
      <c r="U68" s="4"/>
      <c r="V68" s="4"/>
      <c r="W68" s="139"/>
      <c r="X68" s="5"/>
      <c r="Y68" s="6"/>
    </row>
    <row r="69" spans="1:25" ht="12.75" customHeight="1">
      <c r="A69" s="50">
        <v>4</v>
      </c>
      <c r="B69" s="51"/>
      <c r="C69" s="51"/>
      <c r="D69" s="52" t="s">
        <v>288</v>
      </c>
      <c r="E69" s="52"/>
      <c r="F69" s="52"/>
      <c r="G69" s="52"/>
      <c r="H69" s="52"/>
      <c r="I69" s="52"/>
      <c r="J69" s="52"/>
      <c r="K69" s="53"/>
      <c r="L69" s="52"/>
      <c r="M69" s="52"/>
      <c r="N69" s="52"/>
      <c r="O69" s="52"/>
      <c r="P69" s="54">
        <f>P74</f>
        <v>0</v>
      </c>
      <c r="Q69" s="4"/>
      <c r="R69" s="4"/>
      <c r="S69" s="4">
        <f t="shared" si="0"/>
        <v>4</v>
      </c>
      <c r="T69" s="4">
        <f t="shared" si="19"/>
        <v>0</v>
      </c>
      <c r="U69" s="4"/>
      <c r="V69" s="4"/>
      <c r="W69" s="139"/>
      <c r="X69" s="5"/>
      <c r="Y69" s="6"/>
    </row>
    <row r="70" spans="1:25" ht="12.75" customHeight="1">
      <c r="A70" s="85" t="s">
        <v>75</v>
      </c>
      <c r="B70" s="56">
        <v>90777</v>
      </c>
      <c r="C70" s="56" t="s">
        <v>0</v>
      </c>
      <c r="D70" s="57" t="s">
        <v>302</v>
      </c>
      <c r="E70" s="58" t="s">
        <v>291</v>
      </c>
      <c r="F70" s="137"/>
      <c r="G70" s="59"/>
      <c r="H70" s="59">
        <v>139.01</v>
      </c>
      <c r="I70" s="59">
        <v>0</v>
      </c>
      <c r="J70" s="60">
        <f t="shared" ref="J70:J72" si="20">ROUND((H70+I70),2)</f>
        <v>139.01</v>
      </c>
      <c r="K70" s="61">
        <v>0.24229999999999999</v>
      </c>
      <c r="L70" s="62">
        <f t="shared" ref="L70:L72" si="21">IFERROR(IF(K70="-",(ROUND(J70,2)),(ROUND(J70*(1+K70),2))),"-")</f>
        <v>172.69</v>
      </c>
      <c r="M70" s="62"/>
      <c r="N70" s="62">
        <f t="shared" ref="N70:N72" si="22">IF(AND($G70=0,$I70=0),$P70,IF(H70=0,0,IF($K70&lt;&gt;"-",IFERROR(TRUNC(TRUNC((H70*(1+$K70)),2)*$F70,2),0),IFERROR(TRUNC(H70*$F70,2),0))))</f>
        <v>0</v>
      </c>
      <c r="O70" s="62">
        <f>IF(I70=0,0,P70-N70-M70)</f>
        <v>0</v>
      </c>
      <c r="P70" s="63">
        <f t="shared" ref="P70:P72" si="23">IFERROR(ROUND(ROUND(L70,2)*ROUND(F70,2),2),0)</f>
        <v>0</v>
      </c>
      <c r="Q70" s="82"/>
      <c r="R70" s="82"/>
      <c r="S70" s="4" t="str">
        <f t="shared" si="0"/>
        <v>4.1</v>
      </c>
      <c r="T70" s="4">
        <f t="shared" si="19"/>
        <v>0</v>
      </c>
      <c r="U70" s="82"/>
      <c r="V70" s="82"/>
      <c r="W70" s="139"/>
      <c r="X70" s="5"/>
      <c r="Y70" s="6"/>
    </row>
    <row r="71" spans="1:25" ht="12.75" customHeight="1">
      <c r="A71" s="85" t="s">
        <v>76</v>
      </c>
      <c r="B71" s="56">
        <v>100534</v>
      </c>
      <c r="C71" s="56" t="s">
        <v>0</v>
      </c>
      <c r="D71" s="57" t="s">
        <v>304</v>
      </c>
      <c r="E71" s="58" t="s">
        <v>295</v>
      </c>
      <c r="F71" s="137"/>
      <c r="G71" s="59"/>
      <c r="H71" s="59">
        <v>6735</v>
      </c>
      <c r="I71" s="59">
        <v>0</v>
      </c>
      <c r="J71" s="60">
        <f t="shared" si="20"/>
        <v>6735</v>
      </c>
      <c r="K71" s="61">
        <v>0.24229999999999999</v>
      </c>
      <c r="L71" s="62">
        <f t="shared" si="21"/>
        <v>8366.89</v>
      </c>
      <c r="M71" s="62"/>
      <c r="N71" s="62">
        <f t="shared" si="22"/>
        <v>0</v>
      </c>
      <c r="O71" s="62">
        <f t="shared" ref="O71:O72" si="24">IF(I71=0,0,P71-N71-M71)</f>
        <v>0</v>
      </c>
      <c r="P71" s="63">
        <f t="shared" si="23"/>
        <v>0</v>
      </c>
      <c r="Q71" s="82"/>
      <c r="R71" s="82"/>
      <c r="S71" s="4" t="str">
        <f t="shared" si="0"/>
        <v>4.2</v>
      </c>
      <c r="T71" s="4">
        <f t="shared" si="19"/>
        <v>0</v>
      </c>
      <c r="U71" s="82"/>
      <c r="V71" s="82"/>
      <c r="W71" s="139"/>
      <c r="X71" s="5"/>
      <c r="Y71" s="6"/>
    </row>
    <row r="72" spans="1:25" ht="12.75" customHeight="1">
      <c r="A72" s="85" t="s">
        <v>77</v>
      </c>
      <c r="B72" s="56">
        <v>93572</v>
      </c>
      <c r="C72" s="56" t="s">
        <v>0</v>
      </c>
      <c r="D72" s="57" t="s">
        <v>303</v>
      </c>
      <c r="E72" s="58" t="s">
        <v>295</v>
      </c>
      <c r="F72" s="137"/>
      <c r="G72" s="59"/>
      <c r="H72" s="59">
        <v>13407.94</v>
      </c>
      <c r="I72" s="59">
        <v>0</v>
      </c>
      <c r="J72" s="60">
        <f t="shared" si="20"/>
        <v>13407.94</v>
      </c>
      <c r="K72" s="61">
        <v>0.24229999999999999</v>
      </c>
      <c r="L72" s="62">
        <f t="shared" si="21"/>
        <v>16656.68</v>
      </c>
      <c r="M72" s="62"/>
      <c r="N72" s="62">
        <f t="shared" si="22"/>
        <v>0</v>
      </c>
      <c r="O72" s="62">
        <f t="shared" si="24"/>
        <v>0</v>
      </c>
      <c r="P72" s="63">
        <f t="shared" si="23"/>
        <v>0</v>
      </c>
      <c r="Q72" s="82"/>
      <c r="R72" s="82"/>
      <c r="S72" s="4" t="str">
        <f t="shared" si="0"/>
        <v>4.3</v>
      </c>
      <c r="T72" s="4">
        <f t="shared" si="19"/>
        <v>0</v>
      </c>
      <c r="U72" s="82"/>
      <c r="V72" s="82"/>
      <c r="W72" s="139"/>
      <c r="X72" s="5"/>
      <c r="Y72" s="6"/>
    </row>
    <row r="73" spans="1:25" ht="12.75" customHeight="1">
      <c r="A73" s="66"/>
      <c r="B73" s="66"/>
      <c r="C73" s="66"/>
      <c r="D73" s="87"/>
      <c r="E73" s="66"/>
      <c r="F73" s="88"/>
      <c r="G73" s="89"/>
      <c r="H73" s="89"/>
      <c r="I73" s="89"/>
      <c r="J73" s="71"/>
      <c r="K73" s="90"/>
      <c r="L73" s="73"/>
      <c r="M73" s="73"/>
      <c r="N73" s="73"/>
      <c r="O73" s="73"/>
      <c r="P73" s="74"/>
      <c r="Q73" s="82"/>
      <c r="R73" s="82"/>
      <c r="S73" s="4">
        <f t="shared" si="0"/>
        <v>0</v>
      </c>
      <c r="T73" s="4">
        <f t="shared" si="19"/>
        <v>0</v>
      </c>
      <c r="U73" s="82"/>
      <c r="V73" s="82"/>
      <c r="W73" s="139"/>
      <c r="X73" s="5"/>
      <c r="Y73" s="6"/>
    </row>
    <row r="74" spans="1:25" ht="12.75" customHeight="1">
      <c r="A74" s="75"/>
      <c r="B74" s="76"/>
      <c r="C74" s="76"/>
      <c r="D74" s="76"/>
      <c r="E74" s="76"/>
      <c r="F74" s="76"/>
      <c r="G74" s="76"/>
      <c r="H74" s="76"/>
      <c r="I74" s="76"/>
      <c r="J74" s="76"/>
      <c r="K74" s="53"/>
      <c r="L74" s="77" t="s">
        <v>510</v>
      </c>
      <c r="M74" s="78"/>
      <c r="N74" s="78">
        <f>SUM(N70:N73)</f>
        <v>0</v>
      </c>
      <c r="O74" s="78">
        <f>SUM(O70:O73)</f>
        <v>0</v>
      </c>
      <c r="P74" s="79">
        <f>SUM(P70:P73)</f>
        <v>0</v>
      </c>
      <c r="Q74" s="80"/>
      <c r="R74" s="4">
        <v>1</v>
      </c>
      <c r="S74" s="4"/>
      <c r="T74" s="4">
        <f t="shared" ref="T74:T81" si="25">IF(I74=0,P74-N74)</f>
        <v>0</v>
      </c>
      <c r="U74" s="64">
        <f>SUM(N74:O74)</f>
        <v>0</v>
      </c>
      <c r="V74" s="4" t="str">
        <f>IF(U74&lt;&gt;P74,"erro","ok")</f>
        <v>ok</v>
      </c>
      <c r="W74" s="139"/>
      <c r="X74" s="5"/>
      <c r="Y74" s="6"/>
    </row>
    <row r="75" spans="1:25" ht="6" customHeight="1">
      <c r="A75" s="81"/>
      <c r="B75" s="82"/>
      <c r="C75" s="83"/>
      <c r="D75" s="83"/>
      <c r="E75" s="82"/>
      <c r="F75" s="82"/>
      <c r="G75" s="82"/>
      <c r="H75" s="82"/>
      <c r="I75" s="82"/>
      <c r="J75" s="82"/>
      <c r="K75" s="4"/>
      <c r="L75" s="82"/>
      <c r="M75" s="82"/>
      <c r="N75" s="82"/>
      <c r="O75" s="82"/>
      <c r="P75" s="84"/>
      <c r="Q75" s="4"/>
      <c r="R75" s="4"/>
      <c r="S75" s="4">
        <f t="shared" si="0"/>
        <v>0</v>
      </c>
      <c r="T75" s="4">
        <f t="shared" si="25"/>
        <v>0</v>
      </c>
      <c r="U75" s="4"/>
      <c r="V75" s="4"/>
      <c r="W75" s="139"/>
      <c r="X75" s="5"/>
      <c r="Y75" s="6"/>
    </row>
    <row r="76" spans="1:25" ht="12.75" customHeight="1">
      <c r="A76" s="50">
        <v>5</v>
      </c>
      <c r="B76" s="51"/>
      <c r="C76" s="51"/>
      <c r="D76" s="52" t="s">
        <v>481</v>
      </c>
      <c r="E76" s="52"/>
      <c r="F76" s="52"/>
      <c r="G76" s="52"/>
      <c r="H76" s="52"/>
      <c r="I76" s="52"/>
      <c r="J76" s="52"/>
      <c r="K76" s="53"/>
      <c r="L76" s="52"/>
      <c r="M76" s="52"/>
      <c r="N76" s="52"/>
      <c r="O76" s="52"/>
      <c r="P76" s="54">
        <f>P83</f>
        <v>0</v>
      </c>
      <c r="Q76" s="4"/>
      <c r="R76" s="4"/>
      <c r="S76" s="4">
        <f t="shared" si="0"/>
        <v>5</v>
      </c>
      <c r="T76" s="4">
        <f t="shared" si="25"/>
        <v>0</v>
      </c>
      <c r="U76" s="4"/>
      <c r="V76" s="4"/>
      <c r="W76" s="139"/>
      <c r="X76" s="5"/>
      <c r="Y76" s="6"/>
    </row>
    <row r="77" spans="1:25" ht="12.75" customHeight="1">
      <c r="A77" s="85" t="s">
        <v>78</v>
      </c>
      <c r="B77" s="56" t="s">
        <v>160</v>
      </c>
      <c r="C77" s="56" t="s">
        <v>1</v>
      </c>
      <c r="D77" s="57" t="s">
        <v>365</v>
      </c>
      <c r="E77" s="58" t="s">
        <v>305</v>
      </c>
      <c r="F77" s="137"/>
      <c r="G77" s="59"/>
      <c r="H77" s="59">
        <v>0</v>
      </c>
      <c r="I77" s="59">
        <v>1047.26</v>
      </c>
      <c r="J77" s="60">
        <f t="shared" ref="J77:J81" si="26">ROUND((H77+I77),2)</f>
        <v>1047.26</v>
      </c>
      <c r="K77" s="61">
        <v>0.24229999999999999</v>
      </c>
      <c r="L77" s="62">
        <f t="shared" ref="L77:L81" si="27">IFERROR(IF(K77="-",(ROUND(J77,2)),(ROUND(J77*(1+K77),2))),"-")</f>
        <v>1301.01</v>
      </c>
      <c r="M77" s="62"/>
      <c r="N77" s="62">
        <f t="shared" ref="N77:N81" si="28">IF(AND($G77=0,$I77=0),$P77,IF(H77=0,0,IF($K77&lt;&gt;"-",IFERROR(TRUNC(TRUNC((H77*(1+$K77)),2)*$F77,2),0),IFERROR(TRUNC(H77*$F77,2),0))))</f>
        <v>0</v>
      </c>
      <c r="O77" s="62">
        <f>IF(I77=0,0,P77-N77-M77)</f>
        <v>0</v>
      </c>
      <c r="P77" s="63">
        <f t="shared" ref="P77:P81" si="29">IFERROR(ROUND(ROUND(L77,2)*ROUND(F77,2),2),0)</f>
        <v>0</v>
      </c>
      <c r="Q77" s="82"/>
      <c r="R77" s="82"/>
      <c r="S77" s="4" t="str">
        <f t="shared" si="0"/>
        <v>5.1</v>
      </c>
      <c r="T77" s="4" t="b">
        <f t="shared" si="25"/>
        <v>0</v>
      </c>
      <c r="U77" s="82"/>
      <c r="V77" s="82"/>
      <c r="W77" s="139"/>
      <c r="X77" s="5"/>
      <c r="Y77" s="6"/>
    </row>
    <row r="78" spans="1:25" ht="12.75" customHeight="1">
      <c r="A78" s="85" t="s">
        <v>79</v>
      </c>
      <c r="B78" s="56" t="s">
        <v>161</v>
      </c>
      <c r="C78" s="56" t="s">
        <v>1</v>
      </c>
      <c r="D78" s="57" t="s">
        <v>366</v>
      </c>
      <c r="E78" s="58" t="s">
        <v>292</v>
      </c>
      <c r="F78" s="137"/>
      <c r="G78" s="59"/>
      <c r="H78" s="59">
        <v>0.91</v>
      </c>
      <c r="I78" s="59">
        <v>89.22999999999999</v>
      </c>
      <c r="J78" s="60">
        <f t="shared" si="26"/>
        <v>90.14</v>
      </c>
      <c r="K78" s="61">
        <v>0.24229999999999999</v>
      </c>
      <c r="L78" s="62">
        <f t="shared" si="27"/>
        <v>111.98</v>
      </c>
      <c r="M78" s="62"/>
      <c r="N78" s="62">
        <f t="shared" si="28"/>
        <v>0</v>
      </c>
      <c r="O78" s="62">
        <f t="shared" ref="O78:O81" si="30">IF(I78=0,0,P78-N78-M78)</f>
        <v>0</v>
      </c>
      <c r="P78" s="63">
        <f t="shared" si="29"/>
        <v>0</v>
      </c>
      <c r="Q78" s="82"/>
      <c r="R78" s="82"/>
      <c r="S78" s="4" t="str">
        <f t="shared" si="0"/>
        <v>5.2</v>
      </c>
      <c r="T78" s="4" t="b">
        <f t="shared" si="25"/>
        <v>0</v>
      </c>
      <c r="U78" s="82"/>
      <c r="V78" s="82"/>
      <c r="W78" s="139"/>
      <c r="X78" s="5"/>
      <c r="Y78" s="6"/>
    </row>
    <row r="79" spans="1:25" ht="12.75" customHeight="1">
      <c r="A79" s="85" t="s">
        <v>80</v>
      </c>
      <c r="B79" s="56" t="s">
        <v>162</v>
      </c>
      <c r="C79" s="56" t="s">
        <v>1</v>
      </c>
      <c r="D79" s="57" t="s">
        <v>511</v>
      </c>
      <c r="E79" s="58" t="s">
        <v>292</v>
      </c>
      <c r="F79" s="137"/>
      <c r="G79" s="59"/>
      <c r="H79" s="59">
        <v>98.22</v>
      </c>
      <c r="I79" s="59">
        <v>0</v>
      </c>
      <c r="J79" s="60">
        <f t="shared" si="26"/>
        <v>98.22</v>
      </c>
      <c r="K79" s="61">
        <v>0.24229999999999999</v>
      </c>
      <c r="L79" s="62">
        <f t="shared" si="27"/>
        <v>122.02</v>
      </c>
      <c r="M79" s="62"/>
      <c r="N79" s="62">
        <f t="shared" si="28"/>
        <v>0</v>
      </c>
      <c r="O79" s="62">
        <f t="shared" si="30"/>
        <v>0</v>
      </c>
      <c r="P79" s="63">
        <f t="shared" si="29"/>
        <v>0</v>
      </c>
      <c r="Q79" s="82"/>
      <c r="R79" s="82"/>
      <c r="S79" s="4" t="str">
        <f t="shared" si="0"/>
        <v>5.3</v>
      </c>
      <c r="T79" s="4">
        <f t="shared" si="25"/>
        <v>0</v>
      </c>
      <c r="U79" s="82"/>
      <c r="V79" s="82"/>
      <c r="W79" s="139"/>
      <c r="X79" s="5"/>
      <c r="Y79" s="6"/>
    </row>
    <row r="80" spans="1:25" ht="12.75" customHeight="1">
      <c r="A80" s="85" t="s">
        <v>81</v>
      </c>
      <c r="B80" s="56" t="s">
        <v>163</v>
      </c>
      <c r="C80" s="56" t="s">
        <v>1</v>
      </c>
      <c r="D80" s="57" t="s">
        <v>367</v>
      </c>
      <c r="E80" s="58" t="s">
        <v>292</v>
      </c>
      <c r="F80" s="137"/>
      <c r="G80" s="59"/>
      <c r="H80" s="59">
        <v>59.55</v>
      </c>
      <c r="I80" s="59">
        <v>0</v>
      </c>
      <c r="J80" s="60">
        <f t="shared" si="26"/>
        <v>59.55</v>
      </c>
      <c r="K80" s="61">
        <v>0.24229999999999999</v>
      </c>
      <c r="L80" s="62">
        <f t="shared" si="27"/>
        <v>73.98</v>
      </c>
      <c r="M80" s="62"/>
      <c r="N80" s="62">
        <f t="shared" si="28"/>
        <v>0</v>
      </c>
      <c r="O80" s="62">
        <f t="shared" si="30"/>
        <v>0</v>
      </c>
      <c r="P80" s="63">
        <f t="shared" si="29"/>
        <v>0</v>
      </c>
      <c r="Q80" s="82"/>
      <c r="R80" s="82"/>
      <c r="S80" s="4" t="str">
        <f t="shared" ref="S80:S132" si="31">A80</f>
        <v>5.4</v>
      </c>
      <c r="T80" s="4">
        <f t="shared" si="25"/>
        <v>0</v>
      </c>
      <c r="U80" s="82"/>
      <c r="V80" s="82"/>
      <c r="W80" s="139"/>
      <c r="X80" s="5"/>
      <c r="Y80" s="6"/>
    </row>
    <row r="81" spans="1:25" ht="12" customHeight="1">
      <c r="A81" s="85" t="s">
        <v>82</v>
      </c>
      <c r="B81" s="56" t="s">
        <v>164</v>
      </c>
      <c r="C81" s="56" t="s">
        <v>1</v>
      </c>
      <c r="D81" s="57" t="s">
        <v>368</v>
      </c>
      <c r="E81" s="58" t="s">
        <v>289</v>
      </c>
      <c r="F81" s="137"/>
      <c r="G81" s="59"/>
      <c r="H81" s="59">
        <v>51.4</v>
      </c>
      <c r="I81" s="59">
        <v>186.3</v>
      </c>
      <c r="J81" s="60">
        <f t="shared" si="26"/>
        <v>237.7</v>
      </c>
      <c r="K81" s="61">
        <v>0.24229999999999999</v>
      </c>
      <c r="L81" s="62">
        <f t="shared" si="27"/>
        <v>295.29000000000002</v>
      </c>
      <c r="M81" s="62"/>
      <c r="N81" s="62">
        <f t="shared" si="28"/>
        <v>0</v>
      </c>
      <c r="O81" s="62">
        <f t="shared" si="30"/>
        <v>0</v>
      </c>
      <c r="P81" s="63">
        <f t="shared" si="29"/>
        <v>0</v>
      </c>
      <c r="Q81" s="82"/>
      <c r="R81" s="82"/>
      <c r="S81" s="4" t="str">
        <f t="shared" si="31"/>
        <v>5.5</v>
      </c>
      <c r="T81" s="4" t="b">
        <f t="shared" si="25"/>
        <v>0</v>
      </c>
      <c r="U81" s="82"/>
      <c r="V81" s="82"/>
      <c r="W81" s="139"/>
      <c r="X81" s="5"/>
      <c r="Y81" s="6"/>
    </row>
    <row r="82" spans="1:25" ht="12.75" customHeight="1">
      <c r="A82" s="66"/>
      <c r="B82" s="66"/>
      <c r="C82" s="66"/>
      <c r="D82" s="87"/>
      <c r="E82" s="66"/>
      <c r="F82" s="88"/>
      <c r="G82" s="89"/>
      <c r="H82" s="89"/>
      <c r="I82" s="89"/>
      <c r="J82" s="71"/>
      <c r="K82" s="90"/>
      <c r="L82" s="73"/>
      <c r="M82" s="73"/>
      <c r="N82" s="73"/>
      <c r="O82" s="73"/>
      <c r="P82" s="74"/>
      <c r="Q82" s="82"/>
      <c r="R82" s="82"/>
      <c r="S82" s="4">
        <f t="shared" si="31"/>
        <v>0</v>
      </c>
      <c r="T82" s="4">
        <f t="shared" ref="T82:T100" si="32">IF(I82=0,P82-N82)</f>
        <v>0</v>
      </c>
      <c r="U82" s="82"/>
      <c r="V82" s="82"/>
      <c r="W82" s="139"/>
      <c r="X82" s="5"/>
      <c r="Y82" s="6"/>
    </row>
    <row r="83" spans="1:25" ht="12.75" customHeight="1">
      <c r="A83" s="75"/>
      <c r="B83" s="76"/>
      <c r="C83" s="76"/>
      <c r="D83" s="76"/>
      <c r="E83" s="76"/>
      <c r="F83" s="76"/>
      <c r="G83" s="76"/>
      <c r="H83" s="76"/>
      <c r="I83" s="76"/>
      <c r="J83" s="76"/>
      <c r="K83" s="53"/>
      <c r="L83" s="77" t="s">
        <v>512</v>
      </c>
      <c r="M83" s="78"/>
      <c r="N83" s="78">
        <f>SUM(N77:N82)</f>
        <v>0</v>
      </c>
      <c r="O83" s="78">
        <f>SUM(O77:O82)</f>
        <v>0</v>
      </c>
      <c r="P83" s="79">
        <f>SUM(P77:P82)</f>
        <v>0</v>
      </c>
      <c r="Q83" s="80"/>
      <c r="R83" s="4">
        <v>1</v>
      </c>
      <c r="S83" s="4"/>
      <c r="T83" s="4">
        <f t="shared" si="32"/>
        <v>0</v>
      </c>
      <c r="U83" s="64">
        <f>SUM(N83:O83)</f>
        <v>0</v>
      </c>
      <c r="V83" s="4" t="str">
        <f>IF(U83&lt;&gt;P83,"erro","ok")</f>
        <v>ok</v>
      </c>
      <c r="W83" s="139"/>
      <c r="X83" s="5"/>
      <c r="Y83" s="6"/>
    </row>
    <row r="84" spans="1:25" ht="6" customHeight="1">
      <c r="A84" s="81"/>
      <c r="B84" s="82"/>
      <c r="C84" s="83"/>
      <c r="D84" s="83"/>
      <c r="E84" s="82"/>
      <c r="F84" s="82"/>
      <c r="G84" s="82"/>
      <c r="H84" s="82"/>
      <c r="I84" s="82"/>
      <c r="J84" s="82"/>
      <c r="K84" s="4"/>
      <c r="L84" s="82"/>
      <c r="M84" s="82"/>
      <c r="N84" s="82"/>
      <c r="O84" s="82"/>
      <c r="P84" s="84"/>
      <c r="Q84" s="4"/>
      <c r="R84" s="4"/>
      <c r="S84" s="4">
        <f t="shared" si="31"/>
        <v>0</v>
      </c>
      <c r="T84" s="4">
        <f t="shared" si="32"/>
        <v>0</v>
      </c>
      <c r="U84" s="4"/>
      <c r="V84" s="4"/>
      <c r="W84" s="139"/>
      <c r="X84" s="5"/>
      <c r="Y84" s="6"/>
    </row>
    <row r="85" spans="1:25" ht="12.75" customHeight="1">
      <c r="A85" s="50">
        <v>6</v>
      </c>
      <c r="B85" s="51"/>
      <c r="C85" s="51"/>
      <c r="D85" s="52" t="s">
        <v>482</v>
      </c>
      <c r="E85" s="52"/>
      <c r="F85" s="52"/>
      <c r="G85" s="52"/>
      <c r="H85" s="52"/>
      <c r="I85" s="52"/>
      <c r="J85" s="52"/>
      <c r="K85" s="53"/>
      <c r="L85" s="52"/>
      <c r="M85" s="52"/>
      <c r="N85" s="52"/>
      <c r="O85" s="52"/>
      <c r="P85" s="54">
        <f>P112</f>
        <v>0</v>
      </c>
      <c r="Q85" s="4"/>
      <c r="R85" s="4"/>
      <c r="S85" s="4">
        <f t="shared" si="31"/>
        <v>6</v>
      </c>
      <c r="T85" s="4">
        <f t="shared" si="32"/>
        <v>0</v>
      </c>
      <c r="U85" s="4"/>
      <c r="V85" s="4"/>
      <c r="W85" s="139"/>
      <c r="X85" s="5"/>
      <c r="Y85" s="6"/>
    </row>
    <row r="86" spans="1:25" ht="14.25">
      <c r="A86" s="85" t="s">
        <v>83</v>
      </c>
      <c r="B86" s="56" t="s">
        <v>165</v>
      </c>
      <c r="C86" s="56" t="s">
        <v>1</v>
      </c>
      <c r="D86" s="57" t="s">
        <v>369</v>
      </c>
      <c r="E86" s="58" t="s">
        <v>290</v>
      </c>
      <c r="F86" s="137"/>
      <c r="G86" s="59"/>
      <c r="H86" s="59">
        <v>21.69</v>
      </c>
      <c r="I86" s="59">
        <v>9.86</v>
      </c>
      <c r="J86" s="60">
        <f t="shared" ref="J86:J110" si="33">ROUND((H86+I86),2)</f>
        <v>31.55</v>
      </c>
      <c r="K86" s="61">
        <v>0.24229999999999999</v>
      </c>
      <c r="L86" s="62">
        <f t="shared" ref="L86:L110" si="34">IFERROR(IF(K86="-",(ROUND(J86,2)),(ROUND(J86*(1+K86),2))),"-")</f>
        <v>39.19</v>
      </c>
      <c r="M86" s="62"/>
      <c r="N86" s="62">
        <f t="shared" ref="N86:N110" si="35">IF(AND($G86=0,$I86=0),$P86,IF(H86=0,0,IF($K86&lt;&gt;"-",IFERROR(TRUNC(TRUNC((H86*(1+$K86)),2)*$F86,2),0),IFERROR(TRUNC(H86*$F86,2),0))))</f>
        <v>0</v>
      </c>
      <c r="O86" s="62">
        <f>IF(I86=0,0,P86-N86-M86)</f>
        <v>0</v>
      </c>
      <c r="P86" s="63">
        <f t="shared" ref="P86:P110" si="36">IFERROR(ROUND(ROUND(L86,2)*ROUND(F86,2),2),0)</f>
        <v>0</v>
      </c>
      <c r="Q86" s="82"/>
      <c r="R86" s="82"/>
      <c r="S86" s="4" t="str">
        <f t="shared" si="31"/>
        <v>6.1</v>
      </c>
      <c r="T86" s="4" t="b">
        <f t="shared" si="32"/>
        <v>0</v>
      </c>
      <c r="U86" s="82"/>
      <c r="V86" s="82"/>
      <c r="W86" s="139"/>
      <c r="X86" s="5"/>
      <c r="Y86" s="6"/>
    </row>
    <row r="87" spans="1:25" ht="14.25">
      <c r="A87" s="85" t="s">
        <v>84</v>
      </c>
      <c r="B87" s="56" t="s">
        <v>166</v>
      </c>
      <c r="C87" s="56" t="s">
        <v>1</v>
      </c>
      <c r="D87" s="57" t="s">
        <v>370</v>
      </c>
      <c r="E87" s="58" t="s">
        <v>292</v>
      </c>
      <c r="F87" s="137"/>
      <c r="G87" s="59"/>
      <c r="H87" s="59">
        <v>141.57</v>
      </c>
      <c r="I87" s="59">
        <v>182.68</v>
      </c>
      <c r="J87" s="60">
        <f t="shared" si="33"/>
        <v>324.25</v>
      </c>
      <c r="K87" s="61">
        <v>0.24229999999999999</v>
      </c>
      <c r="L87" s="62">
        <f t="shared" si="34"/>
        <v>402.82</v>
      </c>
      <c r="M87" s="62"/>
      <c r="N87" s="62">
        <f t="shared" si="35"/>
        <v>0</v>
      </c>
      <c r="O87" s="62">
        <f t="shared" ref="O87:O110" si="37">IF(I87=0,0,P87-N87-M87)</f>
        <v>0</v>
      </c>
      <c r="P87" s="63">
        <f t="shared" si="36"/>
        <v>0</v>
      </c>
      <c r="Q87" s="82"/>
      <c r="R87" s="82"/>
      <c r="S87" s="4" t="str">
        <f t="shared" si="31"/>
        <v>6.2</v>
      </c>
      <c r="T87" s="4" t="b">
        <f t="shared" si="32"/>
        <v>0</v>
      </c>
      <c r="U87" s="82"/>
      <c r="V87" s="82"/>
      <c r="W87" s="139"/>
      <c r="X87" s="5"/>
      <c r="Y87" s="6"/>
    </row>
    <row r="88" spans="1:25" ht="14.25">
      <c r="A88" s="85" t="s">
        <v>85</v>
      </c>
      <c r="B88" s="56" t="s">
        <v>167</v>
      </c>
      <c r="C88" s="56" t="s">
        <v>1</v>
      </c>
      <c r="D88" s="57" t="s">
        <v>513</v>
      </c>
      <c r="E88" s="58" t="s">
        <v>293</v>
      </c>
      <c r="F88" s="137"/>
      <c r="G88" s="59"/>
      <c r="H88" s="59">
        <v>6.15</v>
      </c>
      <c r="I88" s="59">
        <v>7.17</v>
      </c>
      <c r="J88" s="60">
        <f t="shared" si="33"/>
        <v>13.32</v>
      </c>
      <c r="K88" s="61">
        <v>0.24229999999999999</v>
      </c>
      <c r="L88" s="62">
        <f t="shared" si="34"/>
        <v>16.55</v>
      </c>
      <c r="M88" s="62"/>
      <c r="N88" s="62">
        <f t="shared" si="35"/>
        <v>0</v>
      </c>
      <c r="O88" s="62">
        <f t="shared" si="37"/>
        <v>0</v>
      </c>
      <c r="P88" s="63">
        <f t="shared" si="36"/>
        <v>0</v>
      </c>
      <c r="Q88" s="82"/>
      <c r="R88" s="82"/>
      <c r="S88" s="4" t="str">
        <f t="shared" si="31"/>
        <v>6.3</v>
      </c>
      <c r="T88" s="4" t="b">
        <f t="shared" si="32"/>
        <v>0</v>
      </c>
      <c r="U88" s="82"/>
      <c r="V88" s="82"/>
      <c r="W88" s="139"/>
      <c r="X88" s="5"/>
      <c r="Y88" s="6"/>
    </row>
    <row r="89" spans="1:25" ht="14.25">
      <c r="A89" s="85" t="s">
        <v>86</v>
      </c>
      <c r="B89" s="56" t="s">
        <v>168</v>
      </c>
      <c r="C89" s="56" t="s">
        <v>1</v>
      </c>
      <c r="D89" s="57" t="s">
        <v>514</v>
      </c>
      <c r="E89" s="58" t="s">
        <v>293</v>
      </c>
      <c r="F89" s="137"/>
      <c r="G89" s="59"/>
      <c r="H89" s="59">
        <v>6.15</v>
      </c>
      <c r="I89" s="59">
        <v>13.43</v>
      </c>
      <c r="J89" s="60">
        <f t="shared" si="33"/>
        <v>19.579999999999998</v>
      </c>
      <c r="K89" s="61">
        <v>0.24229999999999999</v>
      </c>
      <c r="L89" s="62">
        <f t="shared" si="34"/>
        <v>24.32</v>
      </c>
      <c r="M89" s="62"/>
      <c r="N89" s="62">
        <f t="shared" si="35"/>
        <v>0</v>
      </c>
      <c r="O89" s="62">
        <f t="shared" si="37"/>
        <v>0</v>
      </c>
      <c r="P89" s="63">
        <f t="shared" si="36"/>
        <v>0</v>
      </c>
      <c r="Q89" s="82"/>
      <c r="R89" s="82"/>
      <c r="S89" s="4" t="str">
        <f t="shared" si="31"/>
        <v>6.4</v>
      </c>
      <c r="T89" s="4" t="b">
        <f t="shared" si="32"/>
        <v>0</v>
      </c>
      <c r="U89" s="82"/>
      <c r="V89" s="82"/>
      <c r="W89" s="139"/>
      <c r="X89" s="5"/>
      <c r="Y89" s="6"/>
    </row>
    <row r="90" spans="1:25" ht="14.25">
      <c r="A90" s="85" t="s">
        <v>87</v>
      </c>
      <c r="B90" s="56" t="s">
        <v>183</v>
      </c>
      <c r="C90" s="56" t="s">
        <v>1</v>
      </c>
      <c r="D90" s="57" t="s">
        <v>497</v>
      </c>
      <c r="E90" s="58" t="s">
        <v>293</v>
      </c>
      <c r="F90" s="137"/>
      <c r="G90" s="59"/>
      <c r="H90" s="59">
        <v>18.21</v>
      </c>
      <c r="I90" s="59">
        <v>88.06</v>
      </c>
      <c r="J90" s="60">
        <f t="shared" si="33"/>
        <v>106.27</v>
      </c>
      <c r="K90" s="61">
        <v>0.24229999999999999</v>
      </c>
      <c r="L90" s="62">
        <f t="shared" si="34"/>
        <v>132.02000000000001</v>
      </c>
      <c r="M90" s="62"/>
      <c r="N90" s="62">
        <f t="shared" si="35"/>
        <v>0</v>
      </c>
      <c r="O90" s="62">
        <f t="shared" si="37"/>
        <v>0</v>
      </c>
      <c r="P90" s="63">
        <f t="shared" si="36"/>
        <v>0</v>
      </c>
      <c r="Q90" s="82"/>
      <c r="R90" s="82"/>
      <c r="S90" s="4" t="str">
        <f t="shared" si="31"/>
        <v>6.5</v>
      </c>
      <c r="T90" s="4" t="b">
        <f t="shared" si="32"/>
        <v>0</v>
      </c>
      <c r="U90" s="82"/>
      <c r="V90" s="82"/>
      <c r="W90" s="139"/>
      <c r="X90" s="5"/>
      <c r="Y90" s="6"/>
    </row>
    <row r="91" spans="1:25" ht="14.25">
      <c r="A91" s="85" t="s">
        <v>88</v>
      </c>
      <c r="B91" s="56" t="s">
        <v>169</v>
      </c>
      <c r="C91" s="56" t="s">
        <v>1</v>
      </c>
      <c r="D91" s="57" t="s">
        <v>371</v>
      </c>
      <c r="E91" s="58" t="s">
        <v>293</v>
      </c>
      <c r="F91" s="137"/>
      <c r="G91" s="59"/>
      <c r="H91" s="59">
        <v>21.98</v>
      </c>
      <c r="I91" s="59">
        <v>101.1</v>
      </c>
      <c r="J91" s="60">
        <f t="shared" si="33"/>
        <v>123.08</v>
      </c>
      <c r="K91" s="61">
        <v>0.24229999999999999</v>
      </c>
      <c r="L91" s="62">
        <f t="shared" si="34"/>
        <v>152.9</v>
      </c>
      <c r="M91" s="62"/>
      <c r="N91" s="62">
        <f t="shared" si="35"/>
        <v>0</v>
      </c>
      <c r="O91" s="62">
        <f t="shared" si="37"/>
        <v>0</v>
      </c>
      <c r="P91" s="63">
        <f t="shared" si="36"/>
        <v>0</v>
      </c>
      <c r="Q91" s="82"/>
      <c r="R91" s="82"/>
      <c r="S91" s="4" t="str">
        <f t="shared" si="31"/>
        <v>6.6</v>
      </c>
      <c r="T91" s="4" t="b">
        <f t="shared" si="32"/>
        <v>0</v>
      </c>
      <c r="U91" s="82"/>
      <c r="V91" s="82"/>
      <c r="W91" s="139"/>
      <c r="X91" s="5"/>
      <c r="Y91" s="6"/>
    </row>
    <row r="92" spans="1:25" ht="22.5">
      <c r="A92" s="85" t="s">
        <v>89</v>
      </c>
      <c r="B92" s="56" t="s">
        <v>170</v>
      </c>
      <c r="C92" s="56" t="s">
        <v>1</v>
      </c>
      <c r="D92" s="57" t="s">
        <v>372</v>
      </c>
      <c r="E92" s="58" t="s">
        <v>293</v>
      </c>
      <c r="F92" s="137"/>
      <c r="G92" s="59"/>
      <c r="H92" s="59">
        <v>21.98</v>
      </c>
      <c r="I92" s="59">
        <v>95.52</v>
      </c>
      <c r="J92" s="60">
        <f t="shared" si="33"/>
        <v>117.5</v>
      </c>
      <c r="K92" s="61">
        <v>0.24229999999999999</v>
      </c>
      <c r="L92" s="62">
        <f t="shared" si="34"/>
        <v>145.97</v>
      </c>
      <c r="M92" s="62"/>
      <c r="N92" s="62">
        <f t="shared" si="35"/>
        <v>0</v>
      </c>
      <c r="O92" s="62">
        <f t="shared" si="37"/>
        <v>0</v>
      </c>
      <c r="P92" s="63">
        <f t="shared" si="36"/>
        <v>0</v>
      </c>
      <c r="Q92" s="82"/>
      <c r="R92" s="82"/>
      <c r="S92" s="4" t="str">
        <f t="shared" si="31"/>
        <v>6.7</v>
      </c>
      <c r="T92" s="4" t="b">
        <f t="shared" si="32"/>
        <v>0</v>
      </c>
      <c r="U92" s="82"/>
      <c r="V92" s="82"/>
      <c r="W92" s="139"/>
      <c r="X92" s="5"/>
      <c r="Y92" s="6"/>
    </row>
    <row r="93" spans="1:25" ht="22.5">
      <c r="A93" s="85" t="s">
        <v>90</v>
      </c>
      <c r="B93" s="56">
        <v>92396</v>
      </c>
      <c r="C93" s="56" t="s">
        <v>0</v>
      </c>
      <c r="D93" s="57" t="s">
        <v>310</v>
      </c>
      <c r="E93" s="58" t="s">
        <v>293</v>
      </c>
      <c r="F93" s="137"/>
      <c r="G93" s="59"/>
      <c r="H93" s="59">
        <v>19.03</v>
      </c>
      <c r="I93" s="59">
        <v>65.09</v>
      </c>
      <c r="J93" s="60">
        <f t="shared" si="33"/>
        <v>84.12</v>
      </c>
      <c r="K93" s="61">
        <v>0.24229999999999999</v>
      </c>
      <c r="L93" s="62">
        <f t="shared" si="34"/>
        <v>104.5</v>
      </c>
      <c r="M93" s="62"/>
      <c r="N93" s="62">
        <f t="shared" si="35"/>
        <v>0</v>
      </c>
      <c r="O93" s="62">
        <f t="shared" si="37"/>
        <v>0</v>
      </c>
      <c r="P93" s="63">
        <f t="shared" si="36"/>
        <v>0</v>
      </c>
      <c r="Q93" s="82"/>
      <c r="R93" s="82"/>
      <c r="S93" s="4" t="str">
        <f t="shared" si="31"/>
        <v>6.8</v>
      </c>
      <c r="T93" s="4" t="b">
        <f t="shared" si="32"/>
        <v>0</v>
      </c>
      <c r="U93" s="82"/>
      <c r="V93" s="82"/>
      <c r="W93" s="139"/>
      <c r="X93" s="5"/>
      <c r="Y93" s="6"/>
    </row>
    <row r="94" spans="1:25" ht="22.5">
      <c r="A94" s="85" t="s">
        <v>91</v>
      </c>
      <c r="B94" s="56">
        <v>101169</v>
      </c>
      <c r="C94" s="56" t="s">
        <v>0</v>
      </c>
      <c r="D94" s="57" t="s">
        <v>297</v>
      </c>
      <c r="E94" s="58" t="s">
        <v>293</v>
      </c>
      <c r="F94" s="137"/>
      <c r="G94" s="59"/>
      <c r="H94" s="59">
        <v>27.29</v>
      </c>
      <c r="I94" s="59">
        <v>114.82</v>
      </c>
      <c r="J94" s="60">
        <f t="shared" si="33"/>
        <v>142.11000000000001</v>
      </c>
      <c r="K94" s="61">
        <v>0.24229999999999999</v>
      </c>
      <c r="L94" s="62">
        <f t="shared" si="34"/>
        <v>176.54</v>
      </c>
      <c r="M94" s="62"/>
      <c r="N94" s="62">
        <f t="shared" si="35"/>
        <v>0</v>
      </c>
      <c r="O94" s="62">
        <f t="shared" si="37"/>
        <v>0</v>
      </c>
      <c r="P94" s="63">
        <f t="shared" si="36"/>
        <v>0</v>
      </c>
      <c r="Q94" s="82"/>
      <c r="R94" s="82"/>
      <c r="S94" s="4" t="str">
        <f t="shared" si="31"/>
        <v>6.9</v>
      </c>
      <c r="T94" s="4" t="b">
        <f t="shared" si="32"/>
        <v>0</v>
      </c>
      <c r="U94" s="82"/>
      <c r="V94" s="82"/>
      <c r="W94" s="139"/>
      <c r="X94" s="5"/>
      <c r="Y94" s="6"/>
    </row>
    <row r="95" spans="1:25" ht="22.5">
      <c r="A95" s="85" t="s">
        <v>92</v>
      </c>
      <c r="B95" s="56">
        <v>101090</v>
      </c>
      <c r="C95" s="56" t="s">
        <v>0</v>
      </c>
      <c r="D95" s="57" t="s">
        <v>299</v>
      </c>
      <c r="E95" s="58" t="s">
        <v>293</v>
      </c>
      <c r="F95" s="137"/>
      <c r="G95" s="59"/>
      <c r="H95" s="59">
        <v>32.57</v>
      </c>
      <c r="I95" s="59">
        <v>204.82</v>
      </c>
      <c r="J95" s="60">
        <f t="shared" si="33"/>
        <v>237.39</v>
      </c>
      <c r="K95" s="61">
        <v>0.24229999999999999</v>
      </c>
      <c r="L95" s="62">
        <f t="shared" si="34"/>
        <v>294.91000000000003</v>
      </c>
      <c r="M95" s="62"/>
      <c r="N95" s="62">
        <f t="shared" si="35"/>
        <v>0</v>
      </c>
      <c r="O95" s="62">
        <f t="shared" si="37"/>
        <v>0</v>
      </c>
      <c r="P95" s="63">
        <f t="shared" si="36"/>
        <v>0</v>
      </c>
      <c r="Q95" s="82"/>
      <c r="R95" s="82"/>
      <c r="S95" s="4" t="str">
        <f t="shared" si="31"/>
        <v>6.10</v>
      </c>
      <c r="T95" s="4" t="b">
        <f t="shared" si="32"/>
        <v>0</v>
      </c>
      <c r="U95" s="82"/>
      <c r="V95" s="82"/>
      <c r="W95" s="139"/>
      <c r="X95" s="5"/>
      <c r="Y95" s="6"/>
    </row>
    <row r="96" spans="1:25" ht="33.75">
      <c r="A96" s="85" t="s">
        <v>93</v>
      </c>
      <c r="B96" s="56" t="s">
        <v>171</v>
      </c>
      <c r="C96" s="56" t="s">
        <v>1</v>
      </c>
      <c r="D96" s="57" t="s">
        <v>373</v>
      </c>
      <c r="E96" s="58" t="s">
        <v>293</v>
      </c>
      <c r="F96" s="137"/>
      <c r="G96" s="59"/>
      <c r="H96" s="59">
        <v>20.55</v>
      </c>
      <c r="I96" s="59">
        <v>34.07</v>
      </c>
      <c r="J96" s="60">
        <f t="shared" si="33"/>
        <v>54.62</v>
      </c>
      <c r="K96" s="61">
        <v>0.24229999999999999</v>
      </c>
      <c r="L96" s="62">
        <f t="shared" si="34"/>
        <v>67.849999999999994</v>
      </c>
      <c r="M96" s="62"/>
      <c r="N96" s="62">
        <f t="shared" si="35"/>
        <v>0</v>
      </c>
      <c r="O96" s="62">
        <f t="shared" si="37"/>
        <v>0</v>
      </c>
      <c r="P96" s="63">
        <f t="shared" si="36"/>
        <v>0</v>
      </c>
      <c r="Q96" s="82"/>
      <c r="R96" s="82"/>
      <c r="S96" s="4" t="str">
        <f t="shared" si="31"/>
        <v>6.11</v>
      </c>
      <c r="T96" s="4" t="b">
        <f t="shared" si="32"/>
        <v>0</v>
      </c>
      <c r="U96" s="82"/>
      <c r="V96" s="82"/>
      <c r="W96" s="139"/>
      <c r="X96" s="5"/>
      <c r="Y96" s="6"/>
    </row>
    <row r="97" spans="1:25" ht="14.25">
      <c r="A97" s="85" t="s">
        <v>94</v>
      </c>
      <c r="B97" s="56" t="s">
        <v>172</v>
      </c>
      <c r="C97" s="56" t="s">
        <v>1</v>
      </c>
      <c r="D97" s="57" t="s">
        <v>374</v>
      </c>
      <c r="E97" s="58" t="s">
        <v>293</v>
      </c>
      <c r="F97" s="137"/>
      <c r="G97" s="59"/>
      <c r="H97" s="59">
        <v>62.97</v>
      </c>
      <c r="I97" s="59">
        <v>58.29</v>
      </c>
      <c r="J97" s="60">
        <f t="shared" si="33"/>
        <v>121.26</v>
      </c>
      <c r="K97" s="61">
        <v>0.24229999999999999</v>
      </c>
      <c r="L97" s="62">
        <f t="shared" si="34"/>
        <v>150.63999999999999</v>
      </c>
      <c r="M97" s="62"/>
      <c r="N97" s="62">
        <f t="shared" si="35"/>
        <v>0</v>
      </c>
      <c r="O97" s="62">
        <f t="shared" si="37"/>
        <v>0</v>
      </c>
      <c r="P97" s="63">
        <f t="shared" si="36"/>
        <v>0</v>
      </c>
      <c r="Q97" s="82"/>
      <c r="R97" s="82"/>
      <c r="S97" s="4" t="str">
        <f t="shared" si="31"/>
        <v>6.12</v>
      </c>
      <c r="T97" s="4" t="b">
        <f t="shared" si="32"/>
        <v>0</v>
      </c>
      <c r="U97" s="82"/>
      <c r="V97" s="82"/>
      <c r="W97" s="139"/>
      <c r="X97" s="5"/>
      <c r="Y97" s="6"/>
    </row>
    <row r="98" spans="1:25" ht="14.25">
      <c r="A98" s="85" t="s">
        <v>95</v>
      </c>
      <c r="B98" s="56" t="s">
        <v>173</v>
      </c>
      <c r="C98" s="56" t="s">
        <v>1</v>
      </c>
      <c r="D98" s="57" t="s">
        <v>375</v>
      </c>
      <c r="E98" s="58" t="s">
        <v>293</v>
      </c>
      <c r="F98" s="137"/>
      <c r="G98" s="59"/>
      <c r="H98" s="59">
        <v>39.07</v>
      </c>
      <c r="I98" s="59">
        <v>65.510000000000005</v>
      </c>
      <c r="J98" s="60">
        <f t="shared" si="33"/>
        <v>104.58</v>
      </c>
      <c r="K98" s="61">
        <v>0.24229999999999999</v>
      </c>
      <c r="L98" s="62">
        <f t="shared" si="34"/>
        <v>129.91999999999999</v>
      </c>
      <c r="M98" s="62"/>
      <c r="N98" s="62">
        <f t="shared" si="35"/>
        <v>0</v>
      </c>
      <c r="O98" s="62">
        <f t="shared" si="37"/>
        <v>0</v>
      </c>
      <c r="P98" s="63">
        <f t="shared" si="36"/>
        <v>0</v>
      </c>
      <c r="Q98" s="82"/>
      <c r="R98" s="82"/>
      <c r="S98" s="4" t="str">
        <f t="shared" si="31"/>
        <v>6.13</v>
      </c>
      <c r="T98" s="4" t="b">
        <f t="shared" si="32"/>
        <v>0</v>
      </c>
      <c r="U98" s="82"/>
      <c r="V98" s="82"/>
      <c r="W98" s="139"/>
      <c r="X98" s="5"/>
      <c r="Y98" s="6"/>
    </row>
    <row r="99" spans="1:25" ht="14.25">
      <c r="A99" s="85" t="s">
        <v>515</v>
      </c>
      <c r="B99" s="56" t="s">
        <v>174</v>
      </c>
      <c r="C99" s="56" t="s">
        <v>1</v>
      </c>
      <c r="D99" s="57" t="s">
        <v>376</v>
      </c>
      <c r="E99" s="58" t="s">
        <v>293</v>
      </c>
      <c r="F99" s="137"/>
      <c r="G99" s="59"/>
      <c r="H99" s="59">
        <v>53.96</v>
      </c>
      <c r="I99" s="59">
        <v>162.18</v>
      </c>
      <c r="J99" s="60">
        <f t="shared" si="33"/>
        <v>216.14</v>
      </c>
      <c r="K99" s="61">
        <v>0.24229999999999999</v>
      </c>
      <c r="L99" s="62">
        <f t="shared" si="34"/>
        <v>268.51</v>
      </c>
      <c r="M99" s="62"/>
      <c r="N99" s="62">
        <f t="shared" si="35"/>
        <v>0</v>
      </c>
      <c r="O99" s="62">
        <f t="shared" si="37"/>
        <v>0</v>
      </c>
      <c r="P99" s="63">
        <f t="shared" si="36"/>
        <v>0</v>
      </c>
      <c r="Q99" s="82"/>
      <c r="R99" s="82"/>
      <c r="S99" s="4" t="str">
        <f t="shared" si="31"/>
        <v>6.14</v>
      </c>
      <c r="T99" s="4" t="b">
        <f t="shared" si="32"/>
        <v>0</v>
      </c>
      <c r="U99" s="82"/>
      <c r="V99" s="82"/>
      <c r="W99" s="139"/>
      <c r="X99" s="5"/>
      <c r="Y99" s="6"/>
    </row>
    <row r="100" spans="1:25" ht="14.25">
      <c r="A100" s="85" t="s">
        <v>516</v>
      </c>
      <c r="B100" s="56" t="s">
        <v>175</v>
      </c>
      <c r="C100" s="56" t="s">
        <v>1</v>
      </c>
      <c r="D100" s="57" t="s">
        <v>377</v>
      </c>
      <c r="E100" s="58" t="s">
        <v>293</v>
      </c>
      <c r="F100" s="137"/>
      <c r="G100" s="59"/>
      <c r="H100" s="59">
        <v>44.54</v>
      </c>
      <c r="I100" s="59">
        <v>163.91</v>
      </c>
      <c r="J100" s="60">
        <f t="shared" si="33"/>
        <v>208.45</v>
      </c>
      <c r="K100" s="61">
        <v>0.24229999999999999</v>
      </c>
      <c r="L100" s="62">
        <f t="shared" si="34"/>
        <v>258.95999999999998</v>
      </c>
      <c r="M100" s="62"/>
      <c r="N100" s="62">
        <f t="shared" si="35"/>
        <v>0</v>
      </c>
      <c r="O100" s="62">
        <f t="shared" si="37"/>
        <v>0</v>
      </c>
      <c r="P100" s="63">
        <f t="shared" si="36"/>
        <v>0</v>
      </c>
      <c r="Q100" s="82"/>
      <c r="R100" s="82"/>
      <c r="S100" s="4" t="str">
        <f t="shared" si="31"/>
        <v>6.15</v>
      </c>
      <c r="T100" s="4" t="b">
        <f t="shared" si="32"/>
        <v>0</v>
      </c>
      <c r="U100" s="82"/>
      <c r="V100" s="82"/>
      <c r="W100" s="139"/>
      <c r="X100" s="5"/>
      <c r="Y100" s="6"/>
    </row>
    <row r="101" spans="1:25" ht="14.25">
      <c r="A101" s="85" t="s">
        <v>517</v>
      </c>
      <c r="B101" s="56" t="s">
        <v>176</v>
      </c>
      <c r="C101" s="56" t="s">
        <v>1</v>
      </c>
      <c r="D101" s="57" t="s">
        <v>378</v>
      </c>
      <c r="E101" s="58" t="s">
        <v>293</v>
      </c>
      <c r="F101" s="137"/>
      <c r="G101" s="59"/>
      <c r="H101" s="59">
        <v>44.54</v>
      </c>
      <c r="I101" s="59">
        <v>22.5</v>
      </c>
      <c r="J101" s="60">
        <f t="shared" si="33"/>
        <v>67.040000000000006</v>
      </c>
      <c r="K101" s="61">
        <v>0.24229999999999999</v>
      </c>
      <c r="L101" s="62">
        <f t="shared" si="34"/>
        <v>83.28</v>
      </c>
      <c r="M101" s="62"/>
      <c r="N101" s="62">
        <f t="shared" si="35"/>
        <v>0</v>
      </c>
      <c r="O101" s="62">
        <f t="shared" si="37"/>
        <v>0</v>
      </c>
      <c r="P101" s="63">
        <f t="shared" si="36"/>
        <v>0</v>
      </c>
      <c r="Q101" s="82"/>
      <c r="R101" s="82"/>
      <c r="S101" s="4" t="str">
        <f t="shared" si="31"/>
        <v>6.16</v>
      </c>
      <c r="T101" s="4" t="b">
        <f t="shared" ref="T101:T118" si="38">IF(I101=0,P101-N101)</f>
        <v>0</v>
      </c>
      <c r="U101" s="82"/>
      <c r="V101" s="82"/>
      <c r="W101" s="139"/>
      <c r="X101" s="5"/>
      <c r="Y101" s="6"/>
    </row>
    <row r="102" spans="1:25" ht="14.25">
      <c r="A102" s="85" t="s">
        <v>518</v>
      </c>
      <c r="B102" s="56" t="s">
        <v>177</v>
      </c>
      <c r="C102" s="56" t="s">
        <v>1</v>
      </c>
      <c r="D102" s="57" t="s">
        <v>379</v>
      </c>
      <c r="E102" s="58" t="s">
        <v>293</v>
      </c>
      <c r="F102" s="137"/>
      <c r="G102" s="59"/>
      <c r="H102" s="59">
        <v>43.08</v>
      </c>
      <c r="I102" s="59">
        <v>160.37</v>
      </c>
      <c r="J102" s="60">
        <f t="shared" si="33"/>
        <v>203.45</v>
      </c>
      <c r="K102" s="61">
        <v>0.24229999999999999</v>
      </c>
      <c r="L102" s="62">
        <f t="shared" si="34"/>
        <v>252.75</v>
      </c>
      <c r="M102" s="62"/>
      <c r="N102" s="62">
        <f t="shared" si="35"/>
        <v>0</v>
      </c>
      <c r="O102" s="62">
        <f t="shared" si="37"/>
        <v>0</v>
      </c>
      <c r="P102" s="63">
        <f t="shared" si="36"/>
        <v>0</v>
      </c>
      <c r="Q102" s="82"/>
      <c r="R102" s="82"/>
      <c r="S102" s="4" t="str">
        <f t="shared" si="31"/>
        <v>6.17</v>
      </c>
      <c r="T102" s="4" t="b">
        <f t="shared" si="38"/>
        <v>0</v>
      </c>
      <c r="U102" s="82"/>
      <c r="V102" s="82"/>
      <c r="W102" s="139"/>
      <c r="X102" s="5"/>
      <c r="Y102" s="6"/>
    </row>
    <row r="103" spans="1:25" ht="14.25">
      <c r="A103" s="85" t="s">
        <v>519</v>
      </c>
      <c r="B103" s="56" t="s">
        <v>178</v>
      </c>
      <c r="C103" s="56" t="s">
        <v>1</v>
      </c>
      <c r="D103" s="57" t="s">
        <v>380</v>
      </c>
      <c r="E103" s="58" t="s">
        <v>293</v>
      </c>
      <c r="F103" s="137"/>
      <c r="G103" s="59"/>
      <c r="H103" s="59">
        <v>42.67</v>
      </c>
      <c r="I103" s="59">
        <v>159.46</v>
      </c>
      <c r="J103" s="60">
        <f t="shared" si="33"/>
        <v>202.13</v>
      </c>
      <c r="K103" s="61">
        <v>0.24229999999999999</v>
      </c>
      <c r="L103" s="62">
        <f t="shared" si="34"/>
        <v>251.11</v>
      </c>
      <c r="M103" s="62"/>
      <c r="N103" s="62">
        <f t="shared" si="35"/>
        <v>0</v>
      </c>
      <c r="O103" s="62">
        <f t="shared" si="37"/>
        <v>0</v>
      </c>
      <c r="P103" s="63">
        <f t="shared" si="36"/>
        <v>0</v>
      </c>
      <c r="Q103" s="82"/>
      <c r="R103" s="82"/>
      <c r="S103" s="4" t="str">
        <f t="shared" si="31"/>
        <v>6.18</v>
      </c>
      <c r="T103" s="4" t="b">
        <f t="shared" si="38"/>
        <v>0</v>
      </c>
      <c r="U103" s="82"/>
      <c r="V103" s="82"/>
      <c r="W103" s="139"/>
      <c r="X103" s="5"/>
      <c r="Y103" s="6"/>
    </row>
    <row r="104" spans="1:25" ht="14.25">
      <c r="A104" s="85" t="s">
        <v>520</v>
      </c>
      <c r="B104" s="56" t="s">
        <v>179</v>
      </c>
      <c r="C104" s="56" t="s">
        <v>1</v>
      </c>
      <c r="D104" s="57" t="s">
        <v>381</v>
      </c>
      <c r="E104" s="58" t="s">
        <v>293</v>
      </c>
      <c r="F104" s="137"/>
      <c r="G104" s="59"/>
      <c r="H104" s="59">
        <v>42.67</v>
      </c>
      <c r="I104" s="59">
        <v>18.05</v>
      </c>
      <c r="J104" s="60">
        <f t="shared" si="33"/>
        <v>60.72</v>
      </c>
      <c r="K104" s="61">
        <v>0.24229999999999999</v>
      </c>
      <c r="L104" s="62">
        <f t="shared" si="34"/>
        <v>75.430000000000007</v>
      </c>
      <c r="M104" s="62"/>
      <c r="N104" s="62">
        <f t="shared" si="35"/>
        <v>0</v>
      </c>
      <c r="O104" s="62">
        <f t="shared" si="37"/>
        <v>0</v>
      </c>
      <c r="P104" s="63">
        <f t="shared" si="36"/>
        <v>0</v>
      </c>
      <c r="Q104" s="82"/>
      <c r="R104" s="82"/>
      <c r="S104" s="4" t="str">
        <f t="shared" si="31"/>
        <v>6.19</v>
      </c>
      <c r="T104" s="4" t="b">
        <f t="shared" si="38"/>
        <v>0</v>
      </c>
      <c r="U104" s="82"/>
      <c r="V104" s="82"/>
      <c r="W104" s="139"/>
      <c r="X104" s="5"/>
      <c r="Y104" s="6"/>
    </row>
    <row r="105" spans="1:25" ht="14.25">
      <c r="A105" s="85" t="s">
        <v>521</v>
      </c>
      <c r="B105" s="56" t="s">
        <v>180</v>
      </c>
      <c r="C105" s="56" t="s">
        <v>1</v>
      </c>
      <c r="D105" s="57" t="s">
        <v>382</v>
      </c>
      <c r="E105" s="58" t="s">
        <v>292</v>
      </c>
      <c r="F105" s="137"/>
      <c r="G105" s="59"/>
      <c r="H105" s="59">
        <v>31.55</v>
      </c>
      <c r="I105" s="59">
        <v>130.71</v>
      </c>
      <c r="J105" s="60">
        <f t="shared" si="33"/>
        <v>162.26</v>
      </c>
      <c r="K105" s="61">
        <v>0.24229999999999999</v>
      </c>
      <c r="L105" s="62">
        <f t="shared" si="34"/>
        <v>201.58</v>
      </c>
      <c r="M105" s="62"/>
      <c r="N105" s="62">
        <f t="shared" si="35"/>
        <v>0</v>
      </c>
      <c r="O105" s="62">
        <f t="shared" si="37"/>
        <v>0</v>
      </c>
      <c r="P105" s="63">
        <f t="shared" si="36"/>
        <v>0</v>
      </c>
      <c r="Q105" s="82"/>
      <c r="R105" s="82"/>
      <c r="S105" s="4" t="str">
        <f t="shared" si="31"/>
        <v>6.20</v>
      </c>
      <c r="T105" s="4" t="b">
        <f t="shared" si="38"/>
        <v>0</v>
      </c>
      <c r="U105" s="82"/>
      <c r="V105" s="82"/>
      <c r="W105" s="139"/>
      <c r="X105" s="5"/>
      <c r="Y105" s="6"/>
    </row>
    <row r="106" spans="1:25" ht="14.25">
      <c r="A106" s="85" t="s">
        <v>522</v>
      </c>
      <c r="B106" s="56" t="s">
        <v>181</v>
      </c>
      <c r="C106" s="56" t="s">
        <v>1</v>
      </c>
      <c r="D106" s="57" t="s">
        <v>383</v>
      </c>
      <c r="E106" s="58" t="s">
        <v>293</v>
      </c>
      <c r="F106" s="137"/>
      <c r="G106" s="59"/>
      <c r="H106" s="59">
        <v>42.25</v>
      </c>
      <c r="I106" s="59">
        <v>102.17</v>
      </c>
      <c r="J106" s="60">
        <f t="shared" si="33"/>
        <v>144.41999999999999</v>
      </c>
      <c r="K106" s="61">
        <v>0.24229999999999999</v>
      </c>
      <c r="L106" s="62">
        <f t="shared" si="34"/>
        <v>179.41</v>
      </c>
      <c r="M106" s="62"/>
      <c r="N106" s="62">
        <f t="shared" si="35"/>
        <v>0</v>
      </c>
      <c r="O106" s="62">
        <f t="shared" si="37"/>
        <v>0</v>
      </c>
      <c r="P106" s="63">
        <f t="shared" si="36"/>
        <v>0</v>
      </c>
      <c r="Q106" s="82"/>
      <c r="R106" s="82"/>
      <c r="S106" s="4" t="str">
        <f t="shared" si="31"/>
        <v>6.21</v>
      </c>
      <c r="T106" s="4" t="b">
        <f t="shared" si="38"/>
        <v>0</v>
      </c>
      <c r="U106" s="82"/>
      <c r="V106" s="82"/>
      <c r="W106" s="139"/>
      <c r="X106" s="5"/>
      <c r="Y106" s="6"/>
    </row>
    <row r="107" spans="1:25" ht="22.5">
      <c r="A107" s="85" t="s">
        <v>523</v>
      </c>
      <c r="B107" s="56">
        <v>104658</v>
      </c>
      <c r="C107" s="56" t="s">
        <v>0</v>
      </c>
      <c r="D107" s="57" t="s">
        <v>314</v>
      </c>
      <c r="E107" s="58" t="s">
        <v>293</v>
      </c>
      <c r="F107" s="137"/>
      <c r="G107" s="59"/>
      <c r="H107" s="59">
        <v>50.84</v>
      </c>
      <c r="I107" s="59">
        <v>105.17</v>
      </c>
      <c r="J107" s="60">
        <f t="shared" si="33"/>
        <v>156.01</v>
      </c>
      <c r="K107" s="61">
        <v>0.24229999999999999</v>
      </c>
      <c r="L107" s="62">
        <f t="shared" si="34"/>
        <v>193.81</v>
      </c>
      <c r="M107" s="62"/>
      <c r="N107" s="62">
        <f t="shared" si="35"/>
        <v>0</v>
      </c>
      <c r="O107" s="62">
        <f t="shared" si="37"/>
        <v>0</v>
      </c>
      <c r="P107" s="63">
        <f t="shared" si="36"/>
        <v>0</v>
      </c>
      <c r="Q107" s="82"/>
      <c r="R107" s="82"/>
      <c r="S107" s="4" t="str">
        <f t="shared" si="31"/>
        <v>6.22</v>
      </c>
      <c r="T107" s="4" t="b">
        <f t="shared" si="38"/>
        <v>0</v>
      </c>
      <c r="U107" s="82"/>
      <c r="V107" s="82"/>
      <c r="W107" s="139"/>
      <c r="X107" s="5"/>
      <c r="Y107" s="6"/>
    </row>
    <row r="108" spans="1:25" ht="22.5">
      <c r="A108" s="85" t="s">
        <v>524</v>
      </c>
      <c r="B108" s="56">
        <v>88472</v>
      </c>
      <c r="C108" s="56" t="s">
        <v>0</v>
      </c>
      <c r="D108" s="57" t="s">
        <v>301</v>
      </c>
      <c r="E108" s="58" t="s">
        <v>293</v>
      </c>
      <c r="F108" s="137"/>
      <c r="G108" s="59"/>
      <c r="H108" s="59">
        <v>5.91</v>
      </c>
      <c r="I108" s="59">
        <v>35.94</v>
      </c>
      <c r="J108" s="60">
        <f t="shared" si="33"/>
        <v>41.85</v>
      </c>
      <c r="K108" s="61">
        <v>0.24229999999999999</v>
      </c>
      <c r="L108" s="62">
        <f t="shared" si="34"/>
        <v>51.99</v>
      </c>
      <c r="M108" s="62"/>
      <c r="N108" s="62">
        <f t="shared" si="35"/>
        <v>0</v>
      </c>
      <c r="O108" s="62">
        <f t="shared" si="37"/>
        <v>0</v>
      </c>
      <c r="P108" s="63">
        <f t="shared" si="36"/>
        <v>0</v>
      </c>
      <c r="Q108" s="82"/>
      <c r="R108" s="82"/>
      <c r="S108" s="4" t="str">
        <f t="shared" si="31"/>
        <v>6.23</v>
      </c>
      <c r="T108" s="4" t="b">
        <f t="shared" si="38"/>
        <v>0</v>
      </c>
      <c r="U108" s="82"/>
      <c r="V108" s="82"/>
      <c r="W108" s="139"/>
      <c r="X108" s="5"/>
      <c r="Y108" s="6"/>
    </row>
    <row r="109" spans="1:25" ht="14.25">
      <c r="A109" s="85" t="s">
        <v>525</v>
      </c>
      <c r="B109" s="56" t="s">
        <v>182</v>
      </c>
      <c r="C109" s="56" t="s">
        <v>1</v>
      </c>
      <c r="D109" s="57" t="s">
        <v>384</v>
      </c>
      <c r="E109" s="58" t="s">
        <v>290</v>
      </c>
      <c r="F109" s="137"/>
      <c r="G109" s="59"/>
      <c r="H109" s="59">
        <v>10.84</v>
      </c>
      <c r="I109" s="59">
        <v>24.94</v>
      </c>
      <c r="J109" s="60">
        <f t="shared" si="33"/>
        <v>35.78</v>
      </c>
      <c r="K109" s="61">
        <v>0.24229999999999999</v>
      </c>
      <c r="L109" s="62">
        <f t="shared" si="34"/>
        <v>44.45</v>
      </c>
      <c r="M109" s="62"/>
      <c r="N109" s="62">
        <f t="shared" si="35"/>
        <v>0</v>
      </c>
      <c r="O109" s="62">
        <f t="shared" si="37"/>
        <v>0</v>
      </c>
      <c r="P109" s="63">
        <f t="shared" si="36"/>
        <v>0</v>
      </c>
      <c r="Q109" s="82"/>
      <c r="R109" s="82"/>
      <c r="S109" s="4" t="str">
        <f t="shared" si="31"/>
        <v>6.24</v>
      </c>
      <c r="T109" s="4" t="b">
        <f t="shared" si="38"/>
        <v>0</v>
      </c>
      <c r="U109" s="82"/>
      <c r="V109" s="82"/>
      <c r="W109" s="139"/>
      <c r="X109" s="5"/>
      <c r="Y109" s="6"/>
    </row>
    <row r="110" spans="1:25" ht="22.5">
      <c r="A110" s="85" t="s">
        <v>526</v>
      </c>
      <c r="B110" s="56">
        <v>101735</v>
      </c>
      <c r="C110" s="91" t="s">
        <v>0</v>
      </c>
      <c r="D110" s="57" t="s">
        <v>300</v>
      </c>
      <c r="E110" s="58" t="s">
        <v>293</v>
      </c>
      <c r="F110" s="137"/>
      <c r="G110" s="59"/>
      <c r="H110" s="59">
        <v>30.28</v>
      </c>
      <c r="I110" s="59">
        <v>333.71</v>
      </c>
      <c r="J110" s="60">
        <f t="shared" si="33"/>
        <v>363.99</v>
      </c>
      <c r="K110" s="61">
        <v>0.24229999999999999</v>
      </c>
      <c r="L110" s="62">
        <f t="shared" si="34"/>
        <v>452.18</v>
      </c>
      <c r="M110" s="62"/>
      <c r="N110" s="62">
        <f t="shared" si="35"/>
        <v>0</v>
      </c>
      <c r="O110" s="62">
        <f t="shared" si="37"/>
        <v>0</v>
      </c>
      <c r="P110" s="63">
        <f t="shared" si="36"/>
        <v>0</v>
      </c>
      <c r="Q110" s="82"/>
      <c r="R110" s="82"/>
      <c r="S110" s="4" t="str">
        <f t="shared" si="31"/>
        <v>6.25</v>
      </c>
      <c r="T110" s="4" t="b">
        <f t="shared" si="38"/>
        <v>0</v>
      </c>
      <c r="U110" s="82"/>
      <c r="V110" s="82"/>
      <c r="W110" s="139"/>
      <c r="X110" s="5"/>
      <c r="Y110" s="6"/>
    </row>
    <row r="111" spans="1:25" ht="12.75" customHeight="1">
      <c r="A111" s="66"/>
      <c r="B111" s="66"/>
      <c r="C111" s="66"/>
      <c r="D111" s="87"/>
      <c r="E111" s="66"/>
      <c r="F111" s="88"/>
      <c r="G111" s="89"/>
      <c r="H111" s="89"/>
      <c r="I111" s="89"/>
      <c r="J111" s="71"/>
      <c r="K111" s="90"/>
      <c r="L111" s="73"/>
      <c r="M111" s="73"/>
      <c r="N111" s="73"/>
      <c r="O111" s="73"/>
      <c r="P111" s="74"/>
      <c r="Q111" s="82"/>
      <c r="R111" s="82"/>
      <c r="S111" s="4">
        <f t="shared" si="31"/>
        <v>0</v>
      </c>
      <c r="T111" s="4">
        <f t="shared" si="38"/>
        <v>0</v>
      </c>
      <c r="U111" s="82"/>
      <c r="V111" s="82"/>
      <c r="W111" s="139"/>
      <c r="X111" s="5"/>
      <c r="Y111" s="6"/>
    </row>
    <row r="112" spans="1:25" ht="12.75" customHeight="1">
      <c r="A112" s="75"/>
      <c r="B112" s="76"/>
      <c r="C112" s="76"/>
      <c r="D112" s="76"/>
      <c r="E112" s="76"/>
      <c r="F112" s="76"/>
      <c r="G112" s="76"/>
      <c r="H112" s="76"/>
      <c r="I112" s="76"/>
      <c r="J112" s="76"/>
      <c r="K112" s="53"/>
      <c r="L112" s="77" t="s">
        <v>527</v>
      </c>
      <c r="M112" s="78"/>
      <c r="N112" s="78">
        <f>SUM(N86:N111)</f>
        <v>0</v>
      </c>
      <c r="O112" s="78">
        <f>SUM(O86:O111)</f>
        <v>0</v>
      </c>
      <c r="P112" s="79">
        <f>SUM(P86:P111)</f>
        <v>0</v>
      </c>
      <c r="Q112" s="80"/>
      <c r="R112" s="4">
        <v>1</v>
      </c>
      <c r="S112" s="4"/>
      <c r="T112" s="4">
        <f t="shared" si="38"/>
        <v>0</v>
      </c>
      <c r="U112" s="64">
        <f>SUM(N112:O112)</f>
        <v>0</v>
      </c>
      <c r="V112" s="4" t="str">
        <f>IF(U112&lt;&gt;P112,"erro","ok")</f>
        <v>ok</v>
      </c>
      <c r="W112" s="139"/>
      <c r="X112" s="5"/>
      <c r="Y112" s="6"/>
    </row>
    <row r="113" spans="1:25" ht="6" customHeight="1">
      <c r="A113" s="81"/>
      <c r="B113" s="82"/>
      <c r="C113" s="83"/>
      <c r="D113" s="83"/>
      <c r="E113" s="82"/>
      <c r="F113" s="82"/>
      <c r="G113" s="82"/>
      <c r="H113" s="82"/>
      <c r="I113" s="82"/>
      <c r="J113" s="82"/>
      <c r="K113" s="4"/>
      <c r="L113" s="82"/>
      <c r="M113" s="82"/>
      <c r="N113" s="82"/>
      <c r="O113" s="82"/>
      <c r="P113" s="84"/>
      <c r="Q113" s="4"/>
      <c r="R113" s="4"/>
      <c r="S113" s="4">
        <f t="shared" si="31"/>
        <v>0</v>
      </c>
      <c r="T113" s="4">
        <f t="shared" si="38"/>
        <v>0</v>
      </c>
      <c r="U113" s="4"/>
      <c r="V113" s="4"/>
      <c r="W113" s="139"/>
      <c r="X113" s="5"/>
      <c r="Y113" s="6"/>
    </row>
    <row r="114" spans="1:25" ht="12.75" customHeight="1">
      <c r="A114" s="50">
        <v>7</v>
      </c>
      <c r="B114" s="51"/>
      <c r="C114" s="51"/>
      <c r="D114" s="52" t="s">
        <v>483</v>
      </c>
      <c r="E114" s="52"/>
      <c r="F114" s="52"/>
      <c r="G114" s="52"/>
      <c r="H114" s="52"/>
      <c r="I114" s="52"/>
      <c r="J114" s="52"/>
      <c r="K114" s="53"/>
      <c r="L114" s="52"/>
      <c r="M114" s="52"/>
      <c r="N114" s="52"/>
      <c r="O114" s="52"/>
      <c r="P114" s="54">
        <f>P120</f>
        <v>0</v>
      </c>
      <c r="Q114" s="4"/>
      <c r="R114" s="4"/>
      <c r="S114" s="4">
        <f t="shared" si="31"/>
        <v>7</v>
      </c>
      <c r="T114" s="4">
        <f t="shared" si="38"/>
        <v>0</v>
      </c>
      <c r="U114" s="4"/>
      <c r="V114" s="4"/>
      <c r="W114" s="139"/>
      <c r="X114" s="5"/>
      <c r="Y114" s="6"/>
    </row>
    <row r="115" spans="1:25" ht="33.75">
      <c r="A115" s="85" t="s">
        <v>96</v>
      </c>
      <c r="B115" s="56">
        <v>87794</v>
      </c>
      <c r="C115" s="56" t="s">
        <v>0</v>
      </c>
      <c r="D115" s="57" t="s">
        <v>309</v>
      </c>
      <c r="E115" s="58" t="s">
        <v>293</v>
      </c>
      <c r="F115" s="137"/>
      <c r="G115" s="59"/>
      <c r="H115" s="59">
        <v>30.44</v>
      </c>
      <c r="I115" s="59">
        <v>16.78</v>
      </c>
      <c r="J115" s="60">
        <f t="shared" ref="J115:J118" si="39">ROUND((H115+I115),2)</f>
        <v>47.22</v>
      </c>
      <c r="K115" s="61">
        <v>0.24229999999999999</v>
      </c>
      <c r="L115" s="62">
        <f t="shared" ref="L115:L118" si="40">IFERROR(IF(K115="-",(ROUND(J115,2)),(ROUND(J115*(1+K115),2))),"-")</f>
        <v>58.66</v>
      </c>
      <c r="M115" s="62"/>
      <c r="N115" s="62">
        <f t="shared" ref="N115:N118" si="41">IF(AND($G115=0,$I115=0),$P115,IF(H115=0,0,IF($K115&lt;&gt;"-",IFERROR(TRUNC(TRUNC((H115*(1+$K115)),2)*$F115,2),0),IFERROR(TRUNC(H115*$F115,2),0))))</f>
        <v>0</v>
      </c>
      <c r="O115" s="62">
        <f>IF(I115=0,0,P115-N115-M115)</f>
        <v>0</v>
      </c>
      <c r="P115" s="63">
        <f t="shared" ref="P115:P118" si="42">IFERROR(ROUND(ROUND(L115,2)*ROUND(F115,2),2),0)</f>
        <v>0</v>
      </c>
      <c r="Q115" s="82"/>
      <c r="R115" s="82"/>
      <c r="S115" s="4" t="str">
        <f t="shared" si="31"/>
        <v>7.1</v>
      </c>
      <c r="T115" s="4" t="b">
        <f t="shared" si="38"/>
        <v>0</v>
      </c>
      <c r="U115" s="82"/>
      <c r="V115" s="82"/>
      <c r="W115" s="139"/>
      <c r="X115" s="5"/>
      <c r="Y115" s="6"/>
    </row>
    <row r="116" spans="1:25" ht="33.75">
      <c r="A116" s="85" t="s">
        <v>97</v>
      </c>
      <c r="B116" s="56">
        <v>87879</v>
      </c>
      <c r="C116" s="56" t="s">
        <v>0</v>
      </c>
      <c r="D116" s="57" t="s">
        <v>318</v>
      </c>
      <c r="E116" s="58" t="s">
        <v>293</v>
      </c>
      <c r="F116" s="137"/>
      <c r="G116" s="59"/>
      <c r="H116" s="59">
        <v>3.19</v>
      </c>
      <c r="I116" s="59">
        <v>1.75</v>
      </c>
      <c r="J116" s="60">
        <f t="shared" si="39"/>
        <v>4.9400000000000004</v>
      </c>
      <c r="K116" s="61">
        <v>0.24229999999999999</v>
      </c>
      <c r="L116" s="62">
        <f t="shared" si="40"/>
        <v>6.14</v>
      </c>
      <c r="M116" s="62"/>
      <c r="N116" s="62">
        <f t="shared" si="41"/>
        <v>0</v>
      </c>
      <c r="O116" s="62">
        <f t="shared" ref="O116:O118" si="43">IF(I116=0,0,P116-N116-M116)</f>
        <v>0</v>
      </c>
      <c r="P116" s="63">
        <f t="shared" si="42"/>
        <v>0</v>
      </c>
      <c r="Q116" s="82"/>
      <c r="R116" s="82"/>
      <c r="S116" s="4" t="str">
        <f t="shared" si="31"/>
        <v>7.2</v>
      </c>
      <c r="T116" s="4" t="b">
        <f t="shared" si="38"/>
        <v>0</v>
      </c>
      <c r="U116" s="82"/>
      <c r="V116" s="82"/>
      <c r="W116" s="139"/>
      <c r="X116" s="5"/>
      <c r="Y116" s="6"/>
    </row>
    <row r="117" spans="1:25" ht="33.75">
      <c r="A117" s="85" t="s">
        <v>98</v>
      </c>
      <c r="B117" s="56">
        <v>103330</v>
      </c>
      <c r="C117" s="56" t="s">
        <v>0</v>
      </c>
      <c r="D117" s="57" t="s">
        <v>307</v>
      </c>
      <c r="E117" s="58" t="s">
        <v>293</v>
      </c>
      <c r="F117" s="137"/>
      <c r="G117" s="59"/>
      <c r="H117" s="59">
        <v>52.21</v>
      </c>
      <c r="I117" s="59">
        <v>34.83</v>
      </c>
      <c r="J117" s="60">
        <f t="shared" si="39"/>
        <v>87.04</v>
      </c>
      <c r="K117" s="61">
        <v>0.24229999999999999</v>
      </c>
      <c r="L117" s="62">
        <f t="shared" si="40"/>
        <v>108.13</v>
      </c>
      <c r="M117" s="62"/>
      <c r="N117" s="62">
        <f t="shared" si="41"/>
        <v>0</v>
      </c>
      <c r="O117" s="62">
        <f t="shared" si="43"/>
        <v>0</v>
      </c>
      <c r="P117" s="63">
        <f t="shared" si="42"/>
        <v>0</v>
      </c>
      <c r="Q117" s="82"/>
      <c r="R117" s="82"/>
      <c r="S117" s="4" t="str">
        <f t="shared" si="31"/>
        <v>7.3</v>
      </c>
      <c r="T117" s="4" t="b">
        <f t="shared" si="38"/>
        <v>0</v>
      </c>
      <c r="U117" s="82"/>
      <c r="V117" s="82"/>
      <c r="W117" s="139"/>
      <c r="X117" s="5"/>
      <c r="Y117" s="6"/>
    </row>
    <row r="118" spans="1:25" ht="33.75">
      <c r="A118" s="85" t="s">
        <v>99</v>
      </c>
      <c r="B118" s="56">
        <v>101159</v>
      </c>
      <c r="C118" s="56" t="s">
        <v>0</v>
      </c>
      <c r="D118" s="57" t="s">
        <v>296</v>
      </c>
      <c r="E118" s="58" t="s">
        <v>293</v>
      </c>
      <c r="F118" s="137"/>
      <c r="G118" s="59"/>
      <c r="H118" s="59">
        <v>81</v>
      </c>
      <c r="I118" s="59">
        <v>55.68</v>
      </c>
      <c r="J118" s="60">
        <f t="shared" si="39"/>
        <v>136.68</v>
      </c>
      <c r="K118" s="61">
        <v>0.24229999999999999</v>
      </c>
      <c r="L118" s="62">
        <f t="shared" si="40"/>
        <v>169.8</v>
      </c>
      <c r="M118" s="62"/>
      <c r="N118" s="62">
        <f t="shared" si="41"/>
        <v>0</v>
      </c>
      <c r="O118" s="62">
        <f t="shared" si="43"/>
        <v>0</v>
      </c>
      <c r="P118" s="63">
        <f t="shared" si="42"/>
        <v>0</v>
      </c>
      <c r="Q118" s="82"/>
      <c r="R118" s="82"/>
      <c r="S118" s="4" t="str">
        <f t="shared" si="31"/>
        <v>7.4</v>
      </c>
      <c r="T118" s="4" t="b">
        <f t="shared" si="38"/>
        <v>0</v>
      </c>
      <c r="U118" s="82"/>
      <c r="V118" s="82"/>
      <c r="W118" s="139"/>
      <c r="X118" s="5"/>
      <c r="Y118" s="6"/>
    </row>
    <row r="119" spans="1:25" ht="12.75" customHeight="1">
      <c r="A119" s="66"/>
      <c r="B119" s="66"/>
      <c r="C119" s="66"/>
      <c r="D119" s="87"/>
      <c r="E119" s="66"/>
      <c r="F119" s="88"/>
      <c r="G119" s="89"/>
      <c r="H119" s="89"/>
      <c r="I119" s="89"/>
      <c r="J119" s="71"/>
      <c r="K119" s="90"/>
      <c r="L119" s="73"/>
      <c r="M119" s="73"/>
      <c r="N119" s="73"/>
      <c r="O119" s="73"/>
      <c r="P119" s="74"/>
      <c r="Q119" s="82"/>
      <c r="R119" s="82"/>
      <c r="S119" s="4">
        <f t="shared" si="31"/>
        <v>0</v>
      </c>
      <c r="T119" s="4">
        <f t="shared" ref="T119:T126" si="44">IF(I119=0,P119-N119)</f>
        <v>0</v>
      </c>
      <c r="U119" s="82"/>
      <c r="V119" s="82"/>
      <c r="W119" s="139"/>
      <c r="X119" s="5"/>
      <c r="Y119" s="6"/>
    </row>
    <row r="120" spans="1:25" ht="12.75" customHeight="1">
      <c r="A120" s="75"/>
      <c r="B120" s="76"/>
      <c r="C120" s="76"/>
      <c r="D120" s="76"/>
      <c r="E120" s="76"/>
      <c r="F120" s="76"/>
      <c r="G120" s="76"/>
      <c r="H120" s="76"/>
      <c r="I120" s="76"/>
      <c r="J120" s="76"/>
      <c r="K120" s="53"/>
      <c r="L120" s="77" t="s">
        <v>528</v>
      </c>
      <c r="M120" s="78"/>
      <c r="N120" s="78">
        <f>SUM(N115:N119)</f>
        <v>0</v>
      </c>
      <c r="O120" s="78">
        <f>SUM(O115:O119)</f>
        <v>0</v>
      </c>
      <c r="P120" s="79">
        <f>SUM(P115:P119)</f>
        <v>0</v>
      </c>
      <c r="Q120" s="80"/>
      <c r="R120" s="4">
        <v>1</v>
      </c>
      <c r="S120" s="4"/>
      <c r="T120" s="4">
        <f t="shared" si="44"/>
        <v>0</v>
      </c>
      <c r="U120" s="64">
        <f>SUM(N120:O120)</f>
        <v>0</v>
      </c>
      <c r="V120" s="4" t="str">
        <f>IF(U120&lt;&gt;P120,"erro","ok")</f>
        <v>ok</v>
      </c>
      <c r="W120" s="140"/>
      <c r="X120" s="5"/>
      <c r="Y120" s="6"/>
    </row>
    <row r="121" spans="1:25" ht="6" customHeight="1">
      <c r="A121" s="81"/>
      <c r="B121" s="82"/>
      <c r="C121" s="83"/>
      <c r="D121" s="83"/>
      <c r="E121" s="82"/>
      <c r="F121" s="82"/>
      <c r="G121" s="82"/>
      <c r="H121" s="82"/>
      <c r="I121" s="82"/>
      <c r="J121" s="82"/>
      <c r="K121" s="4"/>
      <c r="L121" s="82"/>
      <c r="M121" s="82"/>
      <c r="N121" s="82"/>
      <c r="O121" s="82"/>
      <c r="P121" s="84"/>
      <c r="Q121" s="4"/>
      <c r="R121" s="4"/>
      <c r="S121" s="4">
        <f t="shared" si="31"/>
        <v>0</v>
      </c>
      <c r="T121" s="4">
        <f t="shared" si="44"/>
        <v>0</v>
      </c>
      <c r="U121" s="4"/>
      <c r="V121" s="4"/>
      <c r="W121" s="139"/>
      <c r="X121" s="5"/>
      <c r="Y121" s="6"/>
    </row>
    <row r="122" spans="1:25" ht="12.75" customHeight="1">
      <c r="A122" s="50">
        <v>8</v>
      </c>
      <c r="B122" s="51"/>
      <c r="C122" s="51"/>
      <c r="D122" s="52" t="s">
        <v>484</v>
      </c>
      <c r="E122" s="52"/>
      <c r="F122" s="52"/>
      <c r="G122" s="52"/>
      <c r="H122" s="52"/>
      <c r="I122" s="52"/>
      <c r="J122" s="52"/>
      <c r="K122" s="53"/>
      <c r="L122" s="52"/>
      <c r="M122" s="52"/>
      <c r="N122" s="52"/>
      <c r="O122" s="52"/>
      <c r="P122" s="54">
        <f>P128</f>
        <v>0</v>
      </c>
      <c r="Q122" s="4"/>
      <c r="R122" s="4"/>
      <c r="S122" s="4">
        <f t="shared" si="31"/>
        <v>8</v>
      </c>
      <c r="T122" s="4">
        <f t="shared" si="44"/>
        <v>0</v>
      </c>
      <c r="U122" s="4"/>
      <c r="V122" s="4"/>
      <c r="W122" s="139"/>
      <c r="X122" s="5"/>
      <c r="Y122" s="6"/>
    </row>
    <row r="123" spans="1:25" ht="14.25">
      <c r="A123" s="85" t="s">
        <v>100</v>
      </c>
      <c r="B123" s="56" t="s">
        <v>184</v>
      </c>
      <c r="C123" s="56" t="s">
        <v>1</v>
      </c>
      <c r="D123" s="57" t="s">
        <v>385</v>
      </c>
      <c r="E123" s="58" t="s">
        <v>289</v>
      </c>
      <c r="F123" s="137"/>
      <c r="G123" s="59"/>
      <c r="H123" s="59">
        <v>39.31</v>
      </c>
      <c r="I123" s="59">
        <v>29.14</v>
      </c>
      <c r="J123" s="60">
        <f t="shared" ref="J123:J126" si="45">ROUND((H123+I123),2)</f>
        <v>68.45</v>
      </c>
      <c r="K123" s="61">
        <v>0.24229999999999999</v>
      </c>
      <c r="L123" s="62">
        <f t="shared" ref="L123:L126" si="46">IFERROR(IF(K123="-",(ROUND(J123,2)),(ROUND(J123*(1+K123),2))),"-")</f>
        <v>85.04</v>
      </c>
      <c r="M123" s="62"/>
      <c r="N123" s="62">
        <f t="shared" ref="N123:N126" si="47">IF(AND($G123=0,$I123=0),$P123,IF(H123=0,0,IF($K123&lt;&gt;"-",IFERROR(TRUNC(TRUNC((H123*(1+$K123)),2)*$F123,2),0),IFERROR(TRUNC(H123*$F123,2),0))))</f>
        <v>0</v>
      </c>
      <c r="O123" s="62">
        <f>IF(I123=0,0,P123-N123-M123)</f>
        <v>0</v>
      </c>
      <c r="P123" s="63">
        <f t="shared" ref="P123:P126" si="48">IFERROR(ROUND(ROUND(L123,2)*ROUND(F123,2),2),0)</f>
        <v>0</v>
      </c>
      <c r="Q123" s="82"/>
      <c r="R123" s="82"/>
      <c r="S123" s="4" t="str">
        <f t="shared" si="31"/>
        <v>8.1</v>
      </c>
      <c r="T123" s="4" t="b">
        <f t="shared" si="44"/>
        <v>0</v>
      </c>
      <c r="U123" s="82"/>
      <c r="V123" s="82"/>
      <c r="W123" s="139"/>
      <c r="X123" s="5"/>
      <c r="Y123" s="6"/>
    </row>
    <row r="124" spans="1:25" ht="14.25">
      <c r="A124" s="85" t="s">
        <v>101</v>
      </c>
      <c r="B124" s="56" t="s">
        <v>185</v>
      </c>
      <c r="C124" s="56" t="s">
        <v>1</v>
      </c>
      <c r="D124" s="57" t="s">
        <v>386</v>
      </c>
      <c r="E124" s="58" t="s">
        <v>289</v>
      </c>
      <c r="F124" s="137"/>
      <c r="G124" s="59"/>
      <c r="H124" s="59">
        <v>57.72</v>
      </c>
      <c r="I124" s="59">
        <v>25.02</v>
      </c>
      <c r="J124" s="60">
        <f t="shared" si="45"/>
        <v>82.74</v>
      </c>
      <c r="K124" s="61">
        <v>0.24229999999999999</v>
      </c>
      <c r="L124" s="62">
        <f t="shared" si="46"/>
        <v>102.79</v>
      </c>
      <c r="M124" s="62"/>
      <c r="N124" s="62">
        <f t="shared" si="47"/>
        <v>0</v>
      </c>
      <c r="O124" s="62">
        <f t="shared" ref="O124:O126" si="49">IF(I124=0,0,P124-N124-M124)</f>
        <v>0</v>
      </c>
      <c r="P124" s="63">
        <f t="shared" si="48"/>
        <v>0</v>
      </c>
      <c r="Q124" s="82"/>
      <c r="R124" s="82"/>
      <c r="S124" s="4" t="str">
        <f t="shared" si="31"/>
        <v>8.2</v>
      </c>
      <c r="T124" s="4" t="b">
        <f t="shared" si="44"/>
        <v>0</v>
      </c>
      <c r="U124" s="82"/>
      <c r="V124" s="82"/>
      <c r="W124" s="139"/>
      <c r="X124" s="5"/>
      <c r="Y124" s="6"/>
    </row>
    <row r="125" spans="1:25" ht="33.75">
      <c r="A125" s="85" t="s">
        <v>102</v>
      </c>
      <c r="B125" s="56">
        <v>94273</v>
      </c>
      <c r="C125" s="56" t="s">
        <v>0</v>
      </c>
      <c r="D125" s="57" t="s">
        <v>313</v>
      </c>
      <c r="E125" s="58" t="s">
        <v>289</v>
      </c>
      <c r="F125" s="137"/>
      <c r="G125" s="59"/>
      <c r="H125" s="59">
        <v>12.94</v>
      </c>
      <c r="I125" s="59">
        <v>38.15</v>
      </c>
      <c r="J125" s="60">
        <f t="shared" si="45"/>
        <v>51.09</v>
      </c>
      <c r="K125" s="61">
        <v>0.24229999999999999</v>
      </c>
      <c r="L125" s="62">
        <f t="shared" si="46"/>
        <v>63.47</v>
      </c>
      <c r="M125" s="62"/>
      <c r="N125" s="62">
        <f t="shared" si="47"/>
        <v>0</v>
      </c>
      <c r="O125" s="62">
        <f t="shared" si="49"/>
        <v>0</v>
      </c>
      <c r="P125" s="63">
        <f t="shared" si="48"/>
        <v>0</v>
      </c>
      <c r="Q125" s="82"/>
      <c r="R125" s="82"/>
      <c r="S125" s="4" t="str">
        <f t="shared" si="31"/>
        <v>8.3</v>
      </c>
      <c r="T125" s="4" t="b">
        <f t="shared" si="44"/>
        <v>0</v>
      </c>
      <c r="U125" s="82"/>
      <c r="V125" s="82"/>
      <c r="W125" s="139"/>
      <c r="X125" s="5"/>
      <c r="Y125" s="6"/>
    </row>
    <row r="126" spans="1:25" ht="14.25">
      <c r="A126" s="85" t="s">
        <v>103</v>
      </c>
      <c r="B126" s="56" t="s">
        <v>186</v>
      </c>
      <c r="C126" s="56" t="s">
        <v>1</v>
      </c>
      <c r="D126" s="57" t="s">
        <v>387</v>
      </c>
      <c r="E126" s="58" t="s">
        <v>289</v>
      </c>
      <c r="F126" s="137"/>
      <c r="G126" s="59"/>
      <c r="H126" s="59">
        <v>21.55</v>
      </c>
      <c r="I126" s="59">
        <v>2.14</v>
      </c>
      <c r="J126" s="60">
        <f t="shared" si="45"/>
        <v>23.69</v>
      </c>
      <c r="K126" s="61">
        <v>0.24229999999999999</v>
      </c>
      <c r="L126" s="62">
        <f t="shared" si="46"/>
        <v>29.43</v>
      </c>
      <c r="M126" s="62"/>
      <c r="N126" s="62">
        <f t="shared" si="47"/>
        <v>0</v>
      </c>
      <c r="O126" s="62">
        <f t="shared" si="49"/>
        <v>0</v>
      </c>
      <c r="P126" s="63">
        <f t="shared" si="48"/>
        <v>0</v>
      </c>
      <c r="Q126" s="82"/>
      <c r="R126" s="82"/>
      <c r="S126" s="4" t="str">
        <f t="shared" si="31"/>
        <v>8.4</v>
      </c>
      <c r="T126" s="4" t="b">
        <f t="shared" si="44"/>
        <v>0</v>
      </c>
      <c r="U126" s="82"/>
      <c r="V126" s="82"/>
      <c r="W126" s="139"/>
      <c r="X126" s="5"/>
      <c r="Y126" s="6"/>
    </row>
    <row r="127" spans="1:25" ht="12.75" customHeight="1">
      <c r="A127" s="66"/>
      <c r="B127" s="66"/>
      <c r="C127" s="66"/>
      <c r="D127" s="87"/>
      <c r="E127" s="66"/>
      <c r="F127" s="88"/>
      <c r="G127" s="89"/>
      <c r="H127" s="89"/>
      <c r="I127" s="89"/>
      <c r="J127" s="71"/>
      <c r="K127" s="90"/>
      <c r="L127" s="73"/>
      <c r="M127" s="73"/>
      <c r="N127" s="73"/>
      <c r="O127" s="73"/>
      <c r="P127" s="74"/>
      <c r="Q127" s="82"/>
      <c r="R127" s="82"/>
      <c r="S127" s="4">
        <f t="shared" si="31"/>
        <v>0</v>
      </c>
      <c r="T127" s="4">
        <f t="shared" ref="T127:T132" si="50">IF(I127=0,P127-N127)</f>
        <v>0</v>
      </c>
      <c r="U127" s="82"/>
      <c r="V127" s="82"/>
      <c r="W127" s="139"/>
      <c r="X127" s="5"/>
      <c r="Y127" s="6"/>
    </row>
    <row r="128" spans="1:25" ht="12.75" customHeight="1">
      <c r="A128" s="75"/>
      <c r="B128" s="76"/>
      <c r="C128" s="76"/>
      <c r="D128" s="76"/>
      <c r="E128" s="76"/>
      <c r="F128" s="76"/>
      <c r="G128" s="76"/>
      <c r="H128" s="76"/>
      <c r="I128" s="76"/>
      <c r="J128" s="76"/>
      <c r="K128" s="53"/>
      <c r="L128" s="77" t="s">
        <v>529</v>
      </c>
      <c r="M128" s="78"/>
      <c r="N128" s="78">
        <f>SUM(N123:N127)</f>
        <v>0</v>
      </c>
      <c r="O128" s="78">
        <f>SUM(O123:O127)</f>
        <v>0</v>
      </c>
      <c r="P128" s="79">
        <f>SUM(P123:P127)</f>
        <v>0</v>
      </c>
      <c r="Q128" s="80"/>
      <c r="R128" s="4">
        <v>1</v>
      </c>
      <c r="S128" s="4"/>
      <c r="T128" s="4">
        <f t="shared" si="50"/>
        <v>0</v>
      </c>
      <c r="U128" s="64">
        <f>SUM(N128:O128)</f>
        <v>0</v>
      </c>
      <c r="V128" s="4" t="str">
        <f>IF(U128&lt;&gt;P128,"erro","ok")</f>
        <v>ok</v>
      </c>
      <c r="W128" s="139"/>
      <c r="X128" s="5"/>
      <c r="Y128" s="6"/>
    </row>
    <row r="129" spans="1:25" ht="6.75" customHeight="1">
      <c r="A129" s="81"/>
      <c r="B129" s="82"/>
      <c r="C129" s="83"/>
      <c r="D129" s="83"/>
      <c r="E129" s="82"/>
      <c r="F129" s="82"/>
      <c r="G129" s="82"/>
      <c r="H129" s="82"/>
      <c r="I129" s="82"/>
      <c r="J129" s="82"/>
      <c r="K129" s="4"/>
      <c r="L129" s="82"/>
      <c r="M129" s="82"/>
      <c r="N129" s="82"/>
      <c r="O129" s="82"/>
      <c r="P129" s="84"/>
      <c r="Q129" s="4"/>
      <c r="R129" s="4"/>
      <c r="S129" s="4">
        <f t="shared" si="31"/>
        <v>0</v>
      </c>
      <c r="T129" s="4">
        <f t="shared" si="50"/>
        <v>0</v>
      </c>
      <c r="U129" s="4"/>
      <c r="V129" s="4"/>
      <c r="W129" s="139"/>
      <c r="X129" s="5"/>
      <c r="Y129" s="6"/>
    </row>
    <row r="130" spans="1:25" ht="12.75" customHeight="1">
      <c r="A130" s="50">
        <v>9</v>
      </c>
      <c r="B130" s="51"/>
      <c r="C130" s="51"/>
      <c r="D130" s="52" t="s">
        <v>485</v>
      </c>
      <c r="E130" s="52"/>
      <c r="F130" s="52"/>
      <c r="G130" s="52"/>
      <c r="H130" s="52"/>
      <c r="I130" s="52"/>
      <c r="J130" s="52"/>
      <c r="K130" s="53"/>
      <c r="L130" s="52"/>
      <c r="M130" s="52"/>
      <c r="N130" s="52"/>
      <c r="O130" s="52"/>
      <c r="P130" s="54">
        <f>P134</f>
        <v>0</v>
      </c>
      <c r="Q130" s="4"/>
      <c r="R130" s="4"/>
      <c r="S130" s="4">
        <f t="shared" si="31"/>
        <v>9</v>
      </c>
      <c r="T130" s="4">
        <f t="shared" si="50"/>
        <v>0</v>
      </c>
      <c r="U130" s="4"/>
      <c r="V130" s="4"/>
      <c r="W130" s="139"/>
      <c r="X130" s="5"/>
      <c r="Y130" s="6"/>
    </row>
    <row r="131" spans="1:25" ht="12.75" customHeight="1">
      <c r="A131" s="85" t="s">
        <v>104</v>
      </c>
      <c r="B131" s="56" t="s">
        <v>188</v>
      </c>
      <c r="C131" s="56" t="s">
        <v>1</v>
      </c>
      <c r="D131" s="57" t="s">
        <v>530</v>
      </c>
      <c r="E131" s="58" t="s">
        <v>290</v>
      </c>
      <c r="F131" s="137"/>
      <c r="G131" s="59"/>
      <c r="H131" s="59">
        <v>177.13</v>
      </c>
      <c r="I131" s="59">
        <v>219.89999999999998</v>
      </c>
      <c r="J131" s="60">
        <f t="shared" ref="J131:J132" si="51">ROUND((H131+I131),2)</f>
        <v>397.03</v>
      </c>
      <c r="K131" s="61">
        <v>0.24229999999999999</v>
      </c>
      <c r="L131" s="62">
        <f t="shared" ref="L131:L132" si="52">IFERROR(IF(K131="-",(ROUND(J131,2)),(ROUND(J131*(1+K131),2))),"-")</f>
        <v>493.23</v>
      </c>
      <c r="M131" s="62"/>
      <c r="N131" s="62">
        <f t="shared" ref="N131:N132" si="53">IF(AND($G131=0,$I131=0),$P131,IF(H131=0,0,IF($K131&lt;&gt;"-",IFERROR(TRUNC(TRUNC((H131*(1+$K131)),2)*$F131,2),0),IFERROR(TRUNC(H131*$F131,2),0))))</f>
        <v>0</v>
      </c>
      <c r="O131" s="62">
        <f>IF(I131=0,0,P131-N131-M131)</f>
        <v>0</v>
      </c>
      <c r="P131" s="63">
        <f t="shared" ref="P131:P132" si="54">IFERROR(ROUND(ROUND(L131,2)*ROUND(F131,2),2),0)</f>
        <v>0</v>
      </c>
      <c r="Q131" s="82"/>
      <c r="R131" s="82"/>
      <c r="S131" s="4" t="str">
        <f t="shared" si="31"/>
        <v>9.1</v>
      </c>
      <c r="T131" s="4" t="b">
        <f t="shared" si="50"/>
        <v>0</v>
      </c>
      <c r="U131" s="82"/>
      <c r="V131" s="82"/>
      <c r="W131" s="139"/>
      <c r="X131" s="5"/>
      <c r="Y131" s="6"/>
    </row>
    <row r="132" spans="1:25" ht="12.75" customHeight="1">
      <c r="A132" s="85" t="s">
        <v>105</v>
      </c>
      <c r="B132" s="56" t="s">
        <v>189</v>
      </c>
      <c r="C132" s="56" t="s">
        <v>1</v>
      </c>
      <c r="D132" s="57" t="s">
        <v>531</v>
      </c>
      <c r="E132" s="58" t="s">
        <v>290</v>
      </c>
      <c r="F132" s="137"/>
      <c r="G132" s="59"/>
      <c r="H132" s="59">
        <v>252.56</v>
      </c>
      <c r="I132" s="59">
        <v>347.35999999999996</v>
      </c>
      <c r="J132" s="60">
        <f t="shared" si="51"/>
        <v>599.91999999999996</v>
      </c>
      <c r="K132" s="61">
        <v>0.24229999999999999</v>
      </c>
      <c r="L132" s="62">
        <f t="shared" si="52"/>
        <v>745.28</v>
      </c>
      <c r="M132" s="62"/>
      <c r="N132" s="62">
        <f t="shared" si="53"/>
        <v>0</v>
      </c>
      <c r="O132" s="62">
        <f t="shared" ref="O132" si="55">IF(I132=0,0,P132-N132-M132)</f>
        <v>0</v>
      </c>
      <c r="P132" s="63">
        <f t="shared" si="54"/>
        <v>0</v>
      </c>
      <c r="Q132" s="82"/>
      <c r="R132" s="82"/>
      <c r="S132" s="4" t="str">
        <f t="shared" si="31"/>
        <v>9.2</v>
      </c>
      <c r="T132" s="4" t="b">
        <f t="shared" si="50"/>
        <v>0</v>
      </c>
      <c r="U132" s="82"/>
      <c r="V132" s="82"/>
      <c r="W132" s="139"/>
      <c r="X132" s="5"/>
      <c r="Y132" s="6"/>
    </row>
    <row r="133" spans="1:25" ht="12.75" customHeight="1">
      <c r="A133" s="66"/>
      <c r="B133" s="66"/>
      <c r="C133" s="66"/>
      <c r="D133" s="87"/>
      <c r="E133" s="66"/>
      <c r="F133" s="88"/>
      <c r="G133" s="89"/>
      <c r="H133" s="89"/>
      <c r="I133" s="89"/>
      <c r="J133" s="71"/>
      <c r="K133" s="90"/>
      <c r="L133" s="73"/>
      <c r="M133" s="73"/>
      <c r="N133" s="73"/>
      <c r="O133" s="73"/>
      <c r="P133" s="74"/>
      <c r="Q133" s="82"/>
      <c r="R133" s="82"/>
      <c r="S133" s="4">
        <f t="shared" ref="S133:S190" si="56">A133</f>
        <v>0</v>
      </c>
      <c r="T133" s="4">
        <f t="shared" ref="T133:T138" si="57">IF(I133=0,P133-N133)</f>
        <v>0</v>
      </c>
      <c r="U133" s="82"/>
      <c r="V133" s="82"/>
      <c r="W133" s="139"/>
      <c r="X133" s="5"/>
      <c r="Y133" s="6"/>
    </row>
    <row r="134" spans="1:25" ht="12.75" customHeight="1">
      <c r="A134" s="75"/>
      <c r="B134" s="76"/>
      <c r="C134" s="76"/>
      <c r="D134" s="76"/>
      <c r="E134" s="76"/>
      <c r="F134" s="76"/>
      <c r="G134" s="76"/>
      <c r="H134" s="76"/>
      <c r="I134" s="76"/>
      <c r="J134" s="76"/>
      <c r="K134" s="53"/>
      <c r="L134" s="77" t="s">
        <v>532</v>
      </c>
      <c r="M134" s="78"/>
      <c r="N134" s="78">
        <f>SUM(N131:N133)</f>
        <v>0</v>
      </c>
      <c r="O134" s="78">
        <f>SUM(O131:O133)</f>
        <v>0</v>
      </c>
      <c r="P134" s="79">
        <f>SUM(P131:P133)</f>
        <v>0</v>
      </c>
      <c r="Q134" s="80"/>
      <c r="R134" s="4">
        <v>1</v>
      </c>
      <c r="S134" s="4"/>
      <c r="T134" s="4">
        <f t="shared" si="57"/>
        <v>0</v>
      </c>
      <c r="U134" s="64">
        <f>SUM(N134:O134)</f>
        <v>0</v>
      </c>
      <c r="V134" s="4" t="str">
        <f>IF(U134&lt;&gt;P134,"erro","ok")</f>
        <v>ok</v>
      </c>
      <c r="W134" s="139"/>
      <c r="X134" s="5"/>
      <c r="Y134" s="6"/>
    </row>
    <row r="135" spans="1:25" ht="6" customHeight="1">
      <c r="A135" s="81"/>
      <c r="B135" s="82"/>
      <c r="C135" s="83"/>
      <c r="D135" s="83"/>
      <c r="E135" s="82"/>
      <c r="F135" s="82"/>
      <c r="G135" s="82"/>
      <c r="H135" s="82"/>
      <c r="I135" s="82"/>
      <c r="J135" s="82"/>
      <c r="K135" s="4"/>
      <c r="L135" s="82"/>
      <c r="M135" s="82"/>
      <c r="N135" s="82"/>
      <c r="O135" s="82"/>
      <c r="P135" s="84"/>
      <c r="Q135" s="4"/>
      <c r="R135" s="4"/>
      <c r="S135" s="4">
        <f t="shared" si="56"/>
        <v>0</v>
      </c>
      <c r="T135" s="4">
        <f t="shared" si="57"/>
        <v>0</v>
      </c>
      <c r="U135" s="4"/>
      <c r="V135" s="4"/>
      <c r="W135" s="139"/>
      <c r="X135" s="5"/>
      <c r="Y135" s="6"/>
    </row>
    <row r="136" spans="1:25" ht="12.75" customHeight="1">
      <c r="A136" s="50">
        <v>10</v>
      </c>
      <c r="B136" s="51"/>
      <c r="C136" s="51"/>
      <c r="D136" s="52" t="s">
        <v>486</v>
      </c>
      <c r="E136" s="52"/>
      <c r="F136" s="52"/>
      <c r="G136" s="52"/>
      <c r="H136" s="52"/>
      <c r="I136" s="52"/>
      <c r="J136" s="52"/>
      <c r="K136" s="53"/>
      <c r="L136" s="52"/>
      <c r="M136" s="52"/>
      <c r="N136" s="52"/>
      <c r="O136" s="52"/>
      <c r="P136" s="54">
        <f>P140</f>
        <v>0</v>
      </c>
      <c r="Q136" s="4"/>
      <c r="R136" s="4"/>
      <c r="S136" s="4">
        <f t="shared" si="56"/>
        <v>10</v>
      </c>
      <c r="T136" s="4">
        <f t="shared" si="57"/>
        <v>0</v>
      </c>
      <c r="U136" s="4"/>
      <c r="V136" s="4"/>
      <c r="W136" s="139"/>
      <c r="X136" s="5"/>
      <c r="Y136" s="6"/>
    </row>
    <row r="137" spans="1:25" ht="12.75" customHeight="1">
      <c r="A137" s="85" t="s">
        <v>106</v>
      </c>
      <c r="B137" s="56" t="s">
        <v>190</v>
      </c>
      <c r="C137" s="56" t="s">
        <v>1</v>
      </c>
      <c r="D137" s="57" t="s">
        <v>533</v>
      </c>
      <c r="E137" s="58" t="s">
        <v>290</v>
      </c>
      <c r="F137" s="137"/>
      <c r="G137" s="59"/>
      <c r="H137" s="59">
        <v>526.23</v>
      </c>
      <c r="I137" s="59">
        <v>607.98</v>
      </c>
      <c r="J137" s="60">
        <f t="shared" ref="J137:J138" si="58">ROUND((H137+I137),2)</f>
        <v>1134.21</v>
      </c>
      <c r="K137" s="61">
        <v>0.24229999999999999</v>
      </c>
      <c r="L137" s="62">
        <f t="shared" ref="L137:L138" si="59">IFERROR(IF(K137="-",(ROUND(J137,2)),(ROUND(J137*(1+K137),2))),"-")</f>
        <v>1409.03</v>
      </c>
      <c r="M137" s="62"/>
      <c r="N137" s="62">
        <f t="shared" ref="N137:N138" si="60">IF(AND($G137=0,$I137=0),$P137,IF(H137=0,0,IF($K137&lt;&gt;"-",IFERROR(TRUNC(TRUNC((H137*(1+$K137)),2)*$F137,2),0),IFERROR(TRUNC(H137*$F137,2),0))))</f>
        <v>0</v>
      </c>
      <c r="O137" s="62">
        <f>IF(I137=0,0,P137-N137-M137)</f>
        <v>0</v>
      </c>
      <c r="P137" s="63">
        <f t="shared" ref="P137:P138" si="61">IFERROR(ROUND(ROUND(L137,2)*ROUND(F137,2),2),0)</f>
        <v>0</v>
      </c>
      <c r="Q137" s="82"/>
      <c r="R137" s="82"/>
      <c r="S137" s="4" t="str">
        <f t="shared" si="56"/>
        <v>10.1</v>
      </c>
      <c r="T137" s="4" t="b">
        <f t="shared" si="57"/>
        <v>0</v>
      </c>
      <c r="U137" s="82"/>
      <c r="V137" s="82"/>
      <c r="W137" s="139"/>
      <c r="X137" s="5"/>
      <c r="Y137" s="6"/>
    </row>
    <row r="138" spans="1:25" ht="12.75" customHeight="1">
      <c r="A138" s="85" t="s">
        <v>107</v>
      </c>
      <c r="B138" s="56" t="s">
        <v>191</v>
      </c>
      <c r="C138" s="56" t="s">
        <v>1</v>
      </c>
      <c r="D138" s="57" t="s">
        <v>534</v>
      </c>
      <c r="E138" s="58" t="s">
        <v>289</v>
      </c>
      <c r="F138" s="137"/>
      <c r="G138" s="59"/>
      <c r="H138" s="59">
        <v>157.97999999999999</v>
      </c>
      <c r="I138" s="59">
        <v>242.70000000000002</v>
      </c>
      <c r="J138" s="60">
        <f t="shared" si="58"/>
        <v>400.68</v>
      </c>
      <c r="K138" s="61">
        <v>0.24229999999999999</v>
      </c>
      <c r="L138" s="62">
        <f t="shared" si="59"/>
        <v>497.76</v>
      </c>
      <c r="M138" s="62"/>
      <c r="N138" s="62">
        <f t="shared" si="60"/>
        <v>0</v>
      </c>
      <c r="O138" s="62">
        <f t="shared" ref="O138" si="62">IF(I138=0,0,P138-N138-M138)</f>
        <v>0</v>
      </c>
      <c r="P138" s="63">
        <f t="shared" si="61"/>
        <v>0</v>
      </c>
      <c r="Q138" s="82"/>
      <c r="R138" s="82"/>
      <c r="S138" s="4" t="str">
        <f t="shared" si="56"/>
        <v>10.2</v>
      </c>
      <c r="T138" s="4" t="b">
        <f t="shared" si="57"/>
        <v>0</v>
      </c>
      <c r="U138" s="82"/>
      <c r="V138" s="82"/>
      <c r="W138" s="139"/>
      <c r="X138" s="5"/>
      <c r="Y138" s="6"/>
    </row>
    <row r="139" spans="1:25" ht="12.75" customHeight="1">
      <c r="A139" s="66"/>
      <c r="B139" s="66"/>
      <c r="C139" s="66"/>
      <c r="D139" s="87"/>
      <c r="E139" s="66"/>
      <c r="F139" s="88"/>
      <c r="G139" s="89"/>
      <c r="H139" s="89"/>
      <c r="I139" s="89"/>
      <c r="J139" s="71"/>
      <c r="K139" s="90"/>
      <c r="L139" s="73"/>
      <c r="M139" s="73"/>
      <c r="N139" s="73"/>
      <c r="O139" s="73"/>
      <c r="P139" s="74"/>
      <c r="Q139" s="82"/>
      <c r="R139" s="82"/>
      <c r="S139" s="4">
        <f t="shared" si="56"/>
        <v>0</v>
      </c>
      <c r="T139" s="4">
        <f t="shared" ref="T139:T156" si="63">IF(I139=0,P139-N139)</f>
        <v>0</v>
      </c>
      <c r="U139" s="82"/>
      <c r="V139" s="82"/>
      <c r="W139" s="139"/>
      <c r="X139" s="5"/>
      <c r="Y139" s="6"/>
    </row>
    <row r="140" spans="1:25" ht="12.75" customHeight="1">
      <c r="A140" s="75"/>
      <c r="B140" s="76"/>
      <c r="C140" s="76"/>
      <c r="D140" s="76"/>
      <c r="E140" s="76"/>
      <c r="F140" s="76"/>
      <c r="G140" s="76"/>
      <c r="H140" s="76"/>
      <c r="I140" s="76"/>
      <c r="J140" s="76"/>
      <c r="K140" s="53"/>
      <c r="L140" s="77" t="s">
        <v>535</v>
      </c>
      <c r="M140" s="78"/>
      <c r="N140" s="78">
        <f>SUM(N137:N139)</f>
        <v>0</v>
      </c>
      <c r="O140" s="78">
        <f>SUM(O137:O139)</f>
        <v>0</v>
      </c>
      <c r="P140" s="79">
        <f>SUM(P137:P139)</f>
        <v>0</v>
      </c>
      <c r="Q140" s="80"/>
      <c r="R140" s="4">
        <v>1</v>
      </c>
      <c r="S140" s="4"/>
      <c r="T140" s="4">
        <f t="shared" si="63"/>
        <v>0</v>
      </c>
      <c r="U140" s="64">
        <f>SUM(N140:O140)</f>
        <v>0</v>
      </c>
      <c r="V140" s="4" t="str">
        <f>IF(U140&lt;&gt;P140,"erro","ok")</f>
        <v>ok</v>
      </c>
      <c r="W140" s="139"/>
      <c r="X140" s="5"/>
      <c r="Y140" s="6"/>
    </row>
    <row r="141" spans="1:25" ht="6" customHeight="1">
      <c r="A141" s="81"/>
      <c r="B141" s="82"/>
      <c r="C141" s="83"/>
      <c r="D141" s="83"/>
      <c r="E141" s="82"/>
      <c r="F141" s="82"/>
      <c r="G141" s="82"/>
      <c r="H141" s="82"/>
      <c r="I141" s="82"/>
      <c r="J141" s="82"/>
      <c r="K141" s="4"/>
      <c r="L141" s="82"/>
      <c r="M141" s="82"/>
      <c r="N141" s="82"/>
      <c r="O141" s="82"/>
      <c r="P141" s="84"/>
      <c r="Q141" s="4"/>
      <c r="R141" s="4"/>
      <c r="S141" s="4">
        <f t="shared" si="56"/>
        <v>0</v>
      </c>
      <c r="T141" s="4">
        <f t="shared" si="63"/>
        <v>0</v>
      </c>
      <c r="U141" s="4"/>
      <c r="V141" s="4"/>
      <c r="W141" s="139"/>
      <c r="X141" s="5"/>
      <c r="Y141" s="6"/>
    </row>
    <row r="142" spans="1:25" ht="12.75" customHeight="1">
      <c r="A142" s="50">
        <v>11</v>
      </c>
      <c r="B142" s="51"/>
      <c r="C142" s="51"/>
      <c r="D142" s="52" t="s">
        <v>487</v>
      </c>
      <c r="E142" s="52"/>
      <c r="F142" s="52"/>
      <c r="G142" s="52"/>
      <c r="H142" s="52"/>
      <c r="I142" s="52"/>
      <c r="J142" s="52"/>
      <c r="K142" s="53"/>
      <c r="L142" s="52"/>
      <c r="M142" s="52"/>
      <c r="N142" s="52"/>
      <c r="O142" s="52"/>
      <c r="P142" s="54">
        <f>P158</f>
        <v>0</v>
      </c>
      <c r="Q142" s="4"/>
      <c r="R142" s="4"/>
      <c r="S142" s="4">
        <f t="shared" si="56"/>
        <v>11</v>
      </c>
      <c r="T142" s="4">
        <f t="shared" si="63"/>
        <v>0</v>
      </c>
      <c r="U142" s="4"/>
      <c r="V142" s="4"/>
      <c r="W142" s="139"/>
      <c r="X142" s="5"/>
      <c r="Y142" s="6"/>
    </row>
    <row r="143" spans="1:25" ht="14.25">
      <c r="A143" s="85" t="s">
        <v>536</v>
      </c>
      <c r="B143" s="56" t="s">
        <v>192</v>
      </c>
      <c r="C143" s="56" t="s">
        <v>1</v>
      </c>
      <c r="D143" s="57" t="s">
        <v>389</v>
      </c>
      <c r="E143" s="58" t="s">
        <v>289</v>
      </c>
      <c r="F143" s="137"/>
      <c r="G143" s="59"/>
      <c r="H143" s="59">
        <v>402.33</v>
      </c>
      <c r="I143" s="59">
        <v>588.72</v>
      </c>
      <c r="J143" s="60">
        <f t="shared" ref="J143:J156" si="64">ROUND((H143+I143),2)</f>
        <v>991.05</v>
      </c>
      <c r="K143" s="61">
        <v>0.24229999999999999</v>
      </c>
      <c r="L143" s="62">
        <f t="shared" ref="L143:L156" si="65">IFERROR(IF(K143="-",(ROUND(J143,2)),(ROUND(J143*(1+K143),2))),"-")</f>
        <v>1231.18</v>
      </c>
      <c r="M143" s="62"/>
      <c r="N143" s="62">
        <f t="shared" ref="N143:N156" si="66">IF(AND($G143=0,$I143=0),$P143,IF(H143=0,0,IF($K143&lt;&gt;"-",IFERROR(TRUNC(TRUNC((H143*(1+$K143)),2)*$F143,2),0),IFERROR(TRUNC(H143*$F143,2),0))))</f>
        <v>0</v>
      </c>
      <c r="O143" s="62">
        <f>IF(I143=0,0,P143-N143-M143)</f>
        <v>0</v>
      </c>
      <c r="P143" s="63">
        <f t="shared" ref="P143:P156" si="67">IFERROR(ROUND(ROUND(L143,2)*ROUND(F143,2),2),0)</f>
        <v>0</v>
      </c>
      <c r="Q143" s="82"/>
      <c r="R143" s="82"/>
      <c r="S143" s="4" t="str">
        <f t="shared" si="56"/>
        <v>11.1</v>
      </c>
      <c r="T143" s="4" t="b">
        <f t="shared" si="63"/>
        <v>0</v>
      </c>
      <c r="U143" s="82"/>
      <c r="V143" s="82"/>
      <c r="W143" s="139"/>
      <c r="X143" s="5"/>
      <c r="Y143" s="6"/>
    </row>
    <row r="144" spans="1:25" ht="14.25">
      <c r="A144" s="85" t="s">
        <v>537</v>
      </c>
      <c r="B144" s="56" t="s">
        <v>193</v>
      </c>
      <c r="C144" s="56" t="s">
        <v>1</v>
      </c>
      <c r="D144" s="57" t="s">
        <v>390</v>
      </c>
      <c r="E144" s="58" t="s">
        <v>289</v>
      </c>
      <c r="F144" s="137"/>
      <c r="G144" s="59"/>
      <c r="H144" s="59">
        <v>209.27</v>
      </c>
      <c r="I144" s="59">
        <v>506.55</v>
      </c>
      <c r="J144" s="60">
        <f t="shared" si="64"/>
        <v>715.82</v>
      </c>
      <c r="K144" s="61">
        <v>0.24229999999999999</v>
      </c>
      <c r="L144" s="62">
        <f t="shared" si="65"/>
        <v>889.26</v>
      </c>
      <c r="M144" s="62"/>
      <c r="N144" s="62">
        <f t="shared" si="66"/>
        <v>0</v>
      </c>
      <c r="O144" s="62">
        <f t="shared" ref="O144:O156" si="68">IF(I144=0,0,P144-N144-M144)</f>
        <v>0</v>
      </c>
      <c r="P144" s="63">
        <f t="shared" si="67"/>
        <v>0</v>
      </c>
      <c r="Q144" s="82"/>
      <c r="R144" s="82"/>
      <c r="S144" s="4" t="str">
        <f t="shared" si="56"/>
        <v>11.2</v>
      </c>
      <c r="T144" s="4" t="b">
        <f t="shared" si="63"/>
        <v>0</v>
      </c>
      <c r="U144" s="82"/>
      <c r="V144" s="82"/>
      <c r="W144" s="139"/>
      <c r="X144" s="5"/>
      <c r="Y144" s="6"/>
    </row>
    <row r="145" spans="1:25" ht="14.25">
      <c r="A145" s="85" t="s">
        <v>538</v>
      </c>
      <c r="B145" s="56" t="s">
        <v>194</v>
      </c>
      <c r="C145" s="56" t="s">
        <v>1</v>
      </c>
      <c r="D145" s="57" t="s">
        <v>391</v>
      </c>
      <c r="E145" s="58" t="s">
        <v>289</v>
      </c>
      <c r="F145" s="137"/>
      <c r="G145" s="59"/>
      <c r="H145" s="59">
        <v>26.62</v>
      </c>
      <c r="I145" s="59">
        <v>79.2</v>
      </c>
      <c r="J145" s="60">
        <f t="shared" si="64"/>
        <v>105.82</v>
      </c>
      <c r="K145" s="61">
        <v>0.24229999999999999</v>
      </c>
      <c r="L145" s="62">
        <f t="shared" si="65"/>
        <v>131.46</v>
      </c>
      <c r="M145" s="62"/>
      <c r="N145" s="62">
        <f t="shared" si="66"/>
        <v>0</v>
      </c>
      <c r="O145" s="62">
        <f t="shared" si="68"/>
        <v>0</v>
      </c>
      <c r="P145" s="63">
        <f t="shared" si="67"/>
        <v>0</v>
      </c>
      <c r="Q145" s="82"/>
      <c r="R145" s="82"/>
      <c r="S145" s="4" t="str">
        <f t="shared" si="56"/>
        <v>11.3</v>
      </c>
      <c r="T145" s="4" t="b">
        <f t="shared" si="63"/>
        <v>0</v>
      </c>
      <c r="U145" s="82"/>
      <c r="V145" s="82"/>
      <c r="W145" s="139"/>
      <c r="X145" s="5"/>
      <c r="Y145" s="6"/>
    </row>
    <row r="146" spans="1:25" ht="14.25">
      <c r="A146" s="85" t="s">
        <v>539</v>
      </c>
      <c r="B146" s="56" t="s">
        <v>195</v>
      </c>
      <c r="C146" s="56" t="s">
        <v>1</v>
      </c>
      <c r="D146" s="57" t="s">
        <v>392</v>
      </c>
      <c r="E146" s="58" t="s">
        <v>290</v>
      </c>
      <c r="F146" s="137"/>
      <c r="G146" s="59"/>
      <c r="H146" s="59">
        <v>558.46</v>
      </c>
      <c r="I146" s="59">
        <v>914.80000000000007</v>
      </c>
      <c r="J146" s="60">
        <f t="shared" si="64"/>
        <v>1473.26</v>
      </c>
      <c r="K146" s="61">
        <v>0.24229999999999999</v>
      </c>
      <c r="L146" s="62">
        <f t="shared" si="65"/>
        <v>1830.23</v>
      </c>
      <c r="M146" s="62"/>
      <c r="N146" s="62">
        <f t="shared" si="66"/>
        <v>0</v>
      </c>
      <c r="O146" s="62">
        <f t="shared" si="68"/>
        <v>0</v>
      </c>
      <c r="P146" s="63">
        <f t="shared" si="67"/>
        <v>0</v>
      </c>
      <c r="Q146" s="82"/>
      <c r="R146" s="82"/>
      <c r="S146" s="4" t="str">
        <f t="shared" si="56"/>
        <v>11.4</v>
      </c>
      <c r="T146" s="4" t="b">
        <f t="shared" si="63"/>
        <v>0</v>
      </c>
      <c r="U146" s="82"/>
      <c r="V146" s="82"/>
      <c r="W146" s="139"/>
      <c r="X146" s="5"/>
      <c r="Y146" s="6"/>
    </row>
    <row r="147" spans="1:25" ht="14.25">
      <c r="A147" s="85" t="s">
        <v>540</v>
      </c>
      <c r="B147" s="56" t="s">
        <v>196</v>
      </c>
      <c r="C147" s="56" t="s">
        <v>1</v>
      </c>
      <c r="D147" s="57" t="s">
        <v>393</v>
      </c>
      <c r="E147" s="58" t="s">
        <v>290</v>
      </c>
      <c r="F147" s="137"/>
      <c r="G147" s="59"/>
      <c r="H147" s="59">
        <v>827.36</v>
      </c>
      <c r="I147" s="59">
        <v>2308.38</v>
      </c>
      <c r="J147" s="60">
        <f t="shared" si="64"/>
        <v>3135.74</v>
      </c>
      <c r="K147" s="61">
        <v>0.24229999999999999</v>
      </c>
      <c r="L147" s="62">
        <f t="shared" si="65"/>
        <v>3895.53</v>
      </c>
      <c r="M147" s="62"/>
      <c r="N147" s="62">
        <f t="shared" si="66"/>
        <v>0</v>
      </c>
      <c r="O147" s="62">
        <f t="shared" si="68"/>
        <v>0</v>
      </c>
      <c r="P147" s="63">
        <f t="shared" si="67"/>
        <v>0</v>
      </c>
      <c r="Q147" s="82"/>
      <c r="R147" s="82"/>
      <c r="S147" s="4" t="str">
        <f t="shared" si="56"/>
        <v>11.5</v>
      </c>
      <c r="T147" s="4" t="b">
        <f t="shared" si="63"/>
        <v>0</v>
      </c>
      <c r="U147" s="82"/>
      <c r="V147" s="82"/>
      <c r="W147" s="139"/>
      <c r="X147" s="5"/>
      <c r="Y147" s="6"/>
    </row>
    <row r="148" spans="1:25" ht="14.25">
      <c r="A148" s="85" t="s">
        <v>541</v>
      </c>
      <c r="B148" s="56" t="s">
        <v>197</v>
      </c>
      <c r="C148" s="56" t="s">
        <v>1</v>
      </c>
      <c r="D148" s="57" t="s">
        <v>394</v>
      </c>
      <c r="E148" s="58" t="s">
        <v>290</v>
      </c>
      <c r="F148" s="137"/>
      <c r="G148" s="59"/>
      <c r="H148" s="59">
        <v>1052.19</v>
      </c>
      <c r="I148" s="59">
        <v>2783.6</v>
      </c>
      <c r="J148" s="60">
        <f t="shared" si="64"/>
        <v>3835.79</v>
      </c>
      <c r="K148" s="61">
        <v>0.24229999999999999</v>
      </c>
      <c r="L148" s="62">
        <f t="shared" si="65"/>
        <v>4765.2</v>
      </c>
      <c r="M148" s="62"/>
      <c r="N148" s="62">
        <f t="shared" si="66"/>
        <v>0</v>
      </c>
      <c r="O148" s="62">
        <f t="shared" si="68"/>
        <v>0</v>
      </c>
      <c r="P148" s="63">
        <f t="shared" si="67"/>
        <v>0</v>
      </c>
      <c r="Q148" s="82"/>
      <c r="R148" s="82"/>
      <c r="S148" s="4" t="str">
        <f t="shared" si="56"/>
        <v>11.6</v>
      </c>
      <c r="T148" s="4" t="b">
        <f t="shared" si="63"/>
        <v>0</v>
      </c>
      <c r="U148" s="82"/>
      <c r="V148" s="82"/>
      <c r="W148" s="139"/>
      <c r="X148" s="5"/>
      <c r="Y148" s="6"/>
    </row>
    <row r="149" spans="1:25" ht="14.25">
      <c r="A149" s="85" t="s">
        <v>542</v>
      </c>
      <c r="B149" s="56" t="s">
        <v>198</v>
      </c>
      <c r="C149" s="56" t="s">
        <v>1</v>
      </c>
      <c r="D149" s="57" t="s">
        <v>395</v>
      </c>
      <c r="E149" s="58" t="s">
        <v>290</v>
      </c>
      <c r="F149" s="137"/>
      <c r="G149" s="59"/>
      <c r="H149" s="59">
        <v>259.55</v>
      </c>
      <c r="I149" s="59">
        <v>472.99</v>
      </c>
      <c r="J149" s="60">
        <f t="shared" si="64"/>
        <v>732.54</v>
      </c>
      <c r="K149" s="61">
        <v>0.24229999999999999</v>
      </c>
      <c r="L149" s="62">
        <f t="shared" si="65"/>
        <v>910.03</v>
      </c>
      <c r="M149" s="62"/>
      <c r="N149" s="62">
        <f t="shared" si="66"/>
        <v>0</v>
      </c>
      <c r="O149" s="62">
        <f t="shared" si="68"/>
        <v>0</v>
      </c>
      <c r="P149" s="63">
        <f t="shared" si="67"/>
        <v>0</v>
      </c>
      <c r="Q149" s="82"/>
      <c r="R149" s="82"/>
      <c r="S149" s="4" t="str">
        <f t="shared" si="56"/>
        <v>11.7</v>
      </c>
      <c r="T149" s="4" t="b">
        <f t="shared" si="63"/>
        <v>0</v>
      </c>
      <c r="U149" s="82"/>
      <c r="V149" s="82"/>
      <c r="W149" s="139"/>
      <c r="X149" s="5"/>
      <c r="Y149" s="6"/>
    </row>
    <row r="150" spans="1:25" ht="14.25">
      <c r="A150" s="85" t="s">
        <v>543</v>
      </c>
      <c r="B150" s="56" t="s">
        <v>199</v>
      </c>
      <c r="C150" s="56" t="s">
        <v>1</v>
      </c>
      <c r="D150" s="57" t="s">
        <v>396</v>
      </c>
      <c r="E150" s="58" t="s">
        <v>290</v>
      </c>
      <c r="F150" s="137"/>
      <c r="G150" s="59"/>
      <c r="H150" s="59">
        <v>278.68</v>
      </c>
      <c r="I150" s="59">
        <v>502.83</v>
      </c>
      <c r="J150" s="60">
        <f t="shared" si="64"/>
        <v>781.51</v>
      </c>
      <c r="K150" s="61">
        <v>0.24229999999999999</v>
      </c>
      <c r="L150" s="62">
        <f t="shared" si="65"/>
        <v>970.87</v>
      </c>
      <c r="M150" s="62"/>
      <c r="N150" s="62">
        <f t="shared" si="66"/>
        <v>0</v>
      </c>
      <c r="O150" s="62">
        <f t="shared" si="68"/>
        <v>0</v>
      </c>
      <c r="P150" s="63">
        <f t="shared" si="67"/>
        <v>0</v>
      </c>
      <c r="Q150" s="82"/>
      <c r="R150" s="82"/>
      <c r="S150" s="4" t="str">
        <f t="shared" si="56"/>
        <v>11.8</v>
      </c>
      <c r="T150" s="4" t="b">
        <f t="shared" si="63"/>
        <v>0</v>
      </c>
      <c r="U150" s="82"/>
      <c r="V150" s="82"/>
      <c r="W150" s="139"/>
      <c r="X150" s="5"/>
      <c r="Y150" s="6"/>
    </row>
    <row r="151" spans="1:25" ht="14.25">
      <c r="A151" s="85" t="s">
        <v>544</v>
      </c>
      <c r="B151" s="56" t="s">
        <v>200</v>
      </c>
      <c r="C151" s="56" t="s">
        <v>1</v>
      </c>
      <c r="D151" s="57" t="s">
        <v>397</v>
      </c>
      <c r="E151" s="58" t="s">
        <v>290</v>
      </c>
      <c r="F151" s="137"/>
      <c r="G151" s="59"/>
      <c r="H151" s="59">
        <v>1844.33</v>
      </c>
      <c r="I151" s="59">
        <v>2317.3900000000003</v>
      </c>
      <c r="J151" s="60">
        <f t="shared" si="64"/>
        <v>4161.72</v>
      </c>
      <c r="K151" s="61">
        <v>0.24229999999999999</v>
      </c>
      <c r="L151" s="62">
        <f t="shared" si="65"/>
        <v>5170.1000000000004</v>
      </c>
      <c r="M151" s="62"/>
      <c r="N151" s="62">
        <f t="shared" si="66"/>
        <v>0</v>
      </c>
      <c r="O151" s="62">
        <f t="shared" si="68"/>
        <v>0</v>
      </c>
      <c r="P151" s="63">
        <f t="shared" si="67"/>
        <v>0</v>
      </c>
      <c r="Q151" s="82"/>
      <c r="R151" s="82"/>
      <c r="S151" s="4" t="str">
        <f t="shared" si="56"/>
        <v>11.9</v>
      </c>
      <c r="T151" s="4" t="b">
        <f t="shared" si="63"/>
        <v>0</v>
      </c>
      <c r="U151" s="82"/>
      <c r="V151" s="82"/>
      <c r="W151" s="139"/>
      <c r="X151" s="5"/>
      <c r="Y151" s="6"/>
    </row>
    <row r="152" spans="1:25" ht="14.25">
      <c r="A152" s="85" t="s">
        <v>545</v>
      </c>
      <c r="B152" s="56" t="s">
        <v>201</v>
      </c>
      <c r="C152" s="56" t="s">
        <v>1</v>
      </c>
      <c r="D152" s="57" t="s">
        <v>398</v>
      </c>
      <c r="E152" s="58" t="s">
        <v>289</v>
      </c>
      <c r="F152" s="137"/>
      <c r="G152" s="59"/>
      <c r="H152" s="59">
        <v>24.91</v>
      </c>
      <c r="I152" s="59">
        <v>1.59</v>
      </c>
      <c r="J152" s="60">
        <f t="shared" si="64"/>
        <v>26.5</v>
      </c>
      <c r="K152" s="61">
        <v>0.24229999999999999</v>
      </c>
      <c r="L152" s="62">
        <f t="shared" si="65"/>
        <v>32.92</v>
      </c>
      <c r="M152" s="62"/>
      <c r="N152" s="62">
        <f t="shared" si="66"/>
        <v>0</v>
      </c>
      <c r="O152" s="62">
        <f t="shared" si="68"/>
        <v>0</v>
      </c>
      <c r="P152" s="63">
        <f t="shared" si="67"/>
        <v>0</v>
      </c>
      <c r="Q152" s="82"/>
      <c r="R152" s="82"/>
      <c r="S152" s="4" t="str">
        <f t="shared" si="56"/>
        <v>11.10</v>
      </c>
      <c r="T152" s="4" t="b">
        <f t="shared" si="63"/>
        <v>0</v>
      </c>
      <c r="U152" s="82"/>
      <c r="V152" s="82"/>
      <c r="W152" s="139"/>
      <c r="X152" s="5"/>
      <c r="Y152" s="6"/>
    </row>
    <row r="153" spans="1:25" ht="14.25">
      <c r="A153" s="85" t="s">
        <v>546</v>
      </c>
      <c r="B153" s="56" t="s">
        <v>202</v>
      </c>
      <c r="C153" s="56" t="s">
        <v>1</v>
      </c>
      <c r="D153" s="57" t="s">
        <v>399</v>
      </c>
      <c r="E153" s="58" t="s">
        <v>289</v>
      </c>
      <c r="F153" s="137"/>
      <c r="G153" s="59"/>
      <c r="H153" s="59">
        <v>15.56</v>
      </c>
      <c r="I153" s="59">
        <v>1.19</v>
      </c>
      <c r="J153" s="60">
        <f t="shared" si="64"/>
        <v>16.75</v>
      </c>
      <c r="K153" s="61">
        <v>0.24229999999999999</v>
      </c>
      <c r="L153" s="62">
        <f t="shared" si="65"/>
        <v>20.81</v>
      </c>
      <c r="M153" s="62"/>
      <c r="N153" s="62">
        <f t="shared" si="66"/>
        <v>0</v>
      </c>
      <c r="O153" s="62">
        <f t="shared" si="68"/>
        <v>0</v>
      </c>
      <c r="P153" s="63">
        <f t="shared" si="67"/>
        <v>0</v>
      </c>
      <c r="Q153" s="82"/>
      <c r="R153" s="82"/>
      <c r="S153" s="4" t="str">
        <f t="shared" si="56"/>
        <v>11.11</v>
      </c>
      <c r="T153" s="4" t="b">
        <f t="shared" si="63"/>
        <v>0</v>
      </c>
      <c r="U153" s="82"/>
      <c r="V153" s="82"/>
      <c r="W153" s="139"/>
      <c r="X153" s="5"/>
      <c r="Y153" s="6"/>
    </row>
    <row r="154" spans="1:25" ht="14.25">
      <c r="A154" s="85" t="s">
        <v>547</v>
      </c>
      <c r="B154" s="56" t="s">
        <v>203</v>
      </c>
      <c r="C154" s="56" t="s">
        <v>1</v>
      </c>
      <c r="D154" s="57" t="s">
        <v>400</v>
      </c>
      <c r="E154" s="58" t="s">
        <v>289</v>
      </c>
      <c r="F154" s="137"/>
      <c r="G154" s="59"/>
      <c r="H154" s="59">
        <v>18.190000000000001</v>
      </c>
      <c r="I154" s="59">
        <v>54.21</v>
      </c>
      <c r="J154" s="60">
        <f t="shared" si="64"/>
        <v>72.400000000000006</v>
      </c>
      <c r="K154" s="61">
        <v>0.24229999999999999</v>
      </c>
      <c r="L154" s="62">
        <f t="shared" si="65"/>
        <v>89.94</v>
      </c>
      <c r="M154" s="62"/>
      <c r="N154" s="62">
        <f t="shared" si="66"/>
        <v>0</v>
      </c>
      <c r="O154" s="62">
        <f t="shared" si="68"/>
        <v>0</v>
      </c>
      <c r="P154" s="63">
        <f t="shared" si="67"/>
        <v>0</v>
      </c>
      <c r="Q154" s="82"/>
      <c r="R154" s="82"/>
      <c r="S154" s="4" t="str">
        <f t="shared" si="56"/>
        <v>11.12</v>
      </c>
      <c r="T154" s="4" t="b">
        <f t="shared" si="63"/>
        <v>0</v>
      </c>
      <c r="U154" s="82"/>
      <c r="V154" s="82"/>
      <c r="W154" s="139"/>
      <c r="X154" s="5"/>
      <c r="Y154" s="6"/>
    </row>
    <row r="155" spans="1:25" ht="22.5">
      <c r="A155" s="85" t="s">
        <v>548</v>
      </c>
      <c r="B155" s="56" t="s">
        <v>204</v>
      </c>
      <c r="C155" s="56" t="s">
        <v>1</v>
      </c>
      <c r="D155" s="57" t="s">
        <v>401</v>
      </c>
      <c r="E155" s="58" t="s">
        <v>290</v>
      </c>
      <c r="F155" s="137"/>
      <c r="G155" s="59"/>
      <c r="H155" s="59">
        <v>34.4</v>
      </c>
      <c r="I155" s="59">
        <v>389.04</v>
      </c>
      <c r="J155" s="60">
        <f t="shared" si="64"/>
        <v>423.44</v>
      </c>
      <c r="K155" s="61">
        <v>0.24229999999999999</v>
      </c>
      <c r="L155" s="62">
        <f t="shared" si="65"/>
        <v>526.04</v>
      </c>
      <c r="M155" s="62"/>
      <c r="N155" s="62">
        <f t="shared" si="66"/>
        <v>0</v>
      </c>
      <c r="O155" s="62">
        <f t="shared" si="68"/>
        <v>0</v>
      </c>
      <c r="P155" s="63">
        <f t="shared" si="67"/>
        <v>0</v>
      </c>
      <c r="Q155" s="82"/>
      <c r="R155" s="82"/>
      <c r="S155" s="4" t="str">
        <f t="shared" si="56"/>
        <v>11.13</v>
      </c>
      <c r="T155" s="4" t="b">
        <f t="shared" si="63"/>
        <v>0</v>
      </c>
      <c r="U155" s="82"/>
      <c r="V155" s="82"/>
      <c r="W155" s="139"/>
      <c r="X155" s="5"/>
      <c r="Y155" s="6"/>
    </row>
    <row r="156" spans="1:25" ht="22.5">
      <c r="A156" s="85" t="s">
        <v>549</v>
      </c>
      <c r="B156" s="56" t="s">
        <v>205</v>
      </c>
      <c r="C156" s="56" t="s">
        <v>1</v>
      </c>
      <c r="D156" s="57" t="s">
        <v>402</v>
      </c>
      <c r="E156" s="58" t="s">
        <v>290</v>
      </c>
      <c r="F156" s="137"/>
      <c r="G156" s="59"/>
      <c r="H156" s="59">
        <v>37.72</v>
      </c>
      <c r="I156" s="59">
        <v>597.9799999999999</v>
      </c>
      <c r="J156" s="60">
        <f t="shared" si="64"/>
        <v>635.70000000000005</v>
      </c>
      <c r="K156" s="61">
        <v>0.24229999999999999</v>
      </c>
      <c r="L156" s="62">
        <f t="shared" si="65"/>
        <v>789.73</v>
      </c>
      <c r="M156" s="62"/>
      <c r="N156" s="62">
        <f t="shared" si="66"/>
        <v>0</v>
      </c>
      <c r="O156" s="62">
        <f t="shared" si="68"/>
        <v>0</v>
      </c>
      <c r="P156" s="63">
        <f t="shared" si="67"/>
        <v>0</v>
      </c>
      <c r="Q156" s="82"/>
      <c r="R156" s="82"/>
      <c r="S156" s="4" t="str">
        <f t="shared" si="56"/>
        <v>11.14</v>
      </c>
      <c r="T156" s="4" t="b">
        <f t="shared" si="63"/>
        <v>0</v>
      </c>
      <c r="U156" s="82"/>
      <c r="V156" s="82"/>
      <c r="W156" s="139"/>
      <c r="X156" s="5"/>
      <c r="Y156" s="6"/>
    </row>
    <row r="157" spans="1:25" ht="12.75" customHeight="1">
      <c r="A157" s="66"/>
      <c r="B157" s="66"/>
      <c r="C157" s="86"/>
      <c r="D157" s="87"/>
      <c r="E157" s="66"/>
      <c r="F157" s="88"/>
      <c r="G157" s="89"/>
      <c r="H157" s="89"/>
      <c r="I157" s="89"/>
      <c r="J157" s="71"/>
      <c r="K157" s="90"/>
      <c r="L157" s="73"/>
      <c r="M157" s="73"/>
      <c r="N157" s="73"/>
      <c r="O157" s="73"/>
      <c r="P157" s="74"/>
      <c r="Q157" s="82"/>
      <c r="R157" s="82"/>
      <c r="S157" s="4">
        <f t="shared" si="56"/>
        <v>0</v>
      </c>
      <c r="T157" s="4">
        <f t="shared" ref="T157:T173" si="69">IF(I157=0,P157-N157)</f>
        <v>0</v>
      </c>
      <c r="U157" s="82"/>
      <c r="V157" s="82"/>
      <c r="W157" s="139"/>
      <c r="X157" s="5"/>
      <c r="Y157" s="6"/>
    </row>
    <row r="158" spans="1:25" ht="12.75" customHeight="1">
      <c r="A158" s="75"/>
      <c r="B158" s="76"/>
      <c r="C158" s="76"/>
      <c r="D158" s="76"/>
      <c r="E158" s="76"/>
      <c r="F158" s="76"/>
      <c r="G158" s="76"/>
      <c r="H158" s="76"/>
      <c r="I158" s="76"/>
      <c r="J158" s="76"/>
      <c r="K158" s="53"/>
      <c r="L158" s="77" t="s">
        <v>550</v>
      </c>
      <c r="M158" s="78"/>
      <c r="N158" s="78">
        <f>SUM(N143:N157)</f>
        <v>0</v>
      </c>
      <c r="O158" s="78">
        <f>SUM(O143:O157)</f>
        <v>0</v>
      </c>
      <c r="P158" s="79">
        <f>SUM(P143:P157)</f>
        <v>0</v>
      </c>
      <c r="Q158" s="80"/>
      <c r="R158" s="4">
        <v>1</v>
      </c>
      <c r="S158" s="4"/>
      <c r="T158" s="4">
        <f t="shared" si="69"/>
        <v>0</v>
      </c>
      <c r="U158" s="64">
        <f>SUM(N158:O158)</f>
        <v>0</v>
      </c>
      <c r="V158" s="4" t="str">
        <f>IF(U158&lt;&gt;P158,"erro","ok")</f>
        <v>ok</v>
      </c>
      <c r="W158" s="139"/>
      <c r="X158" s="5"/>
      <c r="Y158" s="6"/>
    </row>
    <row r="159" spans="1:25" ht="6" customHeight="1">
      <c r="A159" s="81"/>
      <c r="B159" s="82"/>
      <c r="C159" s="83"/>
      <c r="D159" s="83"/>
      <c r="E159" s="82"/>
      <c r="F159" s="82"/>
      <c r="G159" s="82"/>
      <c r="H159" s="82"/>
      <c r="I159" s="82"/>
      <c r="J159" s="82"/>
      <c r="K159" s="4"/>
      <c r="L159" s="82"/>
      <c r="M159" s="82"/>
      <c r="N159" s="82"/>
      <c r="O159" s="82"/>
      <c r="P159" s="84"/>
      <c r="Q159" s="4"/>
      <c r="R159" s="4"/>
      <c r="S159" s="4">
        <f t="shared" si="56"/>
        <v>0</v>
      </c>
      <c r="T159" s="4">
        <f t="shared" si="69"/>
        <v>0</v>
      </c>
      <c r="U159" s="4"/>
      <c r="V159" s="4"/>
      <c r="W159" s="139"/>
      <c r="X159" s="5"/>
      <c r="Y159" s="6"/>
    </row>
    <row r="160" spans="1:25" ht="12.75" customHeight="1">
      <c r="A160" s="50">
        <v>12</v>
      </c>
      <c r="B160" s="51"/>
      <c r="C160" s="51"/>
      <c r="D160" s="52" t="s">
        <v>488</v>
      </c>
      <c r="E160" s="52"/>
      <c r="F160" s="52"/>
      <c r="G160" s="52"/>
      <c r="H160" s="52"/>
      <c r="I160" s="52"/>
      <c r="J160" s="52"/>
      <c r="K160" s="53"/>
      <c r="L160" s="52"/>
      <c r="M160" s="52"/>
      <c r="N160" s="52"/>
      <c r="O160" s="52"/>
      <c r="P160" s="54">
        <f>P175</f>
        <v>0</v>
      </c>
      <c r="Q160" s="4"/>
      <c r="R160" s="4"/>
      <c r="S160" s="4">
        <f t="shared" si="56"/>
        <v>12</v>
      </c>
      <c r="T160" s="4">
        <f t="shared" si="69"/>
        <v>0</v>
      </c>
      <c r="U160" s="4"/>
      <c r="V160" s="4"/>
      <c r="W160" s="139"/>
      <c r="X160" s="5"/>
      <c r="Y160" s="6"/>
    </row>
    <row r="161" spans="1:25" ht="14.25">
      <c r="A161" s="85" t="s">
        <v>551</v>
      </c>
      <c r="B161" s="56" t="s">
        <v>206</v>
      </c>
      <c r="C161" s="56" t="s">
        <v>1</v>
      </c>
      <c r="D161" s="57" t="s">
        <v>403</v>
      </c>
      <c r="E161" s="58" t="s">
        <v>290</v>
      </c>
      <c r="F161" s="137"/>
      <c r="G161" s="59"/>
      <c r="H161" s="59">
        <v>524.33000000000004</v>
      </c>
      <c r="I161" s="59">
        <v>3855.83</v>
      </c>
      <c r="J161" s="60">
        <f t="shared" ref="J161:J173" si="70">ROUND((H161+I161),2)</f>
        <v>4380.16</v>
      </c>
      <c r="K161" s="61">
        <v>0.24229999999999999</v>
      </c>
      <c r="L161" s="62">
        <f t="shared" ref="L161:L173" si="71">IFERROR(IF(K161="-",(ROUND(J161,2)),(ROUND(J161*(1+K161),2))),"-")</f>
        <v>5441.47</v>
      </c>
      <c r="M161" s="62"/>
      <c r="N161" s="62">
        <f t="shared" ref="N161:N173" si="72">IF(AND($G161=0,$I161=0),$P161,IF(H161=0,0,IF($K161&lt;&gt;"-",IFERROR(TRUNC(TRUNC((H161*(1+$K161)),2)*$F161,2),0),IFERROR(TRUNC(H161*$F161,2),0))))</f>
        <v>0</v>
      </c>
      <c r="O161" s="62">
        <f>IF(I161=0,0,P161-N161-M161)</f>
        <v>0</v>
      </c>
      <c r="P161" s="63">
        <f t="shared" ref="P161:P173" si="73">IFERROR(ROUND(ROUND(L161,2)*ROUND(F161,2),2),0)</f>
        <v>0</v>
      </c>
      <c r="Q161" s="82"/>
      <c r="R161" s="82"/>
      <c r="S161" s="4" t="str">
        <f t="shared" si="56"/>
        <v>12.1</v>
      </c>
      <c r="T161" s="4" t="b">
        <f t="shared" si="69"/>
        <v>0</v>
      </c>
      <c r="U161" s="82"/>
      <c r="V161" s="82"/>
      <c r="W161" s="139"/>
      <c r="X161" s="5"/>
      <c r="Y161" s="6"/>
    </row>
    <row r="162" spans="1:25" ht="14.25">
      <c r="A162" s="85" t="s">
        <v>552</v>
      </c>
      <c r="B162" s="56" t="s">
        <v>207</v>
      </c>
      <c r="C162" s="56" t="s">
        <v>1</v>
      </c>
      <c r="D162" s="57" t="s">
        <v>404</v>
      </c>
      <c r="E162" s="58" t="s">
        <v>290</v>
      </c>
      <c r="F162" s="137"/>
      <c r="G162" s="59"/>
      <c r="H162" s="59">
        <v>307.79000000000002</v>
      </c>
      <c r="I162" s="59">
        <v>804.94</v>
      </c>
      <c r="J162" s="60">
        <f t="shared" si="70"/>
        <v>1112.73</v>
      </c>
      <c r="K162" s="61">
        <v>0.24229999999999999</v>
      </c>
      <c r="L162" s="62">
        <f t="shared" si="71"/>
        <v>1382.34</v>
      </c>
      <c r="M162" s="62"/>
      <c r="N162" s="62">
        <f t="shared" si="72"/>
        <v>0</v>
      </c>
      <c r="O162" s="62">
        <f t="shared" ref="O162:O173" si="74">IF(I162=0,0,P162-N162-M162)</f>
        <v>0</v>
      </c>
      <c r="P162" s="63">
        <f t="shared" si="73"/>
        <v>0</v>
      </c>
      <c r="Q162" s="82"/>
      <c r="R162" s="82"/>
      <c r="S162" s="4" t="str">
        <f t="shared" si="56"/>
        <v>12.2</v>
      </c>
      <c r="T162" s="4" t="b">
        <f t="shared" si="69"/>
        <v>0</v>
      </c>
      <c r="U162" s="82"/>
      <c r="V162" s="82"/>
      <c r="W162" s="139"/>
      <c r="X162" s="5"/>
      <c r="Y162" s="6"/>
    </row>
    <row r="163" spans="1:25" ht="14.25">
      <c r="A163" s="85" t="s">
        <v>553</v>
      </c>
      <c r="B163" s="56" t="s">
        <v>208</v>
      </c>
      <c r="C163" s="56" t="s">
        <v>1</v>
      </c>
      <c r="D163" s="57" t="s">
        <v>405</v>
      </c>
      <c r="E163" s="58" t="s">
        <v>290</v>
      </c>
      <c r="F163" s="137"/>
      <c r="G163" s="59"/>
      <c r="H163" s="59">
        <v>422.69</v>
      </c>
      <c r="I163" s="59">
        <v>1469.1299999999999</v>
      </c>
      <c r="J163" s="60">
        <f t="shared" si="70"/>
        <v>1891.82</v>
      </c>
      <c r="K163" s="61">
        <v>0.24229999999999999</v>
      </c>
      <c r="L163" s="62">
        <f t="shared" si="71"/>
        <v>2350.21</v>
      </c>
      <c r="M163" s="62"/>
      <c r="N163" s="62">
        <f t="shared" si="72"/>
        <v>0</v>
      </c>
      <c r="O163" s="62">
        <f t="shared" si="74"/>
        <v>0</v>
      </c>
      <c r="P163" s="63">
        <f t="shared" si="73"/>
        <v>0</v>
      </c>
      <c r="Q163" s="82"/>
      <c r="R163" s="82"/>
      <c r="S163" s="4" t="str">
        <f t="shared" si="56"/>
        <v>12.3</v>
      </c>
      <c r="T163" s="4" t="b">
        <f t="shared" si="69"/>
        <v>0</v>
      </c>
      <c r="U163" s="82"/>
      <c r="V163" s="82"/>
      <c r="W163" s="139"/>
      <c r="X163" s="5"/>
      <c r="Y163" s="6"/>
    </row>
    <row r="164" spans="1:25" ht="14.25">
      <c r="A164" s="85" t="s">
        <v>554</v>
      </c>
      <c r="B164" s="56" t="s">
        <v>209</v>
      </c>
      <c r="C164" s="56" t="s">
        <v>1</v>
      </c>
      <c r="D164" s="57" t="s">
        <v>406</v>
      </c>
      <c r="E164" s="58" t="s">
        <v>290</v>
      </c>
      <c r="F164" s="137"/>
      <c r="G164" s="59"/>
      <c r="H164" s="59">
        <v>1377.44</v>
      </c>
      <c r="I164" s="59">
        <v>2776.29</v>
      </c>
      <c r="J164" s="60">
        <f t="shared" si="70"/>
        <v>4153.7299999999996</v>
      </c>
      <c r="K164" s="61">
        <v>0.24229999999999999</v>
      </c>
      <c r="L164" s="62">
        <f t="shared" si="71"/>
        <v>5160.18</v>
      </c>
      <c r="M164" s="62"/>
      <c r="N164" s="62">
        <f t="shared" si="72"/>
        <v>0</v>
      </c>
      <c r="O164" s="62">
        <f t="shared" si="74"/>
        <v>0</v>
      </c>
      <c r="P164" s="63">
        <f t="shared" si="73"/>
        <v>0</v>
      </c>
      <c r="Q164" s="82"/>
      <c r="R164" s="82"/>
      <c r="S164" s="4" t="str">
        <f t="shared" si="56"/>
        <v>12.4</v>
      </c>
      <c r="T164" s="4" t="b">
        <f t="shared" si="69"/>
        <v>0</v>
      </c>
      <c r="U164" s="82"/>
      <c r="V164" s="82"/>
      <c r="W164" s="139"/>
      <c r="X164" s="5"/>
      <c r="Y164" s="6"/>
    </row>
    <row r="165" spans="1:25" ht="14.25">
      <c r="A165" s="85" t="s">
        <v>555</v>
      </c>
      <c r="B165" s="56" t="s">
        <v>211</v>
      </c>
      <c r="C165" s="56" t="s">
        <v>1</v>
      </c>
      <c r="D165" s="57" t="s">
        <v>408</v>
      </c>
      <c r="E165" s="58" t="s">
        <v>290</v>
      </c>
      <c r="F165" s="137"/>
      <c r="G165" s="59"/>
      <c r="H165" s="59">
        <v>182.36</v>
      </c>
      <c r="I165" s="59">
        <v>1053.8599999999999</v>
      </c>
      <c r="J165" s="60">
        <f t="shared" si="70"/>
        <v>1236.22</v>
      </c>
      <c r="K165" s="61">
        <v>0.24229999999999999</v>
      </c>
      <c r="L165" s="62">
        <f t="shared" si="71"/>
        <v>1535.76</v>
      </c>
      <c r="M165" s="62"/>
      <c r="N165" s="62">
        <f t="shared" si="72"/>
        <v>0</v>
      </c>
      <c r="O165" s="62">
        <f t="shared" si="74"/>
        <v>0</v>
      </c>
      <c r="P165" s="63">
        <f t="shared" si="73"/>
        <v>0</v>
      </c>
      <c r="Q165" s="82"/>
      <c r="R165" s="82"/>
      <c r="S165" s="4" t="str">
        <f t="shared" si="56"/>
        <v>12.5</v>
      </c>
      <c r="T165" s="4" t="b">
        <f t="shared" si="69"/>
        <v>0</v>
      </c>
      <c r="U165" s="82"/>
      <c r="V165" s="82"/>
      <c r="W165" s="139"/>
      <c r="X165" s="5"/>
      <c r="Y165" s="6"/>
    </row>
    <row r="166" spans="1:25" ht="14.25">
      <c r="A166" s="85" t="s">
        <v>556</v>
      </c>
      <c r="B166" s="56" t="s">
        <v>280</v>
      </c>
      <c r="C166" s="56" t="s">
        <v>1</v>
      </c>
      <c r="D166" s="57" t="s">
        <v>467</v>
      </c>
      <c r="E166" s="58" t="s">
        <v>290</v>
      </c>
      <c r="F166" s="137"/>
      <c r="G166" s="59"/>
      <c r="H166" s="59">
        <v>76.42</v>
      </c>
      <c r="I166" s="59">
        <v>384.67</v>
      </c>
      <c r="J166" s="60">
        <f t="shared" si="70"/>
        <v>461.09</v>
      </c>
      <c r="K166" s="61">
        <v>0.24229999999999999</v>
      </c>
      <c r="L166" s="62">
        <f t="shared" si="71"/>
        <v>572.80999999999995</v>
      </c>
      <c r="M166" s="62"/>
      <c r="N166" s="62">
        <f t="shared" si="72"/>
        <v>0</v>
      </c>
      <c r="O166" s="62">
        <f t="shared" si="74"/>
        <v>0</v>
      </c>
      <c r="P166" s="63">
        <f t="shared" si="73"/>
        <v>0</v>
      </c>
      <c r="Q166" s="82"/>
      <c r="R166" s="82"/>
      <c r="S166" s="4" t="str">
        <f t="shared" si="56"/>
        <v>12.6</v>
      </c>
      <c r="T166" s="4" t="b">
        <f t="shared" si="69"/>
        <v>0</v>
      </c>
      <c r="U166" s="82"/>
      <c r="V166" s="82"/>
      <c r="W166" s="139"/>
      <c r="X166" s="5"/>
      <c r="Y166" s="6"/>
    </row>
    <row r="167" spans="1:25" ht="14.25">
      <c r="A167" s="85" t="s">
        <v>557</v>
      </c>
      <c r="B167" s="56" t="s">
        <v>281</v>
      </c>
      <c r="C167" s="56" t="s">
        <v>1</v>
      </c>
      <c r="D167" s="57" t="s">
        <v>468</v>
      </c>
      <c r="E167" s="58" t="s">
        <v>289</v>
      </c>
      <c r="F167" s="137"/>
      <c r="G167" s="59"/>
      <c r="H167" s="59">
        <v>207.84</v>
      </c>
      <c r="I167" s="59">
        <v>395.36</v>
      </c>
      <c r="J167" s="60">
        <f t="shared" si="70"/>
        <v>603.20000000000005</v>
      </c>
      <c r="K167" s="61">
        <v>0.24229999999999999</v>
      </c>
      <c r="L167" s="62">
        <f t="shared" si="71"/>
        <v>749.36</v>
      </c>
      <c r="M167" s="62"/>
      <c r="N167" s="62">
        <f t="shared" si="72"/>
        <v>0</v>
      </c>
      <c r="O167" s="62">
        <f t="shared" si="74"/>
        <v>0</v>
      </c>
      <c r="P167" s="63">
        <f t="shared" si="73"/>
        <v>0</v>
      </c>
      <c r="Q167" s="82"/>
      <c r="R167" s="82"/>
      <c r="S167" s="4" t="str">
        <f t="shared" si="56"/>
        <v>12.7</v>
      </c>
      <c r="T167" s="4" t="b">
        <f t="shared" si="69"/>
        <v>0</v>
      </c>
      <c r="U167" s="82"/>
      <c r="V167" s="82"/>
      <c r="W167" s="139"/>
      <c r="X167" s="5"/>
      <c r="Y167" s="6"/>
    </row>
    <row r="168" spans="1:25" ht="14.25">
      <c r="A168" s="85" t="s">
        <v>558</v>
      </c>
      <c r="B168" s="56" t="s">
        <v>282</v>
      </c>
      <c r="C168" s="56" t="s">
        <v>1</v>
      </c>
      <c r="D168" s="57" t="s">
        <v>469</v>
      </c>
      <c r="E168" s="58" t="s">
        <v>289</v>
      </c>
      <c r="F168" s="137"/>
      <c r="G168" s="59"/>
      <c r="H168" s="59">
        <v>158.03</v>
      </c>
      <c r="I168" s="59">
        <v>300.27999999999997</v>
      </c>
      <c r="J168" s="60">
        <f t="shared" si="70"/>
        <v>458.31</v>
      </c>
      <c r="K168" s="61">
        <v>0.24229999999999999</v>
      </c>
      <c r="L168" s="62">
        <f t="shared" si="71"/>
        <v>569.36</v>
      </c>
      <c r="M168" s="62"/>
      <c r="N168" s="62">
        <f t="shared" si="72"/>
        <v>0</v>
      </c>
      <c r="O168" s="62">
        <f t="shared" si="74"/>
        <v>0</v>
      </c>
      <c r="P168" s="63">
        <f t="shared" si="73"/>
        <v>0</v>
      </c>
      <c r="Q168" s="82"/>
      <c r="R168" s="82"/>
      <c r="S168" s="4" t="str">
        <f t="shared" si="56"/>
        <v>12.8</v>
      </c>
      <c r="T168" s="4" t="b">
        <f t="shared" si="69"/>
        <v>0</v>
      </c>
      <c r="U168" s="82"/>
      <c r="V168" s="82"/>
      <c r="W168" s="139"/>
      <c r="X168" s="5"/>
      <c r="Y168" s="6"/>
    </row>
    <row r="169" spans="1:25" ht="14.25">
      <c r="A169" s="85" t="s">
        <v>559</v>
      </c>
      <c r="B169" s="56" t="s">
        <v>284</v>
      </c>
      <c r="C169" s="56" t="s">
        <v>1</v>
      </c>
      <c r="D169" s="57" t="s">
        <v>471</v>
      </c>
      <c r="E169" s="58" t="s">
        <v>289</v>
      </c>
      <c r="F169" s="137"/>
      <c r="G169" s="59"/>
      <c r="H169" s="59">
        <v>83.14</v>
      </c>
      <c r="I169" s="59">
        <v>203.69</v>
      </c>
      <c r="J169" s="60">
        <f t="shared" si="70"/>
        <v>286.83</v>
      </c>
      <c r="K169" s="61">
        <v>0.24229999999999999</v>
      </c>
      <c r="L169" s="62">
        <f t="shared" si="71"/>
        <v>356.33</v>
      </c>
      <c r="M169" s="62"/>
      <c r="N169" s="62">
        <f t="shared" si="72"/>
        <v>0</v>
      </c>
      <c r="O169" s="62">
        <f t="shared" si="74"/>
        <v>0</v>
      </c>
      <c r="P169" s="63">
        <f t="shared" si="73"/>
        <v>0</v>
      </c>
      <c r="Q169" s="82"/>
      <c r="R169" s="82"/>
      <c r="S169" s="4" t="str">
        <f t="shared" si="56"/>
        <v>12.9</v>
      </c>
      <c r="T169" s="4" t="b">
        <f t="shared" si="69"/>
        <v>0</v>
      </c>
      <c r="U169" s="82"/>
      <c r="V169" s="82"/>
      <c r="W169" s="139"/>
      <c r="X169" s="5"/>
      <c r="Y169" s="6"/>
    </row>
    <row r="170" spans="1:25" ht="14.25">
      <c r="A170" s="85" t="s">
        <v>560</v>
      </c>
      <c r="B170" s="56" t="s">
        <v>285</v>
      </c>
      <c r="C170" s="56" t="s">
        <v>1</v>
      </c>
      <c r="D170" s="57" t="s">
        <v>472</v>
      </c>
      <c r="E170" s="58" t="s">
        <v>293</v>
      </c>
      <c r="F170" s="137"/>
      <c r="G170" s="59"/>
      <c r="H170" s="59">
        <v>82.06</v>
      </c>
      <c r="I170" s="59">
        <v>16.14</v>
      </c>
      <c r="J170" s="60">
        <f t="shared" si="70"/>
        <v>98.2</v>
      </c>
      <c r="K170" s="61">
        <v>0.24229999999999999</v>
      </c>
      <c r="L170" s="62">
        <f t="shared" si="71"/>
        <v>121.99</v>
      </c>
      <c r="M170" s="62"/>
      <c r="N170" s="62">
        <f t="shared" si="72"/>
        <v>0</v>
      </c>
      <c r="O170" s="62">
        <f t="shared" si="74"/>
        <v>0</v>
      </c>
      <c r="P170" s="63">
        <f t="shared" si="73"/>
        <v>0</v>
      </c>
      <c r="Q170" s="82"/>
      <c r="R170" s="82"/>
      <c r="S170" s="4" t="str">
        <f t="shared" si="56"/>
        <v>12.10</v>
      </c>
      <c r="T170" s="4" t="b">
        <f t="shared" si="69"/>
        <v>0</v>
      </c>
      <c r="U170" s="82"/>
      <c r="V170" s="82"/>
      <c r="W170" s="139"/>
      <c r="X170" s="5"/>
      <c r="Y170" s="6"/>
    </row>
    <row r="171" spans="1:25" ht="22.5">
      <c r="A171" s="85" t="s">
        <v>561</v>
      </c>
      <c r="B171" s="56" t="s">
        <v>286</v>
      </c>
      <c r="C171" s="56" t="s">
        <v>1</v>
      </c>
      <c r="D171" s="57" t="s">
        <v>562</v>
      </c>
      <c r="E171" s="58" t="s">
        <v>290</v>
      </c>
      <c r="F171" s="137"/>
      <c r="G171" s="59"/>
      <c r="H171" s="59">
        <v>108.56</v>
      </c>
      <c r="I171" s="59">
        <v>763.3</v>
      </c>
      <c r="J171" s="60">
        <f t="shared" si="70"/>
        <v>871.86</v>
      </c>
      <c r="K171" s="61">
        <v>0.24229999999999999</v>
      </c>
      <c r="L171" s="62">
        <f t="shared" si="71"/>
        <v>1083.1099999999999</v>
      </c>
      <c r="M171" s="62"/>
      <c r="N171" s="62">
        <f t="shared" si="72"/>
        <v>0</v>
      </c>
      <c r="O171" s="62">
        <f t="shared" si="74"/>
        <v>0</v>
      </c>
      <c r="P171" s="63">
        <f t="shared" si="73"/>
        <v>0</v>
      </c>
      <c r="Q171" s="82"/>
      <c r="R171" s="82"/>
      <c r="S171" s="4" t="str">
        <f t="shared" si="56"/>
        <v>12.11</v>
      </c>
      <c r="T171" s="4" t="b">
        <f t="shared" si="69"/>
        <v>0</v>
      </c>
      <c r="U171" s="82"/>
      <c r="V171" s="82"/>
      <c r="W171" s="139"/>
      <c r="X171" s="5"/>
      <c r="Y171" s="6"/>
    </row>
    <row r="172" spans="1:25" ht="12.75" customHeight="1">
      <c r="A172" s="85" t="s">
        <v>563</v>
      </c>
      <c r="B172" s="56" t="s">
        <v>212</v>
      </c>
      <c r="C172" s="91" t="s">
        <v>1</v>
      </c>
      <c r="D172" s="57" t="s">
        <v>320</v>
      </c>
      <c r="E172" s="58" t="s">
        <v>290</v>
      </c>
      <c r="F172" s="137"/>
      <c r="G172" s="59"/>
      <c r="H172" s="59">
        <v>10.93</v>
      </c>
      <c r="I172" s="59">
        <v>669.26</v>
      </c>
      <c r="J172" s="60">
        <f t="shared" si="70"/>
        <v>680.19</v>
      </c>
      <c r="K172" s="61">
        <v>0.24229999999999999</v>
      </c>
      <c r="L172" s="62">
        <f t="shared" si="71"/>
        <v>845</v>
      </c>
      <c r="M172" s="62"/>
      <c r="N172" s="62">
        <f t="shared" si="72"/>
        <v>0</v>
      </c>
      <c r="O172" s="62">
        <f t="shared" si="74"/>
        <v>0</v>
      </c>
      <c r="P172" s="63">
        <f t="shared" si="73"/>
        <v>0</v>
      </c>
      <c r="Q172" s="82"/>
      <c r="R172" s="82"/>
      <c r="S172" s="4" t="str">
        <f t="shared" si="56"/>
        <v>12.12</v>
      </c>
      <c r="T172" s="4" t="b">
        <f t="shared" si="69"/>
        <v>0</v>
      </c>
      <c r="U172" s="82"/>
      <c r="V172" s="82"/>
      <c r="W172" s="139"/>
      <c r="X172" s="5"/>
      <c r="Y172" s="6"/>
    </row>
    <row r="173" spans="1:25" ht="12.75" customHeight="1">
      <c r="A173" s="85" t="s">
        <v>564</v>
      </c>
      <c r="B173" s="56" t="s">
        <v>283</v>
      </c>
      <c r="C173" s="91" t="s">
        <v>1</v>
      </c>
      <c r="D173" s="57" t="s">
        <v>470</v>
      </c>
      <c r="E173" s="58" t="s">
        <v>289</v>
      </c>
      <c r="F173" s="137"/>
      <c r="G173" s="59"/>
      <c r="H173" s="59">
        <v>239.68</v>
      </c>
      <c r="I173" s="59">
        <v>662.02</v>
      </c>
      <c r="J173" s="60">
        <f t="shared" si="70"/>
        <v>901.7</v>
      </c>
      <c r="K173" s="61">
        <v>0.24229999999999999</v>
      </c>
      <c r="L173" s="62">
        <f t="shared" si="71"/>
        <v>1120.18</v>
      </c>
      <c r="M173" s="62"/>
      <c r="N173" s="62">
        <f t="shared" si="72"/>
        <v>0</v>
      </c>
      <c r="O173" s="62">
        <f t="shared" si="74"/>
        <v>0</v>
      </c>
      <c r="P173" s="63">
        <f t="shared" si="73"/>
        <v>0</v>
      </c>
      <c r="Q173" s="82"/>
      <c r="R173" s="82"/>
      <c r="S173" s="4" t="str">
        <f t="shared" si="56"/>
        <v>12.13</v>
      </c>
      <c r="T173" s="4" t="b">
        <f t="shared" si="69"/>
        <v>0</v>
      </c>
      <c r="U173" s="82"/>
      <c r="V173" s="82"/>
      <c r="W173" s="139"/>
      <c r="X173" s="5"/>
      <c r="Y173" s="6"/>
    </row>
    <row r="174" spans="1:25" ht="12.75" customHeight="1">
      <c r="A174" s="66"/>
      <c r="B174" s="66"/>
      <c r="C174" s="66"/>
      <c r="D174" s="87"/>
      <c r="E174" s="66"/>
      <c r="F174" s="88"/>
      <c r="G174" s="89"/>
      <c r="H174" s="89"/>
      <c r="I174" s="89"/>
      <c r="J174" s="71"/>
      <c r="K174" s="90"/>
      <c r="L174" s="73"/>
      <c r="M174" s="73"/>
      <c r="N174" s="73"/>
      <c r="O174" s="73"/>
      <c r="P174" s="74"/>
      <c r="Q174" s="82"/>
      <c r="R174" s="82"/>
      <c r="S174" s="4">
        <f t="shared" si="56"/>
        <v>0</v>
      </c>
      <c r="T174" s="4">
        <f t="shared" ref="T174:T182" si="75">IF(I174=0,P174-N174)</f>
        <v>0</v>
      </c>
      <c r="U174" s="82"/>
      <c r="V174" s="82"/>
      <c r="W174" s="139"/>
      <c r="X174" s="5"/>
      <c r="Y174" s="6"/>
    </row>
    <row r="175" spans="1:25" ht="12.75" customHeight="1">
      <c r="A175" s="75"/>
      <c r="B175" s="76"/>
      <c r="C175" s="76"/>
      <c r="D175" s="76"/>
      <c r="E175" s="76"/>
      <c r="F175" s="76"/>
      <c r="G175" s="76"/>
      <c r="H175" s="76"/>
      <c r="I175" s="76"/>
      <c r="J175" s="76"/>
      <c r="K175" s="53"/>
      <c r="L175" s="77" t="s">
        <v>565</v>
      </c>
      <c r="M175" s="78"/>
      <c r="N175" s="78">
        <f>SUM(N161:N174)</f>
        <v>0</v>
      </c>
      <c r="O175" s="78">
        <f>SUM(O161:O174)</f>
        <v>0</v>
      </c>
      <c r="P175" s="79">
        <f>SUM(P161:P174)</f>
        <v>0</v>
      </c>
      <c r="Q175" s="80"/>
      <c r="R175" s="4">
        <v>1</v>
      </c>
      <c r="S175" s="4"/>
      <c r="T175" s="4">
        <f t="shared" si="75"/>
        <v>0</v>
      </c>
      <c r="U175" s="64">
        <f>SUM(N175:O175)</f>
        <v>0</v>
      </c>
      <c r="V175" s="4" t="str">
        <f>IF(U175&lt;&gt;P175,"erro","ok")</f>
        <v>ok</v>
      </c>
      <c r="W175" s="139"/>
      <c r="X175" s="5"/>
      <c r="Y175" s="6"/>
    </row>
    <row r="176" spans="1:25" ht="6" customHeight="1">
      <c r="A176" s="81"/>
      <c r="B176" s="82"/>
      <c r="C176" s="83"/>
      <c r="D176" s="83"/>
      <c r="E176" s="82"/>
      <c r="F176" s="82"/>
      <c r="G176" s="82"/>
      <c r="H176" s="82"/>
      <c r="I176" s="82"/>
      <c r="J176" s="82"/>
      <c r="K176" s="4"/>
      <c r="L176" s="82"/>
      <c r="M176" s="82"/>
      <c r="N176" s="82"/>
      <c r="O176" s="82"/>
      <c r="P176" s="84"/>
      <c r="Q176" s="4"/>
      <c r="R176" s="4"/>
      <c r="S176" s="4">
        <f t="shared" si="56"/>
        <v>0</v>
      </c>
      <c r="T176" s="4">
        <f t="shared" si="75"/>
        <v>0</v>
      </c>
      <c r="U176" s="4"/>
      <c r="V176" s="4"/>
      <c r="W176" s="139"/>
      <c r="X176" s="5"/>
      <c r="Y176" s="6"/>
    </row>
    <row r="177" spans="1:25" ht="12.75" customHeight="1">
      <c r="A177" s="50">
        <v>13</v>
      </c>
      <c r="B177" s="51"/>
      <c r="C177" s="51"/>
      <c r="D177" s="52" t="s">
        <v>489</v>
      </c>
      <c r="E177" s="52"/>
      <c r="F177" s="52"/>
      <c r="G177" s="52"/>
      <c r="H177" s="52"/>
      <c r="I177" s="52"/>
      <c r="J177" s="52"/>
      <c r="K177" s="53"/>
      <c r="L177" s="52"/>
      <c r="M177" s="52"/>
      <c r="N177" s="52"/>
      <c r="O177" s="52"/>
      <c r="P177" s="54">
        <f>P184</f>
        <v>0</v>
      </c>
      <c r="Q177" s="4"/>
      <c r="R177" s="4"/>
      <c r="S177" s="4">
        <f t="shared" si="56"/>
        <v>13</v>
      </c>
      <c r="T177" s="4">
        <f t="shared" si="75"/>
        <v>0</v>
      </c>
      <c r="U177" s="4"/>
      <c r="V177" s="4"/>
      <c r="W177" s="139"/>
      <c r="X177" s="5"/>
      <c r="Y177" s="6"/>
    </row>
    <row r="178" spans="1:25" ht="12.75" customHeight="1">
      <c r="A178" s="85" t="s">
        <v>566</v>
      </c>
      <c r="B178" s="56" t="s">
        <v>287</v>
      </c>
      <c r="C178" s="56" t="s">
        <v>1</v>
      </c>
      <c r="D178" s="57" t="s">
        <v>473</v>
      </c>
      <c r="E178" s="58" t="s">
        <v>290</v>
      </c>
      <c r="F178" s="137"/>
      <c r="G178" s="59"/>
      <c r="H178" s="59">
        <v>955.9</v>
      </c>
      <c r="I178" s="59">
        <v>726.96</v>
      </c>
      <c r="J178" s="60">
        <f t="shared" ref="J178:J182" si="76">ROUND((H178+I178),2)</f>
        <v>1682.86</v>
      </c>
      <c r="K178" s="61">
        <v>0.24229999999999999</v>
      </c>
      <c r="L178" s="62">
        <f t="shared" ref="L178:L182" si="77">IFERROR(IF(K178="-",(ROUND(J178,2)),(ROUND(J178*(1+K178),2))),"-")</f>
        <v>2090.62</v>
      </c>
      <c r="M178" s="62"/>
      <c r="N178" s="62">
        <f t="shared" ref="N178:N182" si="78">IF(AND($G178=0,$I178=0),$P178,IF(H178=0,0,IF($K178&lt;&gt;"-",IFERROR(TRUNC(TRUNC((H178*(1+$K178)),2)*$F178,2),0),IFERROR(TRUNC(H178*$F178,2),0))))</f>
        <v>0</v>
      </c>
      <c r="O178" s="62">
        <f>IF(I178=0,0,P178-N178-M178)</f>
        <v>0</v>
      </c>
      <c r="P178" s="63">
        <f t="shared" ref="P178:P182" si="79">IFERROR(ROUND(ROUND(L178,2)*ROUND(F178,2),2),0)</f>
        <v>0</v>
      </c>
      <c r="Q178" s="82"/>
      <c r="R178" s="82"/>
      <c r="S178" s="4" t="str">
        <f t="shared" si="56"/>
        <v>13.1</v>
      </c>
      <c r="T178" s="4" t="b">
        <f t="shared" si="75"/>
        <v>0</v>
      </c>
      <c r="U178" s="82"/>
      <c r="V178" s="82"/>
      <c r="W178" s="139"/>
      <c r="X178" s="5"/>
      <c r="Y178" s="6"/>
    </row>
    <row r="179" spans="1:25" ht="12.75" customHeight="1">
      <c r="A179" s="85" t="s">
        <v>567</v>
      </c>
      <c r="B179" s="56" t="s">
        <v>144</v>
      </c>
      <c r="C179" s="56" t="s">
        <v>1</v>
      </c>
      <c r="D179" s="57" t="s">
        <v>350</v>
      </c>
      <c r="E179" s="58" t="s">
        <v>290</v>
      </c>
      <c r="F179" s="137"/>
      <c r="G179" s="59"/>
      <c r="H179" s="59">
        <v>689.15</v>
      </c>
      <c r="I179" s="59">
        <v>2328.4299999999998</v>
      </c>
      <c r="J179" s="60">
        <f t="shared" si="76"/>
        <v>3017.58</v>
      </c>
      <c r="K179" s="61">
        <v>0.24229999999999999</v>
      </c>
      <c r="L179" s="62">
        <f t="shared" si="77"/>
        <v>3748.74</v>
      </c>
      <c r="M179" s="62"/>
      <c r="N179" s="62">
        <f t="shared" si="78"/>
        <v>0</v>
      </c>
      <c r="O179" s="62">
        <f t="shared" ref="O179:O182" si="80">IF(I179=0,0,P179-N179-M179)</f>
        <v>0</v>
      </c>
      <c r="P179" s="63">
        <f t="shared" si="79"/>
        <v>0</v>
      </c>
      <c r="Q179" s="82"/>
      <c r="R179" s="82"/>
      <c r="S179" s="4" t="str">
        <f t="shared" si="56"/>
        <v>13.2</v>
      </c>
      <c r="T179" s="4" t="b">
        <f t="shared" si="75"/>
        <v>0</v>
      </c>
      <c r="U179" s="82"/>
      <c r="V179" s="82"/>
      <c r="W179" s="139"/>
      <c r="X179" s="5"/>
      <c r="Y179" s="6"/>
    </row>
    <row r="180" spans="1:25" ht="12.75" customHeight="1">
      <c r="A180" s="85" t="s">
        <v>568</v>
      </c>
      <c r="B180" s="56" t="s">
        <v>149</v>
      </c>
      <c r="C180" s="56" t="s">
        <v>1</v>
      </c>
      <c r="D180" s="57" t="s">
        <v>355</v>
      </c>
      <c r="E180" s="58" t="s">
        <v>290</v>
      </c>
      <c r="F180" s="137"/>
      <c r="G180" s="59"/>
      <c r="H180" s="59">
        <v>2447.5700000000002</v>
      </c>
      <c r="I180" s="59">
        <v>3430.9300000000003</v>
      </c>
      <c r="J180" s="60">
        <f t="shared" si="76"/>
        <v>5878.5</v>
      </c>
      <c r="K180" s="61">
        <v>0.24229999999999999</v>
      </c>
      <c r="L180" s="62">
        <f t="shared" si="77"/>
        <v>7302.86</v>
      </c>
      <c r="M180" s="62"/>
      <c r="N180" s="62">
        <f t="shared" si="78"/>
        <v>0</v>
      </c>
      <c r="O180" s="62">
        <f t="shared" si="80"/>
        <v>0</v>
      </c>
      <c r="P180" s="63">
        <f t="shared" si="79"/>
        <v>0</v>
      </c>
      <c r="Q180" s="82"/>
      <c r="R180" s="82"/>
      <c r="S180" s="4" t="str">
        <f t="shared" si="56"/>
        <v>13.3</v>
      </c>
      <c r="T180" s="4" t="b">
        <f t="shared" si="75"/>
        <v>0</v>
      </c>
      <c r="U180" s="82"/>
      <c r="V180" s="82"/>
      <c r="W180" s="139"/>
      <c r="X180" s="5"/>
      <c r="Y180" s="6"/>
    </row>
    <row r="181" spans="1:25" ht="12.75" customHeight="1">
      <c r="A181" s="85" t="s">
        <v>569</v>
      </c>
      <c r="B181" s="56" t="s">
        <v>151</v>
      </c>
      <c r="C181" s="56" t="s">
        <v>1</v>
      </c>
      <c r="D181" s="57" t="s">
        <v>357</v>
      </c>
      <c r="E181" s="58" t="s">
        <v>290</v>
      </c>
      <c r="F181" s="137"/>
      <c r="G181" s="59"/>
      <c r="H181" s="59">
        <v>2795.32</v>
      </c>
      <c r="I181" s="59">
        <v>4417.74</v>
      </c>
      <c r="J181" s="60">
        <f t="shared" si="76"/>
        <v>7213.06</v>
      </c>
      <c r="K181" s="61">
        <v>0.24229999999999999</v>
      </c>
      <c r="L181" s="62">
        <f t="shared" si="77"/>
        <v>8960.7800000000007</v>
      </c>
      <c r="M181" s="62"/>
      <c r="N181" s="62">
        <f t="shared" si="78"/>
        <v>0</v>
      </c>
      <c r="O181" s="62">
        <f t="shared" si="80"/>
        <v>0</v>
      </c>
      <c r="P181" s="63">
        <f t="shared" si="79"/>
        <v>0</v>
      </c>
      <c r="Q181" s="82"/>
      <c r="R181" s="82"/>
      <c r="S181" s="4" t="str">
        <f t="shared" si="56"/>
        <v>13.4</v>
      </c>
      <c r="T181" s="4" t="b">
        <f t="shared" si="75"/>
        <v>0</v>
      </c>
      <c r="U181" s="82"/>
      <c r="V181" s="82"/>
      <c r="W181" s="139"/>
      <c r="X181" s="5"/>
      <c r="Y181" s="6"/>
    </row>
    <row r="182" spans="1:25" ht="12.75" customHeight="1">
      <c r="A182" s="85" t="s">
        <v>570</v>
      </c>
      <c r="B182" s="56" t="s">
        <v>121</v>
      </c>
      <c r="C182" s="56" t="s">
        <v>1</v>
      </c>
      <c r="D182" s="57" t="s">
        <v>327</v>
      </c>
      <c r="E182" s="58" t="s">
        <v>290</v>
      </c>
      <c r="F182" s="137"/>
      <c r="G182" s="59"/>
      <c r="H182" s="59">
        <v>1389.67</v>
      </c>
      <c r="I182" s="59">
        <v>2905.3399999999997</v>
      </c>
      <c r="J182" s="60">
        <f t="shared" si="76"/>
        <v>4295.01</v>
      </c>
      <c r="K182" s="61">
        <v>0.24229999999999999</v>
      </c>
      <c r="L182" s="62">
        <f t="shared" si="77"/>
        <v>5335.69</v>
      </c>
      <c r="M182" s="62"/>
      <c r="N182" s="62">
        <f t="shared" si="78"/>
        <v>0</v>
      </c>
      <c r="O182" s="62">
        <f t="shared" si="80"/>
        <v>0</v>
      </c>
      <c r="P182" s="63">
        <f t="shared" si="79"/>
        <v>0</v>
      </c>
      <c r="Q182" s="82"/>
      <c r="R182" s="82"/>
      <c r="S182" s="4" t="str">
        <f t="shared" si="56"/>
        <v>13.5</v>
      </c>
      <c r="T182" s="4" t="b">
        <f t="shared" si="75"/>
        <v>0</v>
      </c>
      <c r="U182" s="82"/>
      <c r="V182" s="82"/>
      <c r="W182" s="139"/>
      <c r="X182" s="5"/>
      <c r="Y182" s="6"/>
    </row>
    <row r="183" spans="1:25" ht="12.75" customHeight="1">
      <c r="A183" s="66"/>
      <c r="B183" s="66"/>
      <c r="C183" s="66"/>
      <c r="D183" s="87"/>
      <c r="E183" s="66"/>
      <c r="F183" s="88"/>
      <c r="G183" s="89"/>
      <c r="H183" s="89"/>
      <c r="I183" s="89"/>
      <c r="J183" s="71"/>
      <c r="K183" s="90"/>
      <c r="L183" s="73"/>
      <c r="M183" s="73"/>
      <c r="N183" s="73"/>
      <c r="O183" s="73"/>
      <c r="P183" s="74"/>
      <c r="Q183" s="82"/>
      <c r="R183" s="82"/>
      <c r="S183" s="4">
        <f t="shared" si="56"/>
        <v>0</v>
      </c>
      <c r="T183" s="4">
        <f t="shared" ref="T183:T185" si="81">IF(I183=0,P183-N183)</f>
        <v>0</v>
      </c>
      <c r="U183" s="82"/>
      <c r="V183" s="82"/>
      <c r="W183" s="139"/>
      <c r="X183" s="5"/>
      <c r="Y183" s="6"/>
    </row>
    <row r="184" spans="1:25" ht="12.75" customHeight="1">
      <c r="A184" s="75"/>
      <c r="B184" s="76"/>
      <c r="C184" s="76"/>
      <c r="D184" s="76"/>
      <c r="E184" s="76"/>
      <c r="F184" s="76"/>
      <c r="G184" s="76"/>
      <c r="H184" s="76"/>
      <c r="I184" s="76"/>
      <c r="J184" s="76"/>
      <c r="K184" s="53"/>
      <c r="L184" s="77" t="s">
        <v>571</v>
      </c>
      <c r="M184" s="78"/>
      <c r="N184" s="78">
        <f>SUM(N178:N183)</f>
        <v>0</v>
      </c>
      <c r="O184" s="78">
        <f>SUM(O178:O183)</f>
        <v>0</v>
      </c>
      <c r="P184" s="79">
        <f>SUM(P178:P183)</f>
        <v>0</v>
      </c>
      <c r="Q184" s="80"/>
      <c r="R184" s="4">
        <v>1</v>
      </c>
      <c r="S184" s="4"/>
      <c r="T184" s="4">
        <f t="shared" si="81"/>
        <v>0</v>
      </c>
      <c r="U184" s="64">
        <f>SUM(N184:O184)</f>
        <v>0</v>
      </c>
      <c r="V184" s="4" t="str">
        <f>IF(U184&lt;&gt;P184,"erro","ok")</f>
        <v>ok</v>
      </c>
      <c r="W184" s="139"/>
      <c r="X184" s="5"/>
      <c r="Y184" s="6"/>
    </row>
    <row r="185" spans="1:25" ht="6" customHeight="1">
      <c r="A185" s="81"/>
      <c r="B185" s="82"/>
      <c r="C185" s="83"/>
      <c r="D185" s="83"/>
      <c r="E185" s="82"/>
      <c r="F185" s="82"/>
      <c r="G185" s="82"/>
      <c r="H185" s="82"/>
      <c r="I185" s="82"/>
      <c r="J185" s="82"/>
      <c r="K185" s="4"/>
      <c r="L185" s="82"/>
      <c r="M185" s="82"/>
      <c r="N185" s="82"/>
      <c r="O185" s="82"/>
      <c r="P185" s="84"/>
      <c r="Q185" s="4"/>
      <c r="R185" s="4"/>
      <c r="S185" s="4">
        <f t="shared" si="56"/>
        <v>0</v>
      </c>
      <c r="T185" s="4">
        <f t="shared" si="81"/>
        <v>0</v>
      </c>
      <c r="U185" s="4"/>
      <c r="V185" s="4"/>
      <c r="W185" s="139"/>
      <c r="X185" s="5"/>
      <c r="Y185" s="6"/>
    </row>
    <row r="186" spans="1:25" ht="12.75" customHeight="1">
      <c r="A186" s="50">
        <v>14</v>
      </c>
      <c r="B186" s="51"/>
      <c r="C186" s="51"/>
      <c r="D186" s="52" t="s">
        <v>490</v>
      </c>
      <c r="E186" s="52"/>
      <c r="F186" s="52"/>
      <c r="G186" s="52"/>
      <c r="H186" s="52"/>
      <c r="I186" s="52"/>
      <c r="J186" s="52"/>
      <c r="K186" s="53"/>
      <c r="L186" s="52"/>
      <c r="M186" s="52"/>
      <c r="N186" s="52"/>
      <c r="O186" s="52"/>
      <c r="P186" s="54">
        <f>P192</f>
        <v>0</v>
      </c>
      <c r="Q186" s="4"/>
      <c r="R186" s="4"/>
      <c r="S186" s="4">
        <f t="shared" si="56"/>
        <v>14</v>
      </c>
      <c r="T186" s="4">
        <f t="shared" ref="T186:T190" si="82">IF(I186=0,P186-N186)</f>
        <v>0</v>
      </c>
      <c r="U186" s="4"/>
      <c r="V186" s="4"/>
      <c r="W186" s="139"/>
      <c r="X186" s="5"/>
      <c r="Y186" s="6"/>
    </row>
    <row r="187" spans="1:25" ht="22.5">
      <c r="A187" s="85" t="s">
        <v>572</v>
      </c>
      <c r="B187" s="56" t="s">
        <v>119</v>
      </c>
      <c r="C187" s="56" t="s">
        <v>1</v>
      </c>
      <c r="D187" s="57" t="s">
        <v>325</v>
      </c>
      <c r="E187" s="58" t="s">
        <v>294</v>
      </c>
      <c r="F187" s="137"/>
      <c r="G187" s="59"/>
      <c r="H187" s="59">
        <v>83.62</v>
      </c>
      <c r="I187" s="59">
        <v>148.6</v>
      </c>
      <c r="J187" s="60">
        <f t="shared" ref="J187:J190" si="83">ROUND((H187+I187),2)</f>
        <v>232.22</v>
      </c>
      <c r="K187" s="61">
        <v>0.24229999999999999</v>
      </c>
      <c r="L187" s="62">
        <f t="shared" ref="L187:L190" si="84">IFERROR(IF(K187="-",(ROUND(J187,2)),(ROUND(J187*(1+K187),2))),"-")</f>
        <v>288.49</v>
      </c>
      <c r="M187" s="62"/>
      <c r="N187" s="62">
        <f t="shared" ref="N187:N190" si="85">IF(AND($G187=0,$I187=0),$P187,IF(H187=0,0,IF($K187&lt;&gt;"-",IFERROR(TRUNC(TRUNC((H187*(1+$K187)),2)*$F187,2),0),IFERROR(TRUNC(H187*$F187,2),0))))</f>
        <v>0</v>
      </c>
      <c r="O187" s="62">
        <f>IF(I187=0,0,P187-N187-M187)</f>
        <v>0</v>
      </c>
      <c r="P187" s="63">
        <f t="shared" ref="P187:P190" si="86">IFERROR(ROUND(ROUND(L187,2)*ROUND(F187,2),2),0)</f>
        <v>0</v>
      </c>
      <c r="Q187" s="82"/>
      <c r="R187" s="82"/>
      <c r="S187" s="4" t="str">
        <f t="shared" si="56"/>
        <v>14.1</v>
      </c>
      <c r="T187" s="4" t="b">
        <f t="shared" si="82"/>
        <v>0</v>
      </c>
      <c r="U187" s="82"/>
      <c r="V187" s="82"/>
      <c r="W187" s="139"/>
      <c r="X187" s="5"/>
      <c r="Y187" s="6"/>
    </row>
    <row r="188" spans="1:25" ht="22.5">
      <c r="A188" s="85" t="s">
        <v>573</v>
      </c>
      <c r="B188" s="56" t="s">
        <v>187</v>
      </c>
      <c r="C188" s="56" t="s">
        <v>1</v>
      </c>
      <c r="D188" s="57" t="s">
        <v>388</v>
      </c>
      <c r="E188" s="58" t="s">
        <v>294</v>
      </c>
      <c r="F188" s="137"/>
      <c r="G188" s="59"/>
      <c r="H188" s="59">
        <v>125.2</v>
      </c>
      <c r="I188" s="59">
        <v>981.36</v>
      </c>
      <c r="J188" s="60">
        <f t="shared" si="83"/>
        <v>1106.56</v>
      </c>
      <c r="K188" s="61">
        <v>0.24229999999999999</v>
      </c>
      <c r="L188" s="62">
        <f t="shared" si="84"/>
        <v>1374.68</v>
      </c>
      <c r="M188" s="62"/>
      <c r="N188" s="62">
        <f t="shared" si="85"/>
        <v>0</v>
      </c>
      <c r="O188" s="62">
        <f t="shared" ref="O188:O190" si="87">IF(I188=0,0,P188-N188-M188)</f>
        <v>0</v>
      </c>
      <c r="P188" s="63">
        <f t="shared" si="86"/>
        <v>0</v>
      </c>
      <c r="Q188" s="82"/>
      <c r="R188" s="82"/>
      <c r="S188" s="4" t="str">
        <f t="shared" si="56"/>
        <v>14.2</v>
      </c>
      <c r="T188" s="4" t="b">
        <f t="shared" si="82"/>
        <v>0</v>
      </c>
      <c r="U188" s="82"/>
      <c r="V188" s="82"/>
      <c r="W188" s="139"/>
      <c r="X188" s="5"/>
      <c r="Y188" s="6"/>
    </row>
    <row r="189" spans="1:25" ht="22.5">
      <c r="A189" s="85" t="s">
        <v>574</v>
      </c>
      <c r="B189" s="56" t="s">
        <v>146</v>
      </c>
      <c r="C189" s="56" t="s">
        <v>1</v>
      </c>
      <c r="D189" s="57" t="s">
        <v>352</v>
      </c>
      <c r="E189" s="58" t="s">
        <v>294</v>
      </c>
      <c r="F189" s="137"/>
      <c r="G189" s="59"/>
      <c r="H189" s="59">
        <v>117.03</v>
      </c>
      <c r="I189" s="59">
        <v>325.72000000000003</v>
      </c>
      <c r="J189" s="60">
        <f t="shared" si="83"/>
        <v>442.75</v>
      </c>
      <c r="K189" s="61">
        <v>0.24229999999999999</v>
      </c>
      <c r="L189" s="62">
        <f t="shared" si="84"/>
        <v>550.03</v>
      </c>
      <c r="M189" s="62"/>
      <c r="N189" s="62">
        <f t="shared" si="85"/>
        <v>0</v>
      </c>
      <c r="O189" s="62">
        <f t="shared" si="87"/>
        <v>0</v>
      </c>
      <c r="P189" s="63">
        <f t="shared" si="86"/>
        <v>0</v>
      </c>
      <c r="Q189" s="82"/>
      <c r="R189" s="82"/>
      <c r="S189" s="4" t="str">
        <f t="shared" si="56"/>
        <v>14.3</v>
      </c>
      <c r="T189" s="4" t="b">
        <f t="shared" si="82"/>
        <v>0</v>
      </c>
      <c r="U189" s="82"/>
      <c r="V189" s="82"/>
      <c r="W189" s="139"/>
      <c r="X189" s="5"/>
      <c r="Y189" s="6"/>
    </row>
    <row r="190" spans="1:25" ht="22.5">
      <c r="A190" s="85" t="s">
        <v>575</v>
      </c>
      <c r="B190" s="56" t="s">
        <v>210</v>
      </c>
      <c r="C190" s="56" t="s">
        <v>1</v>
      </c>
      <c r="D190" s="57" t="s">
        <v>407</v>
      </c>
      <c r="E190" s="58" t="s">
        <v>294</v>
      </c>
      <c r="F190" s="137"/>
      <c r="G190" s="59"/>
      <c r="H190" s="59">
        <v>175.16</v>
      </c>
      <c r="I190" s="59">
        <v>2692.57</v>
      </c>
      <c r="J190" s="60">
        <f t="shared" si="83"/>
        <v>2867.73</v>
      </c>
      <c r="K190" s="61">
        <v>0.24229999999999999</v>
      </c>
      <c r="L190" s="62">
        <f t="shared" si="84"/>
        <v>3562.58</v>
      </c>
      <c r="M190" s="62"/>
      <c r="N190" s="62">
        <f t="shared" si="85"/>
        <v>0</v>
      </c>
      <c r="O190" s="62">
        <f t="shared" si="87"/>
        <v>0</v>
      </c>
      <c r="P190" s="63">
        <f t="shared" si="86"/>
        <v>0</v>
      </c>
      <c r="Q190" s="82"/>
      <c r="R190" s="82"/>
      <c r="S190" s="4" t="str">
        <f t="shared" si="56"/>
        <v>14.4</v>
      </c>
      <c r="T190" s="4" t="b">
        <f t="shared" si="82"/>
        <v>0</v>
      </c>
      <c r="U190" s="82"/>
      <c r="V190" s="82"/>
      <c r="W190" s="139"/>
      <c r="X190" s="5"/>
      <c r="Y190" s="6"/>
    </row>
    <row r="191" spans="1:25" ht="12.75" customHeight="1">
      <c r="A191" s="66"/>
      <c r="B191" s="66"/>
      <c r="C191" s="66"/>
      <c r="D191" s="87"/>
      <c r="E191" s="66"/>
      <c r="F191" s="88"/>
      <c r="G191" s="89"/>
      <c r="H191" s="89"/>
      <c r="I191" s="89"/>
      <c r="J191" s="71"/>
      <c r="K191" s="90"/>
      <c r="L191" s="73"/>
      <c r="M191" s="73"/>
      <c r="N191" s="73"/>
      <c r="O191" s="73"/>
      <c r="P191" s="74"/>
      <c r="Q191" s="82"/>
      <c r="R191" s="82"/>
      <c r="S191" s="4">
        <f t="shared" ref="S191:S283" si="88">A191</f>
        <v>0</v>
      </c>
      <c r="T191" s="4">
        <f t="shared" ref="T191:T231" si="89">IF(I191=0,P191-N191)</f>
        <v>0</v>
      </c>
      <c r="U191" s="82"/>
      <c r="V191" s="82"/>
      <c r="W191" s="139"/>
      <c r="X191" s="5"/>
      <c r="Y191" s="6"/>
    </row>
    <row r="192" spans="1:25" ht="12.75" customHeight="1">
      <c r="A192" s="75"/>
      <c r="B192" s="76"/>
      <c r="C192" s="76"/>
      <c r="D192" s="76"/>
      <c r="E192" s="76"/>
      <c r="F192" s="76"/>
      <c r="G192" s="76"/>
      <c r="H192" s="76"/>
      <c r="I192" s="76"/>
      <c r="J192" s="76"/>
      <c r="K192" s="53"/>
      <c r="L192" s="77" t="s">
        <v>576</v>
      </c>
      <c r="M192" s="78"/>
      <c r="N192" s="78">
        <f>SUM(N187:N191)</f>
        <v>0</v>
      </c>
      <c r="O192" s="78">
        <f>SUM(O187:O191)</f>
        <v>0</v>
      </c>
      <c r="P192" s="79">
        <f>SUM(P187:P191)</f>
        <v>0</v>
      </c>
      <c r="Q192" s="80"/>
      <c r="R192" s="4">
        <v>1</v>
      </c>
      <c r="S192" s="4"/>
      <c r="T192" s="4">
        <f t="shared" si="89"/>
        <v>0</v>
      </c>
      <c r="U192" s="64">
        <f>SUM(N192:O192)</f>
        <v>0</v>
      </c>
      <c r="V192" s="4" t="str">
        <f>IF(U192&lt;&gt;P192,"erro","ok")</f>
        <v>ok</v>
      </c>
      <c r="W192" s="139"/>
      <c r="X192" s="5"/>
      <c r="Y192" s="6"/>
    </row>
    <row r="193" spans="1:25" ht="6" customHeight="1">
      <c r="A193" s="81"/>
      <c r="B193" s="82"/>
      <c r="C193" s="83"/>
      <c r="D193" s="83"/>
      <c r="E193" s="82"/>
      <c r="F193" s="82"/>
      <c r="G193" s="82"/>
      <c r="H193" s="82"/>
      <c r="I193" s="82"/>
      <c r="J193" s="82"/>
      <c r="K193" s="4"/>
      <c r="L193" s="82"/>
      <c r="M193" s="82"/>
      <c r="N193" s="82"/>
      <c r="O193" s="82"/>
      <c r="P193" s="84"/>
      <c r="Q193" s="4"/>
      <c r="R193" s="4"/>
      <c r="S193" s="4">
        <f t="shared" si="88"/>
        <v>0</v>
      </c>
      <c r="T193" s="4">
        <f t="shared" si="89"/>
        <v>0</v>
      </c>
      <c r="U193" s="4"/>
      <c r="V193" s="4"/>
      <c r="W193" s="139"/>
      <c r="X193" s="5"/>
      <c r="Y193" s="6"/>
    </row>
    <row r="194" spans="1:25" ht="12.75" customHeight="1">
      <c r="A194" s="50">
        <v>15</v>
      </c>
      <c r="B194" s="51"/>
      <c r="C194" s="51"/>
      <c r="D194" s="52" t="s">
        <v>491</v>
      </c>
      <c r="E194" s="52"/>
      <c r="F194" s="52"/>
      <c r="G194" s="52"/>
      <c r="H194" s="52"/>
      <c r="I194" s="52"/>
      <c r="J194" s="52"/>
      <c r="K194" s="53"/>
      <c r="L194" s="52"/>
      <c r="M194" s="52"/>
      <c r="N194" s="52"/>
      <c r="O194" s="52"/>
      <c r="P194" s="54">
        <f>P233</f>
        <v>0</v>
      </c>
      <c r="Q194" s="4"/>
      <c r="R194" s="4"/>
      <c r="S194" s="4">
        <f t="shared" si="88"/>
        <v>15</v>
      </c>
      <c r="T194" s="4">
        <f t="shared" si="89"/>
        <v>0</v>
      </c>
      <c r="U194" s="4"/>
      <c r="V194" s="4"/>
      <c r="W194" s="139"/>
      <c r="X194" s="5"/>
      <c r="Y194" s="6"/>
    </row>
    <row r="195" spans="1:25" ht="14.25">
      <c r="A195" s="85" t="s">
        <v>577</v>
      </c>
      <c r="B195" s="56" t="s">
        <v>215</v>
      </c>
      <c r="C195" s="56" t="s">
        <v>1</v>
      </c>
      <c r="D195" s="57" t="s">
        <v>411</v>
      </c>
      <c r="E195" s="58" t="s">
        <v>289</v>
      </c>
      <c r="F195" s="137"/>
      <c r="G195" s="59"/>
      <c r="H195" s="59">
        <v>14.43</v>
      </c>
      <c r="I195" s="59">
        <v>12.07</v>
      </c>
      <c r="J195" s="60">
        <f t="shared" ref="J195:J231" si="90">ROUND((H195+I195),2)</f>
        <v>26.5</v>
      </c>
      <c r="K195" s="61">
        <v>0.24229999999999999</v>
      </c>
      <c r="L195" s="62">
        <f t="shared" ref="L195:L231" si="91">IFERROR(IF(K195="-",(ROUND(J195,2)),(ROUND(J195*(1+K195),2))),"-")</f>
        <v>32.92</v>
      </c>
      <c r="M195" s="62"/>
      <c r="N195" s="62">
        <f t="shared" ref="N195:N231" si="92">IF(AND($G195=0,$I195=0),$P195,IF(H195=0,0,IF($K195&lt;&gt;"-",IFERROR(TRUNC(TRUNC((H195*(1+$K195)),2)*$F195,2),0),IFERROR(TRUNC(H195*$F195,2),0))))</f>
        <v>0</v>
      </c>
      <c r="O195" s="62">
        <f>IF(I195=0,0,P195-N195-M195)</f>
        <v>0</v>
      </c>
      <c r="P195" s="63">
        <f t="shared" ref="P195:P231" si="93">IFERROR(ROUND(ROUND(L195,2)*ROUND(F195,2),2),0)</f>
        <v>0</v>
      </c>
      <c r="Q195" s="82"/>
      <c r="R195" s="82"/>
      <c r="S195" s="4" t="str">
        <f t="shared" si="88"/>
        <v>15.1</v>
      </c>
      <c r="T195" s="4" t="b">
        <f t="shared" si="89"/>
        <v>0</v>
      </c>
      <c r="U195" s="82"/>
      <c r="V195" s="82"/>
      <c r="W195" s="139"/>
      <c r="X195" s="5"/>
      <c r="Y195" s="6"/>
    </row>
    <row r="196" spans="1:25" ht="14.25">
      <c r="A196" s="85" t="s">
        <v>578</v>
      </c>
      <c r="B196" s="56" t="s">
        <v>217</v>
      </c>
      <c r="C196" s="56" t="s">
        <v>1</v>
      </c>
      <c r="D196" s="57" t="s">
        <v>413</v>
      </c>
      <c r="E196" s="58" t="s">
        <v>289</v>
      </c>
      <c r="F196" s="137"/>
      <c r="G196" s="59"/>
      <c r="H196" s="59">
        <v>9.02</v>
      </c>
      <c r="I196" s="59">
        <v>8.16</v>
      </c>
      <c r="J196" s="60">
        <f t="shared" si="90"/>
        <v>17.18</v>
      </c>
      <c r="K196" s="61">
        <v>0.24229999999999999</v>
      </c>
      <c r="L196" s="62">
        <f t="shared" si="91"/>
        <v>21.34</v>
      </c>
      <c r="M196" s="62"/>
      <c r="N196" s="62">
        <f t="shared" si="92"/>
        <v>0</v>
      </c>
      <c r="O196" s="62">
        <f t="shared" ref="O196:O231" si="94">IF(I196=0,0,P196-N196-M196)</f>
        <v>0</v>
      </c>
      <c r="P196" s="63">
        <f t="shared" si="93"/>
        <v>0</v>
      </c>
      <c r="Q196" s="82"/>
      <c r="R196" s="82"/>
      <c r="S196" s="4" t="str">
        <f t="shared" si="88"/>
        <v>15.2</v>
      </c>
      <c r="T196" s="4" t="b">
        <f t="shared" si="89"/>
        <v>0</v>
      </c>
      <c r="U196" s="82"/>
      <c r="V196" s="82"/>
      <c r="W196" s="139"/>
      <c r="X196" s="5"/>
      <c r="Y196" s="6"/>
    </row>
    <row r="197" spans="1:25" ht="14.25">
      <c r="A197" s="85" t="s">
        <v>579</v>
      </c>
      <c r="B197" s="56" t="s">
        <v>218</v>
      </c>
      <c r="C197" s="56" t="s">
        <v>1</v>
      </c>
      <c r="D197" s="57" t="s">
        <v>414</v>
      </c>
      <c r="E197" s="58" t="s">
        <v>290</v>
      </c>
      <c r="F197" s="137"/>
      <c r="G197" s="59"/>
      <c r="H197" s="59">
        <v>56.42</v>
      </c>
      <c r="I197" s="59">
        <v>88.21</v>
      </c>
      <c r="J197" s="60">
        <f t="shared" si="90"/>
        <v>144.63</v>
      </c>
      <c r="K197" s="61">
        <v>0.24229999999999999</v>
      </c>
      <c r="L197" s="62">
        <f t="shared" si="91"/>
        <v>179.67</v>
      </c>
      <c r="M197" s="62"/>
      <c r="N197" s="62">
        <f t="shared" si="92"/>
        <v>0</v>
      </c>
      <c r="O197" s="62">
        <f t="shared" si="94"/>
        <v>0</v>
      </c>
      <c r="P197" s="63">
        <f t="shared" si="93"/>
        <v>0</v>
      </c>
      <c r="Q197" s="82"/>
      <c r="R197" s="82"/>
      <c r="S197" s="4" t="str">
        <f t="shared" si="88"/>
        <v>15.3</v>
      </c>
      <c r="T197" s="4" t="b">
        <f t="shared" si="89"/>
        <v>0</v>
      </c>
      <c r="U197" s="82"/>
      <c r="V197" s="82"/>
      <c r="W197" s="139"/>
      <c r="X197" s="5"/>
      <c r="Y197" s="6"/>
    </row>
    <row r="198" spans="1:25" ht="14.25">
      <c r="A198" s="85" t="s">
        <v>580</v>
      </c>
      <c r="B198" s="56" t="s">
        <v>219</v>
      </c>
      <c r="C198" s="56" t="s">
        <v>1</v>
      </c>
      <c r="D198" s="57" t="s">
        <v>415</v>
      </c>
      <c r="E198" s="58" t="s">
        <v>290</v>
      </c>
      <c r="F198" s="137"/>
      <c r="G198" s="59"/>
      <c r="H198" s="59">
        <v>33.270000000000003</v>
      </c>
      <c r="I198" s="59">
        <v>33.83</v>
      </c>
      <c r="J198" s="60">
        <f t="shared" si="90"/>
        <v>67.099999999999994</v>
      </c>
      <c r="K198" s="61">
        <v>0.24229999999999999</v>
      </c>
      <c r="L198" s="62">
        <f t="shared" si="91"/>
        <v>83.36</v>
      </c>
      <c r="M198" s="62"/>
      <c r="N198" s="62">
        <f t="shared" si="92"/>
        <v>0</v>
      </c>
      <c r="O198" s="62">
        <f t="shared" si="94"/>
        <v>0</v>
      </c>
      <c r="P198" s="63">
        <f t="shared" si="93"/>
        <v>0</v>
      </c>
      <c r="Q198" s="82"/>
      <c r="R198" s="82"/>
      <c r="S198" s="4" t="str">
        <f t="shared" si="88"/>
        <v>15.4</v>
      </c>
      <c r="T198" s="4" t="b">
        <f t="shared" si="89"/>
        <v>0</v>
      </c>
      <c r="U198" s="82"/>
      <c r="V198" s="82"/>
      <c r="W198" s="139"/>
      <c r="X198" s="5"/>
      <c r="Y198" s="6"/>
    </row>
    <row r="199" spans="1:25" ht="14.25">
      <c r="A199" s="85" t="s">
        <v>581</v>
      </c>
      <c r="B199" s="56" t="s">
        <v>216</v>
      </c>
      <c r="C199" s="56" t="s">
        <v>1</v>
      </c>
      <c r="D199" s="57" t="s">
        <v>412</v>
      </c>
      <c r="E199" s="58" t="s">
        <v>290</v>
      </c>
      <c r="F199" s="137"/>
      <c r="G199" s="59"/>
      <c r="H199" s="59">
        <v>50.2</v>
      </c>
      <c r="I199" s="59">
        <v>68.83</v>
      </c>
      <c r="J199" s="60">
        <f t="shared" si="90"/>
        <v>119.03</v>
      </c>
      <c r="K199" s="61">
        <v>0.24229999999999999</v>
      </c>
      <c r="L199" s="62">
        <f t="shared" si="91"/>
        <v>147.87</v>
      </c>
      <c r="M199" s="62"/>
      <c r="N199" s="62">
        <f t="shared" si="92"/>
        <v>0</v>
      </c>
      <c r="O199" s="62">
        <f t="shared" si="94"/>
        <v>0</v>
      </c>
      <c r="P199" s="63">
        <f t="shared" si="93"/>
        <v>0</v>
      </c>
      <c r="Q199" s="82"/>
      <c r="R199" s="82"/>
      <c r="S199" s="4" t="str">
        <f t="shared" si="88"/>
        <v>15.5</v>
      </c>
      <c r="T199" s="4" t="b">
        <f t="shared" si="89"/>
        <v>0</v>
      </c>
      <c r="U199" s="82"/>
      <c r="V199" s="82"/>
      <c r="W199" s="139"/>
      <c r="X199" s="5"/>
      <c r="Y199" s="6"/>
    </row>
    <row r="200" spans="1:25" ht="14.25">
      <c r="A200" s="85" t="s">
        <v>582</v>
      </c>
      <c r="B200" s="56" t="s">
        <v>220</v>
      </c>
      <c r="C200" s="56" t="s">
        <v>1</v>
      </c>
      <c r="D200" s="57" t="s">
        <v>416</v>
      </c>
      <c r="E200" s="58" t="s">
        <v>290</v>
      </c>
      <c r="F200" s="137"/>
      <c r="G200" s="59"/>
      <c r="H200" s="59">
        <v>38.92</v>
      </c>
      <c r="I200" s="59">
        <v>76.28</v>
      </c>
      <c r="J200" s="60">
        <f t="shared" si="90"/>
        <v>115.2</v>
      </c>
      <c r="K200" s="61">
        <v>0.24229999999999999</v>
      </c>
      <c r="L200" s="62">
        <f t="shared" si="91"/>
        <v>143.11000000000001</v>
      </c>
      <c r="M200" s="62"/>
      <c r="N200" s="62">
        <f t="shared" si="92"/>
        <v>0</v>
      </c>
      <c r="O200" s="62">
        <f t="shared" si="94"/>
        <v>0</v>
      </c>
      <c r="P200" s="63">
        <f t="shared" si="93"/>
        <v>0</v>
      </c>
      <c r="Q200" s="82"/>
      <c r="R200" s="82"/>
      <c r="S200" s="4" t="str">
        <f t="shared" si="88"/>
        <v>15.6</v>
      </c>
      <c r="T200" s="4" t="b">
        <f t="shared" si="89"/>
        <v>0</v>
      </c>
      <c r="U200" s="82"/>
      <c r="V200" s="82"/>
      <c r="W200" s="139"/>
      <c r="X200" s="5"/>
      <c r="Y200" s="6"/>
    </row>
    <row r="201" spans="1:25" ht="14.25">
      <c r="A201" s="85" t="s">
        <v>583</v>
      </c>
      <c r="B201" s="56" t="s">
        <v>221</v>
      </c>
      <c r="C201" s="56" t="s">
        <v>1</v>
      </c>
      <c r="D201" s="57" t="s">
        <v>417</v>
      </c>
      <c r="E201" s="58" t="s">
        <v>290</v>
      </c>
      <c r="F201" s="137"/>
      <c r="G201" s="59"/>
      <c r="H201" s="59">
        <v>169.26</v>
      </c>
      <c r="I201" s="59">
        <v>256.35000000000002</v>
      </c>
      <c r="J201" s="60">
        <f t="shared" si="90"/>
        <v>425.61</v>
      </c>
      <c r="K201" s="61">
        <v>0.24229999999999999</v>
      </c>
      <c r="L201" s="62">
        <f t="shared" si="91"/>
        <v>528.74</v>
      </c>
      <c r="M201" s="62"/>
      <c r="N201" s="62">
        <f t="shared" si="92"/>
        <v>0</v>
      </c>
      <c r="O201" s="62">
        <f t="shared" si="94"/>
        <v>0</v>
      </c>
      <c r="P201" s="63">
        <f t="shared" si="93"/>
        <v>0</v>
      </c>
      <c r="Q201" s="82"/>
      <c r="R201" s="82"/>
      <c r="S201" s="4" t="str">
        <f t="shared" si="88"/>
        <v>15.7</v>
      </c>
      <c r="T201" s="4" t="b">
        <f t="shared" si="89"/>
        <v>0</v>
      </c>
      <c r="U201" s="82"/>
      <c r="V201" s="82"/>
      <c r="W201" s="139"/>
      <c r="X201" s="5"/>
      <c r="Y201" s="6"/>
    </row>
    <row r="202" spans="1:25" ht="14.25">
      <c r="A202" s="85" t="s">
        <v>584</v>
      </c>
      <c r="B202" s="56" t="s">
        <v>222</v>
      </c>
      <c r="C202" s="56" t="s">
        <v>1</v>
      </c>
      <c r="D202" s="57" t="s">
        <v>418</v>
      </c>
      <c r="E202" s="58" t="s">
        <v>290</v>
      </c>
      <c r="F202" s="137"/>
      <c r="G202" s="59"/>
      <c r="H202" s="59">
        <v>169.26</v>
      </c>
      <c r="I202" s="59">
        <v>190.94</v>
      </c>
      <c r="J202" s="60">
        <f t="shared" si="90"/>
        <v>360.2</v>
      </c>
      <c r="K202" s="61">
        <v>0.24229999999999999</v>
      </c>
      <c r="L202" s="62">
        <f t="shared" si="91"/>
        <v>447.48</v>
      </c>
      <c r="M202" s="62"/>
      <c r="N202" s="62">
        <f t="shared" si="92"/>
        <v>0</v>
      </c>
      <c r="O202" s="62">
        <f t="shared" si="94"/>
        <v>0</v>
      </c>
      <c r="P202" s="63">
        <f t="shared" si="93"/>
        <v>0</v>
      </c>
      <c r="Q202" s="82"/>
      <c r="R202" s="82"/>
      <c r="S202" s="4" t="str">
        <f t="shared" si="88"/>
        <v>15.8</v>
      </c>
      <c r="T202" s="4" t="b">
        <f t="shared" si="89"/>
        <v>0</v>
      </c>
      <c r="U202" s="82"/>
      <c r="V202" s="82"/>
      <c r="W202" s="139"/>
      <c r="X202" s="5"/>
      <c r="Y202" s="6"/>
    </row>
    <row r="203" spans="1:25" ht="14.25">
      <c r="A203" s="85" t="s">
        <v>585</v>
      </c>
      <c r="B203" s="56" t="s">
        <v>223</v>
      </c>
      <c r="C203" s="56" t="s">
        <v>1</v>
      </c>
      <c r="D203" s="57" t="s">
        <v>419</v>
      </c>
      <c r="E203" s="58" t="s">
        <v>290</v>
      </c>
      <c r="F203" s="137"/>
      <c r="G203" s="59"/>
      <c r="H203" s="59">
        <v>169.26</v>
      </c>
      <c r="I203" s="59">
        <v>156.80000000000001</v>
      </c>
      <c r="J203" s="60">
        <f t="shared" si="90"/>
        <v>326.06</v>
      </c>
      <c r="K203" s="61">
        <v>0.24229999999999999</v>
      </c>
      <c r="L203" s="62">
        <f t="shared" si="91"/>
        <v>405.06</v>
      </c>
      <c r="M203" s="62"/>
      <c r="N203" s="62">
        <f t="shared" si="92"/>
        <v>0</v>
      </c>
      <c r="O203" s="62">
        <f t="shared" si="94"/>
        <v>0</v>
      </c>
      <c r="P203" s="63">
        <f t="shared" si="93"/>
        <v>0</v>
      </c>
      <c r="Q203" s="82"/>
      <c r="R203" s="82"/>
      <c r="S203" s="4" t="str">
        <f t="shared" si="88"/>
        <v>15.9</v>
      </c>
      <c r="T203" s="4" t="b">
        <f t="shared" si="89"/>
        <v>0</v>
      </c>
      <c r="U203" s="82"/>
      <c r="V203" s="82"/>
      <c r="W203" s="139"/>
      <c r="X203" s="5"/>
      <c r="Y203" s="6"/>
    </row>
    <row r="204" spans="1:25" ht="14.25">
      <c r="A204" s="85" t="s">
        <v>586</v>
      </c>
      <c r="B204" s="56" t="s">
        <v>224</v>
      </c>
      <c r="C204" s="56" t="s">
        <v>1</v>
      </c>
      <c r="D204" s="57" t="s">
        <v>420</v>
      </c>
      <c r="E204" s="58" t="s">
        <v>290</v>
      </c>
      <c r="F204" s="137"/>
      <c r="G204" s="59"/>
      <c r="H204" s="59">
        <v>169.26</v>
      </c>
      <c r="I204" s="59">
        <v>588.37</v>
      </c>
      <c r="J204" s="60">
        <f t="shared" si="90"/>
        <v>757.63</v>
      </c>
      <c r="K204" s="61">
        <v>0.24229999999999999</v>
      </c>
      <c r="L204" s="62">
        <f t="shared" si="91"/>
        <v>941.2</v>
      </c>
      <c r="M204" s="62"/>
      <c r="N204" s="62">
        <f t="shared" si="92"/>
        <v>0</v>
      </c>
      <c r="O204" s="62">
        <f t="shared" si="94"/>
        <v>0</v>
      </c>
      <c r="P204" s="63">
        <f t="shared" si="93"/>
        <v>0</v>
      </c>
      <c r="Q204" s="82"/>
      <c r="R204" s="82"/>
      <c r="S204" s="4" t="str">
        <f t="shared" si="88"/>
        <v>15.10</v>
      </c>
      <c r="T204" s="4" t="b">
        <f t="shared" si="89"/>
        <v>0</v>
      </c>
      <c r="U204" s="82"/>
      <c r="V204" s="82"/>
      <c r="W204" s="139"/>
      <c r="X204" s="5"/>
      <c r="Y204" s="6"/>
    </row>
    <row r="205" spans="1:25" ht="14.25">
      <c r="A205" s="85" t="s">
        <v>587</v>
      </c>
      <c r="B205" s="56" t="s">
        <v>225</v>
      </c>
      <c r="C205" s="56" t="s">
        <v>1</v>
      </c>
      <c r="D205" s="57" t="s">
        <v>421</v>
      </c>
      <c r="E205" s="58" t="s">
        <v>290</v>
      </c>
      <c r="F205" s="137"/>
      <c r="G205" s="59"/>
      <c r="H205" s="59">
        <v>169.26</v>
      </c>
      <c r="I205" s="59">
        <v>196.8</v>
      </c>
      <c r="J205" s="60">
        <f t="shared" si="90"/>
        <v>366.06</v>
      </c>
      <c r="K205" s="61">
        <v>0.24229999999999999</v>
      </c>
      <c r="L205" s="62">
        <f t="shared" si="91"/>
        <v>454.76</v>
      </c>
      <c r="M205" s="62"/>
      <c r="N205" s="62">
        <f t="shared" si="92"/>
        <v>0</v>
      </c>
      <c r="O205" s="62">
        <f t="shared" si="94"/>
        <v>0</v>
      </c>
      <c r="P205" s="63">
        <f t="shared" si="93"/>
        <v>0</v>
      </c>
      <c r="Q205" s="82"/>
      <c r="R205" s="82"/>
      <c r="S205" s="4" t="str">
        <f t="shared" si="88"/>
        <v>15.11</v>
      </c>
      <c r="T205" s="4" t="b">
        <f t="shared" si="89"/>
        <v>0</v>
      </c>
      <c r="U205" s="82"/>
      <c r="V205" s="82"/>
      <c r="W205" s="139"/>
      <c r="X205" s="5"/>
      <c r="Y205" s="6"/>
    </row>
    <row r="206" spans="1:25" ht="14.25">
      <c r="A206" s="85" t="s">
        <v>588</v>
      </c>
      <c r="B206" s="56" t="s">
        <v>226</v>
      </c>
      <c r="C206" s="56" t="s">
        <v>1</v>
      </c>
      <c r="D206" s="57" t="s">
        <v>422</v>
      </c>
      <c r="E206" s="58" t="s">
        <v>290</v>
      </c>
      <c r="F206" s="137"/>
      <c r="G206" s="59"/>
      <c r="H206" s="59">
        <v>169.26</v>
      </c>
      <c r="I206" s="59">
        <v>709.33</v>
      </c>
      <c r="J206" s="60">
        <f t="shared" si="90"/>
        <v>878.59</v>
      </c>
      <c r="K206" s="61">
        <v>0.24229999999999999</v>
      </c>
      <c r="L206" s="62">
        <f t="shared" si="91"/>
        <v>1091.47</v>
      </c>
      <c r="M206" s="62"/>
      <c r="N206" s="62">
        <f t="shared" si="92"/>
        <v>0</v>
      </c>
      <c r="O206" s="62">
        <f t="shared" si="94"/>
        <v>0</v>
      </c>
      <c r="P206" s="63">
        <f t="shared" si="93"/>
        <v>0</v>
      </c>
      <c r="Q206" s="82"/>
      <c r="R206" s="82"/>
      <c r="S206" s="4" t="str">
        <f t="shared" si="88"/>
        <v>15.12</v>
      </c>
      <c r="T206" s="4" t="b">
        <f t="shared" si="89"/>
        <v>0</v>
      </c>
      <c r="U206" s="82"/>
      <c r="V206" s="82"/>
      <c r="W206" s="139"/>
      <c r="X206" s="5"/>
      <c r="Y206" s="6"/>
    </row>
    <row r="207" spans="1:25" ht="14.25">
      <c r="A207" s="85" t="s">
        <v>589</v>
      </c>
      <c r="B207" s="56" t="s">
        <v>227</v>
      </c>
      <c r="C207" s="56" t="s">
        <v>1</v>
      </c>
      <c r="D207" s="57" t="s">
        <v>423</v>
      </c>
      <c r="E207" s="58" t="s">
        <v>290</v>
      </c>
      <c r="F207" s="137"/>
      <c r="G207" s="59"/>
      <c r="H207" s="59">
        <v>169.26</v>
      </c>
      <c r="I207" s="59">
        <v>131.52000000000001</v>
      </c>
      <c r="J207" s="60">
        <f t="shared" si="90"/>
        <v>300.77999999999997</v>
      </c>
      <c r="K207" s="61">
        <v>0.24229999999999999</v>
      </c>
      <c r="L207" s="62">
        <f t="shared" si="91"/>
        <v>373.66</v>
      </c>
      <c r="M207" s="62"/>
      <c r="N207" s="62">
        <f t="shared" si="92"/>
        <v>0</v>
      </c>
      <c r="O207" s="62">
        <f t="shared" si="94"/>
        <v>0</v>
      </c>
      <c r="P207" s="63">
        <f t="shared" si="93"/>
        <v>0</v>
      </c>
      <c r="Q207" s="82"/>
      <c r="R207" s="82"/>
      <c r="S207" s="4" t="str">
        <f t="shared" si="88"/>
        <v>15.13</v>
      </c>
      <c r="T207" s="4" t="b">
        <f t="shared" si="89"/>
        <v>0</v>
      </c>
      <c r="U207" s="82"/>
      <c r="V207" s="82"/>
      <c r="W207" s="139"/>
      <c r="X207" s="5"/>
      <c r="Y207" s="6"/>
    </row>
    <row r="208" spans="1:25" ht="14.25">
      <c r="A208" s="85" t="s">
        <v>590</v>
      </c>
      <c r="B208" s="56" t="s">
        <v>228</v>
      </c>
      <c r="C208" s="56" t="s">
        <v>1</v>
      </c>
      <c r="D208" s="57" t="s">
        <v>424</v>
      </c>
      <c r="E208" s="58" t="s">
        <v>290</v>
      </c>
      <c r="F208" s="137"/>
      <c r="G208" s="59"/>
      <c r="H208" s="59">
        <v>169.26</v>
      </c>
      <c r="I208" s="59">
        <v>704.61</v>
      </c>
      <c r="J208" s="60">
        <f t="shared" si="90"/>
        <v>873.87</v>
      </c>
      <c r="K208" s="61">
        <v>0.24229999999999999</v>
      </c>
      <c r="L208" s="62">
        <f t="shared" si="91"/>
        <v>1085.6099999999999</v>
      </c>
      <c r="M208" s="62"/>
      <c r="N208" s="62">
        <f t="shared" si="92"/>
        <v>0</v>
      </c>
      <c r="O208" s="62">
        <f t="shared" si="94"/>
        <v>0</v>
      </c>
      <c r="P208" s="63">
        <f t="shared" si="93"/>
        <v>0</v>
      </c>
      <c r="Q208" s="82"/>
      <c r="R208" s="82"/>
      <c r="S208" s="4" t="str">
        <f t="shared" si="88"/>
        <v>15.14</v>
      </c>
      <c r="T208" s="4" t="b">
        <f t="shared" si="89"/>
        <v>0</v>
      </c>
      <c r="U208" s="82"/>
      <c r="V208" s="82"/>
      <c r="W208" s="139"/>
      <c r="X208" s="5"/>
      <c r="Y208" s="6"/>
    </row>
    <row r="209" spans="1:25" ht="14.25">
      <c r="A209" s="85" t="s">
        <v>591</v>
      </c>
      <c r="B209" s="56" t="s">
        <v>229</v>
      </c>
      <c r="C209" s="56" t="s">
        <v>1</v>
      </c>
      <c r="D209" s="57" t="s">
        <v>425</v>
      </c>
      <c r="E209" s="58" t="s">
        <v>290</v>
      </c>
      <c r="F209" s="137"/>
      <c r="G209" s="59"/>
      <c r="H209" s="59">
        <v>169.26</v>
      </c>
      <c r="I209" s="59">
        <v>174.59</v>
      </c>
      <c r="J209" s="60">
        <f t="shared" si="90"/>
        <v>343.85</v>
      </c>
      <c r="K209" s="61">
        <v>0.24229999999999999</v>
      </c>
      <c r="L209" s="62">
        <f t="shared" si="91"/>
        <v>427.16</v>
      </c>
      <c r="M209" s="62"/>
      <c r="N209" s="62">
        <f t="shared" si="92"/>
        <v>0</v>
      </c>
      <c r="O209" s="62">
        <f t="shared" si="94"/>
        <v>0</v>
      </c>
      <c r="P209" s="63">
        <f t="shared" si="93"/>
        <v>0</v>
      </c>
      <c r="Q209" s="82"/>
      <c r="R209" s="82"/>
      <c r="S209" s="4" t="str">
        <f t="shared" si="88"/>
        <v>15.15</v>
      </c>
      <c r="T209" s="4" t="b">
        <f t="shared" si="89"/>
        <v>0</v>
      </c>
      <c r="U209" s="82"/>
      <c r="V209" s="82"/>
      <c r="W209" s="139"/>
      <c r="X209" s="5"/>
      <c r="Y209" s="6"/>
    </row>
    <row r="210" spans="1:25" ht="14.25">
      <c r="A210" s="85" t="s">
        <v>592</v>
      </c>
      <c r="B210" s="56" t="s">
        <v>230</v>
      </c>
      <c r="C210" s="56" t="s">
        <v>1</v>
      </c>
      <c r="D210" s="57" t="s">
        <v>426</v>
      </c>
      <c r="E210" s="58" t="s">
        <v>290</v>
      </c>
      <c r="F210" s="137"/>
      <c r="G210" s="59"/>
      <c r="H210" s="59">
        <v>169.26</v>
      </c>
      <c r="I210" s="59">
        <v>1722.27</v>
      </c>
      <c r="J210" s="60">
        <f t="shared" si="90"/>
        <v>1891.53</v>
      </c>
      <c r="K210" s="61">
        <v>0.24229999999999999</v>
      </c>
      <c r="L210" s="62">
        <f t="shared" si="91"/>
        <v>2349.85</v>
      </c>
      <c r="M210" s="62"/>
      <c r="N210" s="62">
        <f t="shared" si="92"/>
        <v>0</v>
      </c>
      <c r="O210" s="62">
        <f t="shared" si="94"/>
        <v>0</v>
      </c>
      <c r="P210" s="63">
        <f t="shared" si="93"/>
        <v>0</v>
      </c>
      <c r="Q210" s="82"/>
      <c r="R210" s="82"/>
      <c r="S210" s="4" t="str">
        <f t="shared" si="88"/>
        <v>15.16</v>
      </c>
      <c r="T210" s="4" t="b">
        <f t="shared" si="89"/>
        <v>0</v>
      </c>
      <c r="U210" s="82"/>
      <c r="V210" s="82"/>
      <c r="W210" s="139"/>
      <c r="X210" s="5"/>
      <c r="Y210" s="6"/>
    </row>
    <row r="211" spans="1:25" ht="14.25">
      <c r="A211" s="85" t="s">
        <v>593</v>
      </c>
      <c r="B211" s="56" t="s">
        <v>231</v>
      </c>
      <c r="C211" s="56" t="s">
        <v>1</v>
      </c>
      <c r="D211" s="57" t="s">
        <v>427</v>
      </c>
      <c r="E211" s="58" t="s">
        <v>290</v>
      </c>
      <c r="F211" s="137"/>
      <c r="G211" s="59"/>
      <c r="H211" s="59">
        <v>112.84</v>
      </c>
      <c r="I211" s="59">
        <v>100.26</v>
      </c>
      <c r="J211" s="60">
        <f t="shared" si="90"/>
        <v>213.1</v>
      </c>
      <c r="K211" s="61">
        <v>0.24229999999999999</v>
      </c>
      <c r="L211" s="62">
        <f t="shared" si="91"/>
        <v>264.73</v>
      </c>
      <c r="M211" s="62"/>
      <c r="N211" s="62">
        <f t="shared" si="92"/>
        <v>0</v>
      </c>
      <c r="O211" s="62">
        <f t="shared" si="94"/>
        <v>0</v>
      </c>
      <c r="P211" s="63">
        <f t="shared" si="93"/>
        <v>0</v>
      </c>
      <c r="Q211" s="82"/>
      <c r="R211" s="82"/>
      <c r="S211" s="4" t="str">
        <f t="shared" si="88"/>
        <v>15.17</v>
      </c>
      <c r="T211" s="4" t="b">
        <f t="shared" si="89"/>
        <v>0</v>
      </c>
      <c r="U211" s="82"/>
      <c r="V211" s="82"/>
      <c r="W211" s="139"/>
      <c r="X211" s="5"/>
      <c r="Y211" s="6"/>
    </row>
    <row r="212" spans="1:25" ht="14.25">
      <c r="A212" s="85" t="s">
        <v>594</v>
      </c>
      <c r="B212" s="56" t="s">
        <v>232</v>
      </c>
      <c r="C212" s="56" t="s">
        <v>1</v>
      </c>
      <c r="D212" s="57" t="s">
        <v>428</v>
      </c>
      <c r="E212" s="58" t="s">
        <v>290</v>
      </c>
      <c r="F212" s="137"/>
      <c r="G212" s="59"/>
      <c r="H212" s="59">
        <v>124.11</v>
      </c>
      <c r="I212" s="59">
        <v>163.19</v>
      </c>
      <c r="J212" s="60">
        <f t="shared" si="90"/>
        <v>287.3</v>
      </c>
      <c r="K212" s="61">
        <v>0.24229999999999999</v>
      </c>
      <c r="L212" s="62">
        <f t="shared" si="91"/>
        <v>356.91</v>
      </c>
      <c r="M212" s="62"/>
      <c r="N212" s="62">
        <f t="shared" si="92"/>
        <v>0</v>
      </c>
      <c r="O212" s="62">
        <f t="shared" si="94"/>
        <v>0</v>
      </c>
      <c r="P212" s="63">
        <f t="shared" si="93"/>
        <v>0</v>
      </c>
      <c r="Q212" s="82"/>
      <c r="R212" s="82"/>
      <c r="S212" s="4" t="str">
        <f t="shared" si="88"/>
        <v>15.18</v>
      </c>
      <c r="T212" s="4" t="b">
        <f t="shared" si="89"/>
        <v>0</v>
      </c>
      <c r="U212" s="82"/>
      <c r="V212" s="82"/>
      <c r="W212" s="139"/>
      <c r="X212" s="5"/>
      <c r="Y212" s="6"/>
    </row>
    <row r="213" spans="1:25" ht="14.25">
      <c r="A213" s="85" t="s">
        <v>595</v>
      </c>
      <c r="B213" s="56" t="s">
        <v>233</v>
      </c>
      <c r="C213" s="56" t="s">
        <v>1</v>
      </c>
      <c r="D213" s="57" t="s">
        <v>429</v>
      </c>
      <c r="E213" s="58" t="s">
        <v>290</v>
      </c>
      <c r="F213" s="137"/>
      <c r="G213" s="59"/>
      <c r="H213" s="59">
        <v>203.1</v>
      </c>
      <c r="I213" s="59">
        <v>317.70999999999998</v>
      </c>
      <c r="J213" s="60">
        <f t="shared" si="90"/>
        <v>520.80999999999995</v>
      </c>
      <c r="K213" s="61">
        <v>0.24229999999999999</v>
      </c>
      <c r="L213" s="62">
        <f t="shared" si="91"/>
        <v>647</v>
      </c>
      <c r="M213" s="62"/>
      <c r="N213" s="62">
        <f t="shared" si="92"/>
        <v>0</v>
      </c>
      <c r="O213" s="62">
        <f t="shared" si="94"/>
        <v>0</v>
      </c>
      <c r="P213" s="63">
        <f t="shared" si="93"/>
        <v>0</v>
      </c>
      <c r="Q213" s="82"/>
      <c r="R213" s="82"/>
      <c r="S213" s="4" t="str">
        <f t="shared" si="88"/>
        <v>15.19</v>
      </c>
      <c r="T213" s="4" t="b">
        <f t="shared" si="89"/>
        <v>0</v>
      </c>
      <c r="U213" s="82"/>
      <c r="V213" s="82"/>
      <c r="W213" s="139"/>
      <c r="X213" s="5"/>
      <c r="Y213" s="6"/>
    </row>
    <row r="214" spans="1:25" ht="14.25">
      <c r="A214" s="85" t="s">
        <v>596</v>
      </c>
      <c r="B214" s="56" t="s">
        <v>234</v>
      </c>
      <c r="C214" s="56" t="s">
        <v>1</v>
      </c>
      <c r="D214" s="57" t="s">
        <v>430</v>
      </c>
      <c r="E214" s="58" t="s">
        <v>290</v>
      </c>
      <c r="F214" s="137"/>
      <c r="G214" s="59"/>
      <c r="H214" s="59">
        <v>197.46</v>
      </c>
      <c r="I214" s="59">
        <v>332.34</v>
      </c>
      <c r="J214" s="60">
        <f t="shared" si="90"/>
        <v>529.79999999999995</v>
      </c>
      <c r="K214" s="61">
        <v>0.24229999999999999</v>
      </c>
      <c r="L214" s="62">
        <f t="shared" si="91"/>
        <v>658.17</v>
      </c>
      <c r="M214" s="62"/>
      <c r="N214" s="62">
        <f t="shared" si="92"/>
        <v>0</v>
      </c>
      <c r="O214" s="62">
        <f t="shared" si="94"/>
        <v>0</v>
      </c>
      <c r="P214" s="63">
        <f t="shared" si="93"/>
        <v>0</v>
      </c>
      <c r="Q214" s="82"/>
      <c r="R214" s="82"/>
      <c r="S214" s="4" t="str">
        <f t="shared" si="88"/>
        <v>15.20</v>
      </c>
      <c r="T214" s="4" t="b">
        <f t="shared" si="89"/>
        <v>0</v>
      </c>
      <c r="U214" s="82"/>
      <c r="V214" s="82"/>
      <c r="W214" s="139"/>
      <c r="X214" s="5"/>
      <c r="Y214" s="6"/>
    </row>
    <row r="215" spans="1:25" ht="14.25">
      <c r="A215" s="85" t="s">
        <v>597</v>
      </c>
      <c r="B215" s="56" t="s">
        <v>235</v>
      </c>
      <c r="C215" s="56" t="s">
        <v>1</v>
      </c>
      <c r="D215" s="57" t="s">
        <v>478</v>
      </c>
      <c r="E215" s="58" t="s">
        <v>290</v>
      </c>
      <c r="F215" s="137"/>
      <c r="G215" s="59"/>
      <c r="H215" s="59">
        <v>169.26</v>
      </c>
      <c r="I215" s="59">
        <v>283.37</v>
      </c>
      <c r="J215" s="60">
        <f t="shared" si="90"/>
        <v>452.63</v>
      </c>
      <c r="K215" s="61">
        <v>0.24229999999999999</v>
      </c>
      <c r="L215" s="62">
        <f t="shared" si="91"/>
        <v>562.29999999999995</v>
      </c>
      <c r="M215" s="62"/>
      <c r="N215" s="62">
        <f t="shared" si="92"/>
        <v>0</v>
      </c>
      <c r="O215" s="62">
        <f t="shared" si="94"/>
        <v>0</v>
      </c>
      <c r="P215" s="63">
        <f t="shared" si="93"/>
        <v>0</v>
      </c>
      <c r="Q215" s="82"/>
      <c r="R215" s="82"/>
      <c r="S215" s="4" t="str">
        <f t="shared" si="88"/>
        <v>15.21</v>
      </c>
      <c r="T215" s="4" t="b">
        <f t="shared" si="89"/>
        <v>0</v>
      </c>
      <c r="U215" s="82"/>
      <c r="V215" s="82"/>
      <c r="W215" s="139"/>
      <c r="X215" s="5"/>
      <c r="Y215" s="6"/>
    </row>
    <row r="216" spans="1:25" ht="14.25">
      <c r="A216" s="85" t="s">
        <v>598</v>
      </c>
      <c r="B216" s="56" t="s">
        <v>236</v>
      </c>
      <c r="C216" s="56" t="s">
        <v>1</v>
      </c>
      <c r="D216" s="57" t="s">
        <v>431</v>
      </c>
      <c r="E216" s="58" t="s">
        <v>290</v>
      </c>
      <c r="F216" s="137"/>
      <c r="G216" s="59"/>
      <c r="H216" s="59">
        <v>225.68</v>
      </c>
      <c r="I216" s="59">
        <v>381.28</v>
      </c>
      <c r="J216" s="60">
        <f t="shared" si="90"/>
        <v>606.96</v>
      </c>
      <c r="K216" s="61">
        <v>0.24229999999999999</v>
      </c>
      <c r="L216" s="62">
        <f t="shared" si="91"/>
        <v>754.03</v>
      </c>
      <c r="M216" s="62"/>
      <c r="N216" s="62">
        <f t="shared" si="92"/>
        <v>0</v>
      </c>
      <c r="O216" s="62">
        <f t="shared" si="94"/>
        <v>0</v>
      </c>
      <c r="P216" s="63">
        <f t="shared" si="93"/>
        <v>0</v>
      </c>
      <c r="Q216" s="82"/>
      <c r="R216" s="82"/>
      <c r="S216" s="4" t="str">
        <f t="shared" si="88"/>
        <v>15.22</v>
      </c>
      <c r="T216" s="4" t="b">
        <f t="shared" si="89"/>
        <v>0</v>
      </c>
      <c r="U216" s="82"/>
      <c r="V216" s="82"/>
      <c r="W216" s="139"/>
      <c r="X216" s="5"/>
      <c r="Y216" s="6"/>
    </row>
    <row r="217" spans="1:25" ht="14.25">
      <c r="A217" s="85" t="s">
        <v>599</v>
      </c>
      <c r="B217" s="56" t="s">
        <v>237</v>
      </c>
      <c r="C217" s="56" t="s">
        <v>1</v>
      </c>
      <c r="D217" s="57" t="s">
        <v>432</v>
      </c>
      <c r="E217" s="58" t="s">
        <v>290</v>
      </c>
      <c r="F217" s="137"/>
      <c r="G217" s="59"/>
      <c r="H217" s="59">
        <v>208.18</v>
      </c>
      <c r="I217" s="59">
        <v>177.44</v>
      </c>
      <c r="J217" s="60">
        <f t="shared" si="90"/>
        <v>385.62</v>
      </c>
      <c r="K217" s="61">
        <v>0.24229999999999999</v>
      </c>
      <c r="L217" s="62">
        <f t="shared" si="91"/>
        <v>479.06</v>
      </c>
      <c r="M217" s="62"/>
      <c r="N217" s="62">
        <f t="shared" si="92"/>
        <v>0</v>
      </c>
      <c r="O217" s="62">
        <f t="shared" si="94"/>
        <v>0</v>
      </c>
      <c r="P217" s="63">
        <f t="shared" si="93"/>
        <v>0</v>
      </c>
      <c r="Q217" s="82"/>
      <c r="R217" s="82"/>
      <c r="S217" s="4" t="str">
        <f t="shared" si="88"/>
        <v>15.23</v>
      </c>
      <c r="T217" s="4" t="b">
        <f t="shared" si="89"/>
        <v>0</v>
      </c>
      <c r="U217" s="82"/>
      <c r="V217" s="82"/>
      <c r="W217" s="139"/>
      <c r="X217" s="5"/>
      <c r="Y217" s="6"/>
    </row>
    <row r="218" spans="1:25" ht="22.5">
      <c r="A218" s="85" t="s">
        <v>600</v>
      </c>
      <c r="B218" s="56">
        <v>88489</v>
      </c>
      <c r="C218" s="56" t="s">
        <v>0</v>
      </c>
      <c r="D218" s="57" t="s">
        <v>311</v>
      </c>
      <c r="E218" s="58" t="s">
        <v>293</v>
      </c>
      <c r="F218" s="137"/>
      <c r="G218" s="59"/>
      <c r="H218" s="59">
        <v>6.5</v>
      </c>
      <c r="I218" s="59">
        <v>7.66</v>
      </c>
      <c r="J218" s="60">
        <f t="shared" si="90"/>
        <v>14.16</v>
      </c>
      <c r="K218" s="61">
        <v>0.24229999999999999</v>
      </c>
      <c r="L218" s="62">
        <f t="shared" si="91"/>
        <v>17.59</v>
      </c>
      <c r="M218" s="62"/>
      <c r="N218" s="62">
        <f t="shared" si="92"/>
        <v>0</v>
      </c>
      <c r="O218" s="62">
        <f t="shared" si="94"/>
        <v>0</v>
      </c>
      <c r="P218" s="63">
        <f t="shared" si="93"/>
        <v>0</v>
      </c>
      <c r="Q218" s="82"/>
      <c r="R218" s="82"/>
      <c r="S218" s="4" t="str">
        <f t="shared" si="88"/>
        <v>15.24</v>
      </c>
      <c r="T218" s="4" t="b">
        <f t="shared" si="89"/>
        <v>0</v>
      </c>
      <c r="U218" s="82"/>
      <c r="V218" s="82"/>
      <c r="W218" s="139"/>
      <c r="X218" s="5"/>
      <c r="Y218" s="6"/>
    </row>
    <row r="219" spans="1:25" ht="14.25">
      <c r="A219" s="85" t="s">
        <v>601</v>
      </c>
      <c r="B219" s="56" t="s">
        <v>238</v>
      </c>
      <c r="C219" s="56" t="s">
        <v>1</v>
      </c>
      <c r="D219" s="57" t="s">
        <v>433</v>
      </c>
      <c r="E219" s="58" t="s">
        <v>290</v>
      </c>
      <c r="F219" s="137"/>
      <c r="G219" s="59"/>
      <c r="H219" s="59">
        <v>76.72</v>
      </c>
      <c r="I219" s="59">
        <v>120.11</v>
      </c>
      <c r="J219" s="60">
        <f t="shared" si="90"/>
        <v>196.83</v>
      </c>
      <c r="K219" s="61">
        <v>0.24229999999999999</v>
      </c>
      <c r="L219" s="62">
        <f t="shared" si="91"/>
        <v>244.52</v>
      </c>
      <c r="M219" s="62"/>
      <c r="N219" s="62">
        <f t="shared" si="92"/>
        <v>0</v>
      </c>
      <c r="O219" s="62">
        <f t="shared" si="94"/>
        <v>0</v>
      </c>
      <c r="P219" s="63">
        <f t="shared" si="93"/>
        <v>0</v>
      </c>
      <c r="Q219" s="82"/>
      <c r="R219" s="82"/>
      <c r="S219" s="4" t="str">
        <f t="shared" si="88"/>
        <v>15.25</v>
      </c>
      <c r="T219" s="4" t="b">
        <f t="shared" si="89"/>
        <v>0</v>
      </c>
      <c r="U219" s="82"/>
      <c r="V219" s="82"/>
      <c r="W219" s="139"/>
      <c r="X219" s="5"/>
      <c r="Y219" s="6"/>
    </row>
    <row r="220" spans="1:25" ht="33.75">
      <c r="A220" s="85" t="s">
        <v>602</v>
      </c>
      <c r="B220" s="56">
        <v>100758</v>
      </c>
      <c r="C220" s="56" t="s">
        <v>0</v>
      </c>
      <c r="D220" s="57" t="s">
        <v>298</v>
      </c>
      <c r="E220" s="58" t="s">
        <v>293</v>
      </c>
      <c r="F220" s="137"/>
      <c r="G220" s="59"/>
      <c r="H220" s="59">
        <v>42.83</v>
      </c>
      <c r="I220" s="59">
        <v>11.61</v>
      </c>
      <c r="J220" s="60">
        <f t="shared" si="90"/>
        <v>54.44</v>
      </c>
      <c r="K220" s="61">
        <v>0.24229999999999999</v>
      </c>
      <c r="L220" s="62">
        <f t="shared" si="91"/>
        <v>67.63</v>
      </c>
      <c r="M220" s="62"/>
      <c r="N220" s="62">
        <f t="shared" si="92"/>
        <v>0</v>
      </c>
      <c r="O220" s="62">
        <f t="shared" si="94"/>
        <v>0</v>
      </c>
      <c r="P220" s="63">
        <f t="shared" si="93"/>
        <v>0</v>
      </c>
      <c r="Q220" s="82"/>
      <c r="R220" s="82"/>
      <c r="S220" s="4" t="str">
        <f t="shared" si="88"/>
        <v>15.26</v>
      </c>
      <c r="T220" s="4" t="b">
        <f t="shared" si="89"/>
        <v>0</v>
      </c>
      <c r="U220" s="82"/>
      <c r="V220" s="82"/>
      <c r="W220" s="139"/>
      <c r="X220" s="5"/>
      <c r="Y220" s="6"/>
    </row>
    <row r="221" spans="1:25" ht="14.25">
      <c r="A221" s="85" t="s">
        <v>603</v>
      </c>
      <c r="B221" s="56" t="s">
        <v>239</v>
      </c>
      <c r="C221" s="56" t="s">
        <v>1</v>
      </c>
      <c r="D221" s="57" t="s">
        <v>434</v>
      </c>
      <c r="E221" s="58" t="s">
        <v>290</v>
      </c>
      <c r="F221" s="137"/>
      <c r="G221" s="59"/>
      <c r="H221" s="59">
        <v>76.72</v>
      </c>
      <c r="I221" s="59">
        <v>74.2</v>
      </c>
      <c r="J221" s="60">
        <f t="shared" si="90"/>
        <v>150.91999999999999</v>
      </c>
      <c r="K221" s="61">
        <v>0.24229999999999999</v>
      </c>
      <c r="L221" s="62">
        <f t="shared" si="91"/>
        <v>187.49</v>
      </c>
      <c r="M221" s="62"/>
      <c r="N221" s="62">
        <f t="shared" si="92"/>
        <v>0</v>
      </c>
      <c r="O221" s="62">
        <f t="shared" si="94"/>
        <v>0</v>
      </c>
      <c r="P221" s="63">
        <f t="shared" si="93"/>
        <v>0</v>
      </c>
      <c r="Q221" s="82"/>
      <c r="R221" s="82"/>
      <c r="S221" s="4" t="str">
        <f t="shared" si="88"/>
        <v>15.27</v>
      </c>
      <c r="T221" s="4" t="b">
        <f t="shared" si="89"/>
        <v>0</v>
      </c>
      <c r="U221" s="82"/>
      <c r="V221" s="82"/>
      <c r="W221" s="139"/>
      <c r="X221" s="5"/>
      <c r="Y221" s="6"/>
    </row>
    <row r="222" spans="1:25" ht="14.25">
      <c r="A222" s="85" t="s">
        <v>604</v>
      </c>
      <c r="B222" s="56" t="s">
        <v>240</v>
      </c>
      <c r="C222" s="56" t="s">
        <v>1</v>
      </c>
      <c r="D222" s="57" t="s">
        <v>435</v>
      </c>
      <c r="E222" s="58" t="s">
        <v>290</v>
      </c>
      <c r="F222" s="137"/>
      <c r="G222" s="59"/>
      <c r="H222" s="59">
        <v>50.77</v>
      </c>
      <c r="I222" s="59">
        <v>108.12</v>
      </c>
      <c r="J222" s="60">
        <f t="shared" si="90"/>
        <v>158.88999999999999</v>
      </c>
      <c r="K222" s="61">
        <v>0.24229999999999999</v>
      </c>
      <c r="L222" s="62">
        <f t="shared" si="91"/>
        <v>197.39</v>
      </c>
      <c r="M222" s="62"/>
      <c r="N222" s="62">
        <f t="shared" si="92"/>
        <v>0</v>
      </c>
      <c r="O222" s="62">
        <f t="shared" si="94"/>
        <v>0</v>
      </c>
      <c r="P222" s="63">
        <f t="shared" si="93"/>
        <v>0</v>
      </c>
      <c r="Q222" s="82"/>
      <c r="R222" s="82"/>
      <c r="S222" s="4" t="str">
        <f t="shared" si="88"/>
        <v>15.28</v>
      </c>
      <c r="T222" s="4" t="b">
        <f t="shared" si="89"/>
        <v>0</v>
      </c>
      <c r="U222" s="82"/>
      <c r="V222" s="82"/>
      <c r="W222" s="139"/>
      <c r="X222" s="5"/>
      <c r="Y222" s="6"/>
    </row>
    <row r="223" spans="1:25" ht="14.25">
      <c r="A223" s="85" t="s">
        <v>605</v>
      </c>
      <c r="B223" s="56" t="s">
        <v>241</v>
      </c>
      <c r="C223" s="56" t="s">
        <v>1</v>
      </c>
      <c r="D223" s="57" t="s">
        <v>436</v>
      </c>
      <c r="E223" s="58" t="s">
        <v>290</v>
      </c>
      <c r="F223" s="137"/>
      <c r="G223" s="59"/>
      <c r="H223" s="59">
        <v>76.72</v>
      </c>
      <c r="I223" s="59">
        <v>42.13</v>
      </c>
      <c r="J223" s="60">
        <f t="shared" si="90"/>
        <v>118.85</v>
      </c>
      <c r="K223" s="61">
        <v>0.24229999999999999</v>
      </c>
      <c r="L223" s="62">
        <f t="shared" si="91"/>
        <v>147.65</v>
      </c>
      <c r="M223" s="62"/>
      <c r="N223" s="62">
        <f t="shared" si="92"/>
        <v>0</v>
      </c>
      <c r="O223" s="62">
        <f t="shared" si="94"/>
        <v>0</v>
      </c>
      <c r="P223" s="63">
        <f t="shared" si="93"/>
        <v>0</v>
      </c>
      <c r="Q223" s="82"/>
      <c r="R223" s="82"/>
      <c r="S223" s="4" t="str">
        <f t="shared" si="88"/>
        <v>15.29</v>
      </c>
      <c r="T223" s="4" t="b">
        <f t="shared" si="89"/>
        <v>0</v>
      </c>
      <c r="U223" s="82"/>
      <c r="V223" s="82"/>
      <c r="W223" s="139"/>
      <c r="X223" s="5"/>
      <c r="Y223" s="6"/>
    </row>
    <row r="224" spans="1:25" ht="14.25">
      <c r="A224" s="85" t="s">
        <v>606</v>
      </c>
      <c r="B224" s="56" t="s">
        <v>242</v>
      </c>
      <c r="C224" s="56" t="s">
        <v>1</v>
      </c>
      <c r="D224" s="57" t="s">
        <v>437</v>
      </c>
      <c r="E224" s="58" t="s">
        <v>290</v>
      </c>
      <c r="F224" s="137"/>
      <c r="G224" s="59"/>
      <c r="H224" s="59">
        <v>69.39</v>
      </c>
      <c r="I224" s="59">
        <v>39.65</v>
      </c>
      <c r="J224" s="60">
        <f t="shared" si="90"/>
        <v>109.04</v>
      </c>
      <c r="K224" s="61">
        <v>0.24229999999999999</v>
      </c>
      <c r="L224" s="62">
        <f t="shared" si="91"/>
        <v>135.46</v>
      </c>
      <c r="M224" s="62"/>
      <c r="N224" s="62">
        <f t="shared" si="92"/>
        <v>0</v>
      </c>
      <c r="O224" s="62">
        <f t="shared" si="94"/>
        <v>0</v>
      </c>
      <c r="P224" s="63">
        <f t="shared" si="93"/>
        <v>0</v>
      </c>
      <c r="Q224" s="82"/>
      <c r="R224" s="82"/>
      <c r="S224" s="4" t="str">
        <f t="shared" si="88"/>
        <v>15.30</v>
      </c>
      <c r="T224" s="4" t="b">
        <f t="shared" si="89"/>
        <v>0</v>
      </c>
      <c r="U224" s="82"/>
      <c r="V224" s="82"/>
      <c r="W224" s="139"/>
      <c r="X224" s="5"/>
      <c r="Y224" s="6"/>
    </row>
    <row r="225" spans="1:25" ht="14.25">
      <c r="A225" s="85" t="s">
        <v>607</v>
      </c>
      <c r="B225" s="56" t="s">
        <v>243</v>
      </c>
      <c r="C225" s="56" t="s">
        <v>1</v>
      </c>
      <c r="D225" s="57" t="s">
        <v>438</v>
      </c>
      <c r="E225" s="58" t="s">
        <v>290</v>
      </c>
      <c r="F225" s="137"/>
      <c r="G225" s="59"/>
      <c r="H225" s="59">
        <v>182.23</v>
      </c>
      <c r="I225" s="59">
        <v>182.05</v>
      </c>
      <c r="J225" s="60">
        <f t="shared" si="90"/>
        <v>364.28</v>
      </c>
      <c r="K225" s="61">
        <v>0.24229999999999999</v>
      </c>
      <c r="L225" s="62">
        <f t="shared" si="91"/>
        <v>452.55</v>
      </c>
      <c r="M225" s="62"/>
      <c r="N225" s="62">
        <f t="shared" si="92"/>
        <v>0</v>
      </c>
      <c r="O225" s="62">
        <f t="shared" si="94"/>
        <v>0</v>
      </c>
      <c r="P225" s="63">
        <f t="shared" si="93"/>
        <v>0</v>
      </c>
      <c r="Q225" s="82"/>
      <c r="R225" s="82"/>
      <c r="S225" s="4" t="str">
        <f t="shared" si="88"/>
        <v>15.31</v>
      </c>
      <c r="T225" s="4" t="b">
        <f t="shared" si="89"/>
        <v>0</v>
      </c>
      <c r="U225" s="82"/>
      <c r="V225" s="82"/>
      <c r="W225" s="139"/>
      <c r="X225" s="5"/>
      <c r="Y225" s="6"/>
    </row>
    <row r="226" spans="1:25" ht="14.25">
      <c r="A226" s="85" t="s">
        <v>608</v>
      </c>
      <c r="B226" s="56" t="s">
        <v>244</v>
      </c>
      <c r="C226" s="56" t="s">
        <v>1</v>
      </c>
      <c r="D226" s="57" t="s">
        <v>439</v>
      </c>
      <c r="E226" s="58" t="s">
        <v>290</v>
      </c>
      <c r="F226" s="137"/>
      <c r="G226" s="59"/>
      <c r="H226" s="59">
        <v>125.81</v>
      </c>
      <c r="I226" s="59">
        <v>150.74</v>
      </c>
      <c r="J226" s="60">
        <f t="shared" si="90"/>
        <v>276.55</v>
      </c>
      <c r="K226" s="61">
        <v>0.24229999999999999</v>
      </c>
      <c r="L226" s="62">
        <f t="shared" si="91"/>
        <v>343.56</v>
      </c>
      <c r="M226" s="62"/>
      <c r="N226" s="62">
        <f t="shared" si="92"/>
        <v>0</v>
      </c>
      <c r="O226" s="62">
        <f t="shared" si="94"/>
        <v>0</v>
      </c>
      <c r="P226" s="63">
        <f t="shared" si="93"/>
        <v>0</v>
      </c>
      <c r="Q226" s="82"/>
      <c r="R226" s="82"/>
      <c r="S226" s="4" t="str">
        <f t="shared" si="88"/>
        <v>15.32</v>
      </c>
      <c r="T226" s="4" t="b">
        <f t="shared" si="89"/>
        <v>0</v>
      </c>
      <c r="U226" s="82"/>
      <c r="V226" s="82"/>
      <c r="W226" s="139"/>
      <c r="X226" s="5"/>
      <c r="Y226" s="6"/>
    </row>
    <row r="227" spans="1:25" ht="14.25">
      <c r="A227" s="85" t="s">
        <v>609</v>
      </c>
      <c r="B227" s="56" t="s">
        <v>245</v>
      </c>
      <c r="C227" s="56" t="s">
        <v>1</v>
      </c>
      <c r="D227" s="57" t="s">
        <v>440</v>
      </c>
      <c r="E227" s="58" t="s">
        <v>290</v>
      </c>
      <c r="F227" s="137"/>
      <c r="G227" s="59"/>
      <c r="H227" s="59">
        <v>69.39</v>
      </c>
      <c r="I227" s="59">
        <v>77.06</v>
      </c>
      <c r="J227" s="60">
        <f t="shared" si="90"/>
        <v>146.44999999999999</v>
      </c>
      <c r="K227" s="61">
        <v>0.24229999999999999</v>
      </c>
      <c r="L227" s="62">
        <f t="shared" si="91"/>
        <v>181.93</v>
      </c>
      <c r="M227" s="62"/>
      <c r="N227" s="62">
        <f t="shared" si="92"/>
        <v>0</v>
      </c>
      <c r="O227" s="62">
        <f t="shared" si="94"/>
        <v>0</v>
      </c>
      <c r="P227" s="63">
        <f t="shared" si="93"/>
        <v>0</v>
      </c>
      <c r="Q227" s="82"/>
      <c r="R227" s="82"/>
      <c r="S227" s="4" t="str">
        <f t="shared" si="88"/>
        <v>15.33</v>
      </c>
      <c r="T227" s="4" t="b">
        <f t="shared" si="89"/>
        <v>0</v>
      </c>
      <c r="U227" s="82"/>
      <c r="V227" s="82"/>
      <c r="W227" s="139"/>
      <c r="X227" s="5"/>
      <c r="Y227" s="6"/>
    </row>
    <row r="228" spans="1:25" ht="14.25">
      <c r="A228" s="85" t="s">
        <v>610</v>
      </c>
      <c r="B228" s="56" t="s">
        <v>246</v>
      </c>
      <c r="C228" s="56" t="s">
        <v>1</v>
      </c>
      <c r="D228" s="57" t="s">
        <v>441</v>
      </c>
      <c r="E228" s="58" t="s">
        <v>290</v>
      </c>
      <c r="F228" s="137"/>
      <c r="G228" s="59"/>
      <c r="H228" s="59">
        <v>169.26</v>
      </c>
      <c r="I228" s="59">
        <v>123.66</v>
      </c>
      <c r="J228" s="60">
        <f t="shared" si="90"/>
        <v>292.92</v>
      </c>
      <c r="K228" s="61">
        <v>0.24229999999999999</v>
      </c>
      <c r="L228" s="62">
        <f t="shared" si="91"/>
        <v>363.89</v>
      </c>
      <c r="M228" s="62"/>
      <c r="N228" s="62">
        <f t="shared" si="92"/>
        <v>0</v>
      </c>
      <c r="O228" s="62">
        <f t="shared" si="94"/>
        <v>0</v>
      </c>
      <c r="P228" s="63">
        <f t="shared" si="93"/>
        <v>0</v>
      </c>
      <c r="Q228" s="82"/>
      <c r="R228" s="82"/>
      <c r="S228" s="4" t="str">
        <f t="shared" si="88"/>
        <v>15.34</v>
      </c>
      <c r="T228" s="4" t="b">
        <f t="shared" si="89"/>
        <v>0</v>
      </c>
      <c r="U228" s="82"/>
      <c r="V228" s="82"/>
      <c r="W228" s="139"/>
      <c r="X228" s="5"/>
      <c r="Y228" s="6"/>
    </row>
    <row r="229" spans="1:25" ht="14.25">
      <c r="A229" s="85" t="s">
        <v>611</v>
      </c>
      <c r="B229" s="56" t="s">
        <v>247</v>
      </c>
      <c r="C229" s="56" t="s">
        <v>1</v>
      </c>
      <c r="D229" s="57" t="s">
        <v>442</v>
      </c>
      <c r="E229" s="58" t="s">
        <v>290</v>
      </c>
      <c r="F229" s="137"/>
      <c r="G229" s="59"/>
      <c r="H229" s="59">
        <v>112.84</v>
      </c>
      <c r="I229" s="59">
        <v>52.59</v>
      </c>
      <c r="J229" s="60">
        <f t="shared" si="90"/>
        <v>165.43</v>
      </c>
      <c r="K229" s="61">
        <v>0.24229999999999999</v>
      </c>
      <c r="L229" s="62">
        <f t="shared" si="91"/>
        <v>205.51</v>
      </c>
      <c r="M229" s="62"/>
      <c r="N229" s="62">
        <f t="shared" si="92"/>
        <v>0</v>
      </c>
      <c r="O229" s="62">
        <f t="shared" si="94"/>
        <v>0</v>
      </c>
      <c r="P229" s="63">
        <f t="shared" si="93"/>
        <v>0</v>
      </c>
      <c r="Q229" s="82"/>
      <c r="R229" s="82"/>
      <c r="S229" s="4" t="str">
        <f t="shared" si="88"/>
        <v>15.35</v>
      </c>
      <c r="T229" s="4" t="b">
        <f t="shared" si="89"/>
        <v>0</v>
      </c>
      <c r="U229" s="82"/>
      <c r="V229" s="82"/>
      <c r="W229" s="139"/>
      <c r="X229" s="5"/>
      <c r="Y229" s="6"/>
    </row>
    <row r="230" spans="1:25" ht="14.25">
      <c r="A230" s="85" t="s">
        <v>612</v>
      </c>
      <c r="B230" s="56" t="s">
        <v>248</v>
      </c>
      <c r="C230" s="56" t="s">
        <v>1</v>
      </c>
      <c r="D230" s="57" t="s">
        <v>443</v>
      </c>
      <c r="E230" s="58" t="s">
        <v>290</v>
      </c>
      <c r="F230" s="137"/>
      <c r="G230" s="59"/>
      <c r="H230" s="59">
        <v>225.68</v>
      </c>
      <c r="I230" s="59">
        <v>235.26</v>
      </c>
      <c r="J230" s="60">
        <f t="shared" si="90"/>
        <v>460.94</v>
      </c>
      <c r="K230" s="61">
        <v>0.24229999999999999</v>
      </c>
      <c r="L230" s="62">
        <f t="shared" si="91"/>
        <v>572.63</v>
      </c>
      <c r="M230" s="62"/>
      <c r="N230" s="62">
        <f t="shared" si="92"/>
        <v>0</v>
      </c>
      <c r="O230" s="62">
        <f t="shared" si="94"/>
        <v>0</v>
      </c>
      <c r="P230" s="63">
        <f t="shared" si="93"/>
        <v>0</v>
      </c>
      <c r="Q230" s="82"/>
      <c r="R230" s="82"/>
      <c r="S230" s="4" t="str">
        <f t="shared" si="88"/>
        <v>15.36</v>
      </c>
      <c r="T230" s="4" t="b">
        <f t="shared" si="89"/>
        <v>0</v>
      </c>
      <c r="U230" s="82"/>
      <c r="V230" s="82"/>
      <c r="W230" s="139"/>
      <c r="X230" s="5"/>
      <c r="Y230" s="6"/>
    </row>
    <row r="231" spans="1:25" ht="22.5">
      <c r="A231" s="85" t="s">
        <v>613</v>
      </c>
      <c r="B231" s="56" t="s">
        <v>123</v>
      </c>
      <c r="C231" s="56" t="s">
        <v>1</v>
      </c>
      <c r="D231" s="57" t="s">
        <v>329</v>
      </c>
      <c r="E231" s="58" t="s">
        <v>293</v>
      </c>
      <c r="F231" s="137"/>
      <c r="G231" s="59"/>
      <c r="H231" s="59">
        <v>11.53</v>
      </c>
      <c r="I231" s="59">
        <v>96.92</v>
      </c>
      <c r="J231" s="60">
        <f t="shared" si="90"/>
        <v>108.45</v>
      </c>
      <c r="K231" s="61">
        <v>0.24229999999999999</v>
      </c>
      <c r="L231" s="62">
        <f t="shared" si="91"/>
        <v>134.72999999999999</v>
      </c>
      <c r="M231" s="62"/>
      <c r="N231" s="62">
        <f t="shared" si="92"/>
        <v>0</v>
      </c>
      <c r="O231" s="62">
        <f t="shared" si="94"/>
        <v>0</v>
      </c>
      <c r="P231" s="63">
        <f t="shared" si="93"/>
        <v>0</v>
      </c>
      <c r="Q231" s="82"/>
      <c r="R231" s="82"/>
      <c r="S231" s="4" t="str">
        <f t="shared" si="88"/>
        <v>15.37</v>
      </c>
      <c r="T231" s="4" t="b">
        <f t="shared" si="89"/>
        <v>0</v>
      </c>
      <c r="U231" s="82"/>
      <c r="V231" s="82"/>
      <c r="W231" s="139"/>
      <c r="X231" s="5"/>
      <c r="Y231" s="6"/>
    </row>
    <row r="232" spans="1:25" ht="12.75" customHeight="1">
      <c r="A232" s="66"/>
      <c r="B232" s="66"/>
      <c r="C232" s="66"/>
      <c r="D232" s="87"/>
      <c r="E232" s="66"/>
      <c r="F232" s="88"/>
      <c r="G232" s="89"/>
      <c r="H232" s="89"/>
      <c r="I232" s="89"/>
      <c r="J232" s="71"/>
      <c r="K232" s="90"/>
      <c r="L232" s="73"/>
      <c r="M232" s="73"/>
      <c r="N232" s="73"/>
      <c r="O232" s="73"/>
      <c r="P232" s="74"/>
      <c r="Q232" s="82"/>
      <c r="R232" s="82"/>
      <c r="S232" s="4">
        <f t="shared" si="88"/>
        <v>0</v>
      </c>
      <c r="T232" s="4">
        <f t="shared" ref="T232:T238" si="95">IF(I232=0,P232-N232)</f>
        <v>0</v>
      </c>
      <c r="U232" s="82"/>
      <c r="V232" s="82"/>
      <c r="W232" s="139"/>
      <c r="X232" s="5"/>
      <c r="Y232" s="6"/>
    </row>
    <row r="233" spans="1:25" ht="12.75" customHeight="1">
      <c r="A233" s="75"/>
      <c r="B233" s="76"/>
      <c r="C233" s="76"/>
      <c r="D233" s="76"/>
      <c r="E233" s="76"/>
      <c r="F233" s="76"/>
      <c r="G233" s="76"/>
      <c r="H233" s="76"/>
      <c r="I233" s="76"/>
      <c r="J233" s="76"/>
      <c r="K233" s="53"/>
      <c r="L233" s="77" t="s">
        <v>614</v>
      </c>
      <c r="M233" s="78"/>
      <c r="N233" s="78">
        <f>SUM(N195:N232)</f>
        <v>0</v>
      </c>
      <c r="O233" s="78">
        <f>SUM(O195:O232)</f>
        <v>0</v>
      </c>
      <c r="P233" s="79">
        <f>SUM(P195:P232)</f>
        <v>0</v>
      </c>
      <c r="Q233" s="80"/>
      <c r="R233" s="4">
        <v>1</v>
      </c>
      <c r="S233" s="4"/>
      <c r="T233" s="4">
        <f t="shared" si="95"/>
        <v>0</v>
      </c>
      <c r="U233" s="64">
        <f>SUM(N233:O233)</f>
        <v>0</v>
      </c>
      <c r="V233" s="4" t="str">
        <f>IF(U233&lt;&gt;P233,"erro","ok")</f>
        <v>ok</v>
      </c>
      <c r="W233" s="139"/>
      <c r="X233" s="5"/>
      <c r="Y233" s="6"/>
    </row>
    <row r="234" spans="1:25" ht="6" customHeight="1">
      <c r="A234" s="81"/>
      <c r="B234" s="82"/>
      <c r="C234" s="83"/>
      <c r="D234" s="83"/>
      <c r="E234" s="82"/>
      <c r="F234" s="82"/>
      <c r="G234" s="82"/>
      <c r="H234" s="82"/>
      <c r="I234" s="82"/>
      <c r="J234" s="82"/>
      <c r="K234" s="4"/>
      <c r="L234" s="82"/>
      <c r="M234" s="82"/>
      <c r="N234" s="82"/>
      <c r="O234" s="82"/>
      <c r="P234" s="84"/>
      <c r="Q234" s="4"/>
      <c r="R234" s="4"/>
      <c r="S234" s="4">
        <f t="shared" si="88"/>
        <v>0</v>
      </c>
      <c r="T234" s="4">
        <f t="shared" si="95"/>
        <v>0</v>
      </c>
      <c r="U234" s="4"/>
      <c r="V234" s="4"/>
      <c r="W234" s="139"/>
      <c r="X234" s="5"/>
      <c r="Y234" s="6"/>
    </row>
    <row r="235" spans="1:25" ht="12.75" customHeight="1">
      <c r="A235" s="50">
        <v>16</v>
      </c>
      <c r="B235" s="51"/>
      <c r="C235" s="51"/>
      <c r="D235" s="52" t="s">
        <v>492</v>
      </c>
      <c r="E235" s="52"/>
      <c r="F235" s="52"/>
      <c r="G235" s="52"/>
      <c r="H235" s="52"/>
      <c r="I235" s="52"/>
      <c r="J235" s="52"/>
      <c r="K235" s="53"/>
      <c r="L235" s="52"/>
      <c r="M235" s="52"/>
      <c r="N235" s="52"/>
      <c r="O235" s="52"/>
      <c r="P235" s="54">
        <f>P240</f>
        <v>0</v>
      </c>
      <c r="Q235" s="4"/>
      <c r="R235" s="4"/>
      <c r="S235" s="4">
        <f t="shared" si="88"/>
        <v>16</v>
      </c>
      <c r="T235" s="4">
        <f t="shared" si="95"/>
        <v>0</v>
      </c>
      <c r="U235" s="4"/>
      <c r="V235" s="4"/>
      <c r="W235" s="139"/>
      <c r="X235" s="5"/>
      <c r="Y235" s="6"/>
    </row>
    <row r="236" spans="1:25" ht="14.25">
      <c r="A236" s="85" t="s">
        <v>615</v>
      </c>
      <c r="B236" s="56" t="s">
        <v>213</v>
      </c>
      <c r="C236" s="56" t="s">
        <v>1</v>
      </c>
      <c r="D236" s="57" t="s">
        <v>409</v>
      </c>
      <c r="E236" s="58" t="s">
        <v>295</v>
      </c>
      <c r="F236" s="137"/>
      <c r="G236" s="59"/>
      <c r="H236" s="59">
        <v>0</v>
      </c>
      <c r="I236" s="59">
        <v>26385.48</v>
      </c>
      <c r="J236" s="60">
        <f t="shared" ref="J236:J238" si="96">ROUND((H236+I236),2)</f>
        <v>26385.48</v>
      </c>
      <c r="K236" s="61">
        <v>0.24229999999999999</v>
      </c>
      <c r="L236" s="62">
        <f t="shared" ref="L236:L238" si="97">IFERROR(IF(K236="-",(ROUND(J236,2)),(ROUND(J236*(1+K236),2))),"-")</f>
        <v>32778.68</v>
      </c>
      <c r="M236" s="62"/>
      <c r="N236" s="62">
        <f t="shared" ref="N236:N238" si="98">IF(AND($G236=0,$I236=0),$P236,IF(H236=0,0,IF($K236&lt;&gt;"-",IFERROR(TRUNC(TRUNC((H236*(1+$K236)),2)*$F236,2),0),IFERROR(TRUNC(H236*$F236,2),0))))</f>
        <v>0</v>
      </c>
      <c r="O236" s="62">
        <f>IF(I236=0,0,P236-N236-M236)</f>
        <v>0</v>
      </c>
      <c r="P236" s="63">
        <f t="shared" ref="P236:P238" si="99">IFERROR(ROUND(ROUND(L236,2)*ROUND(F236,2),2),0)</f>
        <v>0</v>
      </c>
      <c r="Q236" s="82"/>
      <c r="R236" s="82"/>
      <c r="S236" s="4" t="str">
        <f t="shared" si="88"/>
        <v>16.1</v>
      </c>
      <c r="T236" s="4" t="b">
        <f t="shared" si="95"/>
        <v>0</v>
      </c>
      <c r="U236" s="82"/>
      <c r="V236" s="82"/>
      <c r="W236" s="139"/>
      <c r="X236" s="5"/>
      <c r="Y236" s="6"/>
    </row>
    <row r="237" spans="1:25" ht="14.25">
      <c r="A237" s="85" t="s">
        <v>616</v>
      </c>
      <c r="B237" s="56" t="s">
        <v>214</v>
      </c>
      <c r="C237" s="56" t="s">
        <v>1</v>
      </c>
      <c r="D237" s="57" t="s">
        <v>410</v>
      </c>
      <c r="E237" s="58" t="s">
        <v>295</v>
      </c>
      <c r="F237" s="137"/>
      <c r="G237" s="59"/>
      <c r="H237" s="59">
        <v>0</v>
      </c>
      <c r="I237" s="59">
        <v>26385.48</v>
      </c>
      <c r="J237" s="60">
        <f t="shared" si="96"/>
        <v>26385.48</v>
      </c>
      <c r="K237" s="61">
        <v>0.24229999999999999</v>
      </c>
      <c r="L237" s="62">
        <f t="shared" si="97"/>
        <v>32778.68</v>
      </c>
      <c r="M237" s="62"/>
      <c r="N237" s="62">
        <f t="shared" si="98"/>
        <v>0</v>
      </c>
      <c r="O237" s="62">
        <f t="shared" ref="O237:O238" si="100">IF(I237=0,0,P237-N237-M237)</f>
        <v>0</v>
      </c>
      <c r="P237" s="63">
        <f t="shared" si="99"/>
        <v>0</v>
      </c>
      <c r="Q237" s="82"/>
      <c r="R237" s="82"/>
      <c r="S237" s="4" t="str">
        <f t="shared" si="88"/>
        <v>16.2</v>
      </c>
      <c r="T237" s="4" t="b">
        <f t="shared" si="95"/>
        <v>0</v>
      </c>
      <c r="U237" s="82"/>
      <c r="V237" s="82"/>
      <c r="W237" s="139"/>
      <c r="X237" s="5"/>
      <c r="Y237" s="6"/>
    </row>
    <row r="238" spans="1:25" ht="33.75">
      <c r="A238" s="85" t="s">
        <v>617</v>
      </c>
      <c r="B238" s="56" t="s">
        <v>475</v>
      </c>
      <c r="C238" s="56" t="s">
        <v>308</v>
      </c>
      <c r="D238" s="57" t="s">
        <v>476</v>
      </c>
      <c r="E238" s="58" t="s">
        <v>295</v>
      </c>
      <c r="F238" s="137"/>
      <c r="G238" s="59"/>
      <c r="H238" s="59">
        <v>5186.72</v>
      </c>
      <c r="I238" s="59">
        <v>7259.12</v>
      </c>
      <c r="J238" s="60">
        <f t="shared" si="96"/>
        <v>12445.84</v>
      </c>
      <c r="K238" s="61">
        <v>0.24229999999999999</v>
      </c>
      <c r="L238" s="62">
        <f t="shared" si="97"/>
        <v>15461.47</v>
      </c>
      <c r="M238" s="62"/>
      <c r="N238" s="62">
        <f t="shared" si="98"/>
        <v>0</v>
      </c>
      <c r="O238" s="62">
        <f t="shared" si="100"/>
        <v>0</v>
      </c>
      <c r="P238" s="63">
        <f t="shared" si="99"/>
        <v>0</v>
      </c>
      <c r="Q238" s="82"/>
      <c r="R238" s="82"/>
      <c r="S238" s="4" t="str">
        <f t="shared" si="88"/>
        <v>16.3</v>
      </c>
      <c r="T238" s="4" t="b">
        <f t="shared" si="95"/>
        <v>0</v>
      </c>
      <c r="U238" s="82"/>
      <c r="V238" s="82"/>
      <c r="W238" s="139"/>
      <c r="X238" s="5"/>
      <c r="Y238" s="6"/>
    </row>
    <row r="239" spans="1:25" ht="12.75" customHeight="1">
      <c r="A239" s="66"/>
      <c r="B239" s="66"/>
      <c r="C239" s="66"/>
      <c r="D239" s="87"/>
      <c r="E239" s="66"/>
      <c r="F239" s="88"/>
      <c r="G239" s="89"/>
      <c r="H239" s="89"/>
      <c r="I239" s="89"/>
      <c r="J239" s="71"/>
      <c r="K239" s="90"/>
      <c r="L239" s="73"/>
      <c r="M239" s="73"/>
      <c r="N239" s="73"/>
      <c r="O239" s="73"/>
      <c r="P239" s="74"/>
      <c r="Q239" s="82"/>
      <c r="R239" s="82"/>
      <c r="S239" s="4">
        <f t="shared" si="88"/>
        <v>0</v>
      </c>
      <c r="T239" s="4">
        <f t="shared" ref="T239:T273" si="101">IF(I239=0,P239-N239)</f>
        <v>0</v>
      </c>
      <c r="U239" s="82"/>
      <c r="V239" s="82"/>
      <c r="W239" s="139"/>
      <c r="X239" s="5"/>
      <c r="Y239" s="6"/>
    </row>
    <row r="240" spans="1:25" ht="12.75" customHeight="1">
      <c r="A240" s="75"/>
      <c r="B240" s="76"/>
      <c r="C240" s="76"/>
      <c r="D240" s="76"/>
      <c r="E240" s="76"/>
      <c r="F240" s="76"/>
      <c r="G240" s="76"/>
      <c r="H240" s="76"/>
      <c r="I240" s="76"/>
      <c r="J240" s="76"/>
      <c r="K240" s="53"/>
      <c r="L240" s="77" t="s">
        <v>618</v>
      </c>
      <c r="M240" s="78"/>
      <c r="N240" s="78">
        <f>SUM(N236:N239)</f>
        <v>0</v>
      </c>
      <c r="O240" s="78">
        <f>SUM(O236:O239)</f>
        <v>0</v>
      </c>
      <c r="P240" s="79">
        <f>SUM(P236:P239)</f>
        <v>0</v>
      </c>
      <c r="Q240" s="80"/>
      <c r="R240" s="4">
        <v>1</v>
      </c>
      <c r="S240" s="4"/>
      <c r="T240" s="4">
        <f t="shared" si="101"/>
        <v>0</v>
      </c>
      <c r="U240" s="64">
        <f>SUM(N240:O240)</f>
        <v>0</v>
      </c>
      <c r="V240" s="4" t="str">
        <f>IF(U240&lt;&gt;P240,"erro","ok")</f>
        <v>ok</v>
      </c>
      <c r="W240" s="139"/>
      <c r="X240" s="5"/>
      <c r="Y240" s="6"/>
    </row>
    <row r="241" spans="1:25" ht="6" customHeight="1">
      <c r="A241" s="81"/>
      <c r="B241" s="82"/>
      <c r="C241" s="83"/>
      <c r="D241" s="83"/>
      <c r="E241" s="82"/>
      <c r="F241" s="82"/>
      <c r="G241" s="82"/>
      <c r="H241" s="82"/>
      <c r="I241" s="82"/>
      <c r="J241" s="82"/>
      <c r="K241" s="4"/>
      <c r="L241" s="82"/>
      <c r="M241" s="82"/>
      <c r="N241" s="82"/>
      <c r="O241" s="82"/>
      <c r="P241" s="84"/>
      <c r="Q241" s="4"/>
      <c r="R241" s="4"/>
      <c r="S241" s="4">
        <f t="shared" si="88"/>
        <v>0</v>
      </c>
      <c r="T241" s="4">
        <f t="shared" si="101"/>
        <v>0</v>
      </c>
      <c r="U241" s="4"/>
      <c r="V241" s="4"/>
      <c r="W241" s="139"/>
      <c r="X241" s="5"/>
      <c r="Y241" s="6"/>
    </row>
    <row r="242" spans="1:25" ht="12.75" customHeight="1">
      <c r="A242" s="50">
        <v>17</v>
      </c>
      <c r="B242" s="51"/>
      <c r="C242" s="51"/>
      <c r="D242" s="52" t="s">
        <v>496</v>
      </c>
      <c r="E242" s="52"/>
      <c r="F242" s="52"/>
      <c r="G242" s="52"/>
      <c r="H242" s="52"/>
      <c r="I242" s="52"/>
      <c r="J242" s="52"/>
      <c r="K242" s="53"/>
      <c r="L242" s="52"/>
      <c r="M242" s="52"/>
      <c r="N242" s="52"/>
      <c r="O242" s="52"/>
      <c r="P242" s="54">
        <f>P275</f>
        <v>0</v>
      </c>
      <c r="Q242" s="4"/>
      <c r="R242" s="4"/>
      <c r="S242" s="4">
        <f t="shared" si="88"/>
        <v>17</v>
      </c>
      <c r="T242" s="4">
        <f t="shared" si="101"/>
        <v>0</v>
      </c>
      <c r="U242" s="4"/>
      <c r="V242" s="4"/>
      <c r="W242" s="139"/>
      <c r="X242" s="5"/>
      <c r="Y242" s="6"/>
    </row>
    <row r="243" spans="1:25" ht="22.5">
      <c r="A243" s="85" t="s">
        <v>619</v>
      </c>
      <c r="B243" s="56" t="s">
        <v>249</v>
      </c>
      <c r="C243" s="56" t="s">
        <v>1</v>
      </c>
      <c r="D243" s="57" t="s">
        <v>620</v>
      </c>
      <c r="E243" s="58" t="s">
        <v>289</v>
      </c>
      <c r="F243" s="137"/>
      <c r="G243" s="59"/>
      <c r="H243" s="59">
        <v>103.5</v>
      </c>
      <c r="I243" s="59">
        <v>222.48</v>
      </c>
      <c r="J243" s="60">
        <f t="shared" ref="J243:J273" si="102">ROUND((H243+I243),2)</f>
        <v>325.98</v>
      </c>
      <c r="K243" s="61">
        <v>0.24229999999999999</v>
      </c>
      <c r="L243" s="62">
        <f t="shared" ref="L243:L273" si="103">IFERROR(IF(K243="-",(ROUND(J243,2)),(ROUND(J243*(1+K243),2))),"-")</f>
        <v>404.96</v>
      </c>
      <c r="M243" s="62"/>
      <c r="N243" s="62">
        <f t="shared" ref="N243:N273" si="104">IF(AND($G243=0,$I243=0),$P243,IF(H243=0,0,IF($K243&lt;&gt;"-",IFERROR(TRUNC(TRUNC((H243*(1+$K243)),2)*$F243,2),0),IFERROR(TRUNC(H243*$F243,2),0))))</f>
        <v>0</v>
      </c>
      <c r="O243" s="62">
        <f>IF(I243=0,0,P243-N243-M243)</f>
        <v>0</v>
      </c>
      <c r="P243" s="63">
        <f t="shared" ref="P243:P273" si="105">IFERROR(ROUND(ROUND(L243,2)*ROUND(F243,2),2),0)</f>
        <v>0</v>
      </c>
      <c r="Q243" s="82"/>
      <c r="R243" s="82"/>
      <c r="S243" s="4" t="str">
        <f t="shared" si="88"/>
        <v>17.1</v>
      </c>
      <c r="T243" s="4" t="b">
        <f t="shared" si="101"/>
        <v>0</v>
      </c>
      <c r="U243" s="82"/>
      <c r="V243" s="82"/>
      <c r="W243" s="139"/>
      <c r="X243" s="5"/>
      <c r="Y243" s="6"/>
    </row>
    <row r="244" spans="1:25" ht="22.5">
      <c r="A244" s="85" t="s">
        <v>621</v>
      </c>
      <c r="B244" s="56" t="s">
        <v>250</v>
      </c>
      <c r="C244" s="56" t="s">
        <v>1</v>
      </c>
      <c r="D244" s="57" t="s">
        <v>622</v>
      </c>
      <c r="E244" s="58" t="s">
        <v>289</v>
      </c>
      <c r="F244" s="137"/>
      <c r="G244" s="59"/>
      <c r="H244" s="59">
        <v>56.45</v>
      </c>
      <c r="I244" s="59">
        <v>123.37</v>
      </c>
      <c r="J244" s="60">
        <f t="shared" si="102"/>
        <v>179.82</v>
      </c>
      <c r="K244" s="61">
        <v>0.24229999999999999</v>
      </c>
      <c r="L244" s="62">
        <f t="shared" si="103"/>
        <v>223.39</v>
      </c>
      <c r="M244" s="62"/>
      <c r="N244" s="62">
        <f t="shared" si="104"/>
        <v>0</v>
      </c>
      <c r="O244" s="62">
        <f t="shared" ref="O244:O273" si="106">IF(I244=0,0,P244-N244-M244)</f>
        <v>0</v>
      </c>
      <c r="P244" s="63">
        <f t="shared" si="105"/>
        <v>0</v>
      </c>
      <c r="Q244" s="82"/>
      <c r="R244" s="82"/>
      <c r="S244" s="4" t="str">
        <f t="shared" si="88"/>
        <v>17.2</v>
      </c>
      <c r="T244" s="4" t="b">
        <f t="shared" si="101"/>
        <v>0</v>
      </c>
      <c r="U244" s="82"/>
      <c r="V244" s="82"/>
      <c r="W244" s="139"/>
      <c r="X244" s="5"/>
      <c r="Y244" s="6"/>
    </row>
    <row r="245" spans="1:25" ht="22.5">
      <c r="A245" s="85" t="s">
        <v>623</v>
      </c>
      <c r="B245" s="56" t="s">
        <v>251</v>
      </c>
      <c r="C245" s="56" t="s">
        <v>1</v>
      </c>
      <c r="D245" s="57" t="s">
        <v>624</v>
      </c>
      <c r="E245" s="58" t="s">
        <v>289</v>
      </c>
      <c r="F245" s="137"/>
      <c r="G245" s="59"/>
      <c r="H245" s="59">
        <v>32.17</v>
      </c>
      <c r="I245" s="59">
        <v>70.87</v>
      </c>
      <c r="J245" s="60">
        <f t="shared" si="102"/>
        <v>103.04</v>
      </c>
      <c r="K245" s="61">
        <v>0.24229999999999999</v>
      </c>
      <c r="L245" s="62">
        <f t="shared" si="103"/>
        <v>128.01</v>
      </c>
      <c r="M245" s="62"/>
      <c r="N245" s="62">
        <f t="shared" si="104"/>
        <v>0</v>
      </c>
      <c r="O245" s="62">
        <f t="shared" si="106"/>
        <v>0</v>
      </c>
      <c r="P245" s="63">
        <f t="shared" si="105"/>
        <v>0</v>
      </c>
      <c r="Q245" s="82"/>
      <c r="R245" s="82"/>
      <c r="S245" s="4" t="str">
        <f t="shared" si="88"/>
        <v>17.3</v>
      </c>
      <c r="T245" s="4" t="b">
        <f t="shared" si="101"/>
        <v>0</v>
      </c>
      <c r="U245" s="82"/>
      <c r="V245" s="82"/>
      <c r="W245" s="139"/>
      <c r="X245" s="5"/>
      <c r="Y245" s="6"/>
    </row>
    <row r="246" spans="1:25" ht="22.5">
      <c r="A246" s="85" t="s">
        <v>625</v>
      </c>
      <c r="B246" s="56" t="s">
        <v>252</v>
      </c>
      <c r="C246" s="56" t="s">
        <v>1</v>
      </c>
      <c r="D246" s="57" t="s">
        <v>626</v>
      </c>
      <c r="E246" s="58" t="s">
        <v>289</v>
      </c>
      <c r="F246" s="137"/>
      <c r="G246" s="59"/>
      <c r="H246" s="59">
        <v>18.850000000000001</v>
      </c>
      <c r="I246" s="59">
        <v>42.54</v>
      </c>
      <c r="J246" s="60">
        <f t="shared" si="102"/>
        <v>61.39</v>
      </c>
      <c r="K246" s="61">
        <v>0.24229999999999999</v>
      </c>
      <c r="L246" s="62">
        <f t="shared" si="103"/>
        <v>76.260000000000005</v>
      </c>
      <c r="M246" s="62"/>
      <c r="N246" s="62">
        <f t="shared" si="104"/>
        <v>0</v>
      </c>
      <c r="O246" s="62">
        <f t="shared" si="106"/>
        <v>0</v>
      </c>
      <c r="P246" s="63">
        <f t="shared" si="105"/>
        <v>0</v>
      </c>
      <c r="Q246" s="82"/>
      <c r="R246" s="82"/>
      <c r="S246" s="4" t="str">
        <f t="shared" si="88"/>
        <v>17.4</v>
      </c>
      <c r="T246" s="4" t="b">
        <f t="shared" si="101"/>
        <v>0</v>
      </c>
      <c r="U246" s="82"/>
      <c r="V246" s="82"/>
      <c r="W246" s="139"/>
      <c r="X246" s="5"/>
      <c r="Y246" s="6"/>
    </row>
    <row r="247" spans="1:25" ht="14.25">
      <c r="A247" s="85" t="s">
        <v>627</v>
      </c>
      <c r="B247" s="56" t="s">
        <v>253</v>
      </c>
      <c r="C247" s="56" t="s">
        <v>1</v>
      </c>
      <c r="D247" s="57" t="s">
        <v>444</v>
      </c>
      <c r="E247" s="58" t="s">
        <v>290</v>
      </c>
      <c r="F247" s="137"/>
      <c r="G247" s="59"/>
      <c r="H247" s="59">
        <v>93</v>
      </c>
      <c r="I247" s="59">
        <v>160.1</v>
      </c>
      <c r="J247" s="60">
        <f t="shared" si="102"/>
        <v>253.1</v>
      </c>
      <c r="K247" s="61">
        <v>0.24229999999999999</v>
      </c>
      <c r="L247" s="62">
        <f t="shared" si="103"/>
        <v>314.43</v>
      </c>
      <c r="M247" s="62"/>
      <c r="N247" s="62">
        <f t="shared" si="104"/>
        <v>0</v>
      </c>
      <c r="O247" s="62">
        <f t="shared" si="106"/>
        <v>0</v>
      </c>
      <c r="P247" s="63">
        <f t="shared" si="105"/>
        <v>0</v>
      </c>
      <c r="Q247" s="82"/>
      <c r="R247" s="82"/>
      <c r="S247" s="4" t="str">
        <f t="shared" si="88"/>
        <v>17.5</v>
      </c>
      <c r="T247" s="4" t="b">
        <f t="shared" si="101"/>
        <v>0</v>
      </c>
      <c r="U247" s="82"/>
      <c r="V247" s="82"/>
      <c r="W247" s="139"/>
      <c r="X247" s="5"/>
      <c r="Y247" s="6"/>
    </row>
    <row r="248" spans="1:25" ht="14.25">
      <c r="A248" s="85" t="s">
        <v>628</v>
      </c>
      <c r="B248" s="56" t="s">
        <v>254</v>
      </c>
      <c r="C248" s="56" t="s">
        <v>1</v>
      </c>
      <c r="D248" s="57" t="s">
        <v>445</v>
      </c>
      <c r="E248" s="58" t="s">
        <v>290</v>
      </c>
      <c r="F248" s="137"/>
      <c r="G248" s="59"/>
      <c r="H248" s="59">
        <v>90.26</v>
      </c>
      <c r="I248" s="59">
        <v>80.05</v>
      </c>
      <c r="J248" s="60">
        <f t="shared" si="102"/>
        <v>170.31</v>
      </c>
      <c r="K248" s="61">
        <v>0.24229999999999999</v>
      </c>
      <c r="L248" s="62">
        <f t="shared" si="103"/>
        <v>211.58</v>
      </c>
      <c r="M248" s="62"/>
      <c r="N248" s="62">
        <f t="shared" si="104"/>
        <v>0</v>
      </c>
      <c r="O248" s="62">
        <f t="shared" si="106"/>
        <v>0</v>
      </c>
      <c r="P248" s="63">
        <f t="shared" si="105"/>
        <v>0</v>
      </c>
      <c r="Q248" s="82"/>
      <c r="R248" s="82"/>
      <c r="S248" s="4" t="str">
        <f t="shared" si="88"/>
        <v>17.6</v>
      </c>
      <c r="T248" s="4" t="b">
        <f t="shared" si="101"/>
        <v>0</v>
      </c>
      <c r="U248" s="82"/>
      <c r="V248" s="82"/>
      <c r="W248" s="139"/>
      <c r="X248" s="5"/>
      <c r="Y248" s="6"/>
    </row>
    <row r="249" spans="1:25" ht="14.25">
      <c r="A249" s="85" t="s">
        <v>629</v>
      </c>
      <c r="B249" s="56" t="s">
        <v>255</v>
      </c>
      <c r="C249" s="56" t="s">
        <v>1</v>
      </c>
      <c r="D249" s="57" t="s">
        <v>446</v>
      </c>
      <c r="E249" s="58" t="s">
        <v>290</v>
      </c>
      <c r="F249" s="137"/>
      <c r="G249" s="59"/>
      <c r="H249" s="59">
        <v>90.01</v>
      </c>
      <c r="I249" s="59">
        <v>80.05</v>
      </c>
      <c r="J249" s="60">
        <f t="shared" si="102"/>
        <v>170.06</v>
      </c>
      <c r="K249" s="61">
        <v>0.24229999999999999</v>
      </c>
      <c r="L249" s="62">
        <f t="shared" si="103"/>
        <v>211.27</v>
      </c>
      <c r="M249" s="62"/>
      <c r="N249" s="62">
        <f t="shared" si="104"/>
        <v>0</v>
      </c>
      <c r="O249" s="62">
        <f t="shared" si="106"/>
        <v>0</v>
      </c>
      <c r="P249" s="63">
        <f t="shared" si="105"/>
        <v>0</v>
      </c>
      <c r="Q249" s="82"/>
      <c r="R249" s="82"/>
      <c r="S249" s="4" t="str">
        <f t="shared" si="88"/>
        <v>17.7</v>
      </c>
      <c r="T249" s="4" t="b">
        <f t="shared" si="101"/>
        <v>0</v>
      </c>
      <c r="U249" s="82"/>
      <c r="V249" s="82"/>
      <c r="W249" s="139"/>
      <c r="X249" s="5"/>
      <c r="Y249" s="6"/>
    </row>
    <row r="250" spans="1:25" ht="14.25">
      <c r="A250" s="85" t="s">
        <v>630</v>
      </c>
      <c r="B250" s="56" t="s">
        <v>256</v>
      </c>
      <c r="C250" s="56" t="s">
        <v>1</v>
      </c>
      <c r="D250" s="57" t="s">
        <v>447</v>
      </c>
      <c r="E250" s="58" t="s">
        <v>290</v>
      </c>
      <c r="F250" s="137"/>
      <c r="G250" s="59"/>
      <c r="H250" s="59">
        <v>153.18</v>
      </c>
      <c r="I250" s="59">
        <v>569.27</v>
      </c>
      <c r="J250" s="60">
        <f t="shared" si="102"/>
        <v>722.45</v>
      </c>
      <c r="K250" s="61">
        <v>0.24229999999999999</v>
      </c>
      <c r="L250" s="62">
        <f t="shared" si="103"/>
        <v>897.5</v>
      </c>
      <c r="M250" s="62"/>
      <c r="N250" s="62">
        <f t="shared" si="104"/>
        <v>0</v>
      </c>
      <c r="O250" s="62">
        <f t="shared" si="106"/>
        <v>0</v>
      </c>
      <c r="P250" s="63">
        <f t="shared" si="105"/>
        <v>0</v>
      </c>
      <c r="Q250" s="82"/>
      <c r="R250" s="82"/>
      <c r="S250" s="4" t="str">
        <f t="shared" si="88"/>
        <v>17.8</v>
      </c>
      <c r="T250" s="4" t="b">
        <f t="shared" si="101"/>
        <v>0</v>
      </c>
      <c r="U250" s="82"/>
      <c r="V250" s="82"/>
      <c r="W250" s="139"/>
      <c r="X250" s="5"/>
      <c r="Y250" s="6"/>
    </row>
    <row r="251" spans="1:25" ht="14.25">
      <c r="A251" s="85" t="s">
        <v>631</v>
      </c>
      <c r="B251" s="56" t="s">
        <v>257</v>
      </c>
      <c r="C251" s="56" t="s">
        <v>1</v>
      </c>
      <c r="D251" s="57" t="s">
        <v>448</v>
      </c>
      <c r="E251" s="58" t="s">
        <v>290</v>
      </c>
      <c r="F251" s="137"/>
      <c r="G251" s="59"/>
      <c r="H251" s="59">
        <v>125.28</v>
      </c>
      <c r="I251" s="59">
        <v>426.95</v>
      </c>
      <c r="J251" s="60">
        <f t="shared" si="102"/>
        <v>552.23</v>
      </c>
      <c r="K251" s="61">
        <v>0.24229999999999999</v>
      </c>
      <c r="L251" s="62">
        <f t="shared" si="103"/>
        <v>686.04</v>
      </c>
      <c r="M251" s="62"/>
      <c r="N251" s="62">
        <f t="shared" si="104"/>
        <v>0</v>
      </c>
      <c r="O251" s="62">
        <f t="shared" si="106"/>
        <v>0</v>
      </c>
      <c r="P251" s="63">
        <f t="shared" si="105"/>
        <v>0</v>
      </c>
      <c r="Q251" s="82"/>
      <c r="R251" s="82"/>
      <c r="S251" s="4" t="str">
        <f t="shared" si="88"/>
        <v>17.9</v>
      </c>
      <c r="T251" s="4" t="b">
        <f t="shared" si="101"/>
        <v>0</v>
      </c>
      <c r="U251" s="82"/>
      <c r="V251" s="82"/>
      <c r="W251" s="139"/>
      <c r="X251" s="5"/>
      <c r="Y251" s="6"/>
    </row>
    <row r="252" spans="1:25" ht="14.25">
      <c r="A252" s="85" t="s">
        <v>632</v>
      </c>
      <c r="B252" s="56" t="s">
        <v>258</v>
      </c>
      <c r="C252" s="56" t="s">
        <v>1</v>
      </c>
      <c r="D252" s="57" t="s">
        <v>449</v>
      </c>
      <c r="E252" s="58" t="s">
        <v>290</v>
      </c>
      <c r="F252" s="137"/>
      <c r="G252" s="59"/>
      <c r="H252" s="59">
        <v>116.08</v>
      </c>
      <c r="I252" s="59">
        <v>391.37</v>
      </c>
      <c r="J252" s="60">
        <f t="shared" si="102"/>
        <v>507.45</v>
      </c>
      <c r="K252" s="61">
        <v>0.24229999999999999</v>
      </c>
      <c r="L252" s="62">
        <f t="shared" si="103"/>
        <v>630.41</v>
      </c>
      <c r="M252" s="62"/>
      <c r="N252" s="62">
        <f t="shared" si="104"/>
        <v>0</v>
      </c>
      <c r="O252" s="62">
        <f t="shared" si="106"/>
        <v>0</v>
      </c>
      <c r="P252" s="63">
        <f t="shared" si="105"/>
        <v>0</v>
      </c>
      <c r="Q252" s="82"/>
      <c r="R252" s="82"/>
      <c r="S252" s="4" t="str">
        <f t="shared" si="88"/>
        <v>17.10</v>
      </c>
      <c r="T252" s="4" t="b">
        <f t="shared" si="101"/>
        <v>0</v>
      </c>
      <c r="U252" s="82"/>
      <c r="V252" s="82"/>
      <c r="W252" s="139"/>
      <c r="X252" s="5"/>
      <c r="Y252" s="6"/>
    </row>
    <row r="253" spans="1:25" ht="14.25">
      <c r="A253" s="85" t="s">
        <v>633</v>
      </c>
      <c r="B253" s="56" t="s">
        <v>259</v>
      </c>
      <c r="C253" s="56" t="s">
        <v>1</v>
      </c>
      <c r="D253" s="57" t="s">
        <v>634</v>
      </c>
      <c r="E253" s="58" t="s">
        <v>289</v>
      </c>
      <c r="F253" s="137"/>
      <c r="G253" s="59"/>
      <c r="H253" s="59">
        <v>21.24</v>
      </c>
      <c r="I253" s="59">
        <v>18.54</v>
      </c>
      <c r="J253" s="60">
        <f t="shared" si="102"/>
        <v>39.78</v>
      </c>
      <c r="K253" s="61">
        <v>0.24229999999999999</v>
      </c>
      <c r="L253" s="62">
        <f t="shared" si="103"/>
        <v>49.42</v>
      </c>
      <c r="M253" s="62"/>
      <c r="N253" s="62">
        <f t="shared" si="104"/>
        <v>0</v>
      </c>
      <c r="O253" s="62">
        <f t="shared" si="106"/>
        <v>0</v>
      </c>
      <c r="P253" s="63">
        <f t="shared" si="105"/>
        <v>0</v>
      </c>
      <c r="Q253" s="82"/>
      <c r="R253" s="82"/>
      <c r="S253" s="4" t="str">
        <f t="shared" si="88"/>
        <v>17.11</v>
      </c>
      <c r="T253" s="4" t="b">
        <f t="shared" si="101"/>
        <v>0</v>
      </c>
      <c r="U253" s="82"/>
      <c r="V253" s="82"/>
      <c r="W253" s="139"/>
      <c r="X253" s="5"/>
      <c r="Y253" s="6"/>
    </row>
    <row r="254" spans="1:25" ht="14.25">
      <c r="A254" s="85" t="s">
        <v>635</v>
      </c>
      <c r="B254" s="56" t="s">
        <v>260</v>
      </c>
      <c r="C254" s="56" t="s">
        <v>1</v>
      </c>
      <c r="D254" s="57" t="s">
        <v>636</v>
      </c>
      <c r="E254" s="58" t="s">
        <v>289</v>
      </c>
      <c r="F254" s="137"/>
      <c r="G254" s="59"/>
      <c r="H254" s="59">
        <v>16.88</v>
      </c>
      <c r="I254" s="59">
        <v>10.88</v>
      </c>
      <c r="J254" s="60">
        <f t="shared" si="102"/>
        <v>27.76</v>
      </c>
      <c r="K254" s="61">
        <v>0.24229999999999999</v>
      </c>
      <c r="L254" s="62">
        <f t="shared" si="103"/>
        <v>34.49</v>
      </c>
      <c r="M254" s="62"/>
      <c r="N254" s="62">
        <f t="shared" si="104"/>
        <v>0</v>
      </c>
      <c r="O254" s="62">
        <f t="shared" si="106"/>
        <v>0</v>
      </c>
      <c r="P254" s="63">
        <f t="shared" si="105"/>
        <v>0</v>
      </c>
      <c r="Q254" s="82"/>
      <c r="R254" s="82"/>
      <c r="S254" s="4" t="str">
        <f t="shared" si="88"/>
        <v>17.12</v>
      </c>
      <c r="T254" s="4" t="b">
        <f t="shared" si="101"/>
        <v>0</v>
      </c>
      <c r="U254" s="82"/>
      <c r="V254" s="82"/>
      <c r="W254" s="139"/>
      <c r="X254" s="5"/>
      <c r="Y254" s="6"/>
    </row>
    <row r="255" spans="1:25" ht="14.25">
      <c r="A255" s="85" t="s">
        <v>637</v>
      </c>
      <c r="B255" s="56" t="s">
        <v>261</v>
      </c>
      <c r="C255" s="56" t="s">
        <v>1</v>
      </c>
      <c r="D255" s="57" t="s">
        <v>638</v>
      </c>
      <c r="E255" s="58" t="s">
        <v>289</v>
      </c>
      <c r="F255" s="137"/>
      <c r="G255" s="59"/>
      <c r="H255" s="59">
        <v>11.85</v>
      </c>
      <c r="I255" s="59">
        <v>6.16</v>
      </c>
      <c r="J255" s="60">
        <f t="shared" si="102"/>
        <v>18.010000000000002</v>
      </c>
      <c r="K255" s="61">
        <v>0.24229999999999999</v>
      </c>
      <c r="L255" s="62">
        <f t="shared" si="103"/>
        <v>22.37</v>
      </c>
      <c r="M255" s="62"/>
      <c r="N255" s="62">
        <f t="shared" si="104"/>
        <v>0</v>
      </c>
      <c r="O255" s="62">
        <f t="shared" si="106"/>
        <v>0</v>
      </c>
      <c r="P255" s="63">
        <f t="shared" si="105"/>
        <v>0</v>
      </c>
      <c r="Q255" s="82"/>
      <c r="R255" s="82"/>
      <c r="S255" s="4" t="str">
        <f t="shared" si="88"/>
        <v>17.13</v>
      </c>
      <c r="T255" s="4" t="b">
        <f t="shared" si="101"/>
        <v>0</v>
      </c>
      <c r="U255" s="82"/>
      <c r="V255" s="82"/>
      <c r="W255" s="139"/>
      <c r="X255" s="5"/>
      <c r="Y255" s="6"/>
    </row>
    <row r="256" spans="1:25" ht="14.25">
      <c r="A256" s="85" t="s">
        <v>639</v>
      </c>
      <c r="B256" s="56" t="s">
        <v>262</v>
      </c>
      <c r="C256" s="56" t="s">
        <v>1</v>
      </c>
      <c r="D256" s="57" t="s">
        <v>640</v>
      </c>
      <c r="E256" s="58" t="s">
        <v>289</v>
      </c>
      <c r="F256" s="137"/>
      <c r="G256" s="59"/>
      <c r="H256" s="59">
        <v>11.43</v>
      </c>
      <c r="I256" s="59">
        <v>3.62</v>
      </c>
      <c r="J256" s="60">
        <f t="shared" si="102"/>
        <v>15.05</v>
      </c>
      <c r="K256" s="61">
        <v>0.24229999999999999</v>
      </c>
      <c r="L256" s="62">
        <f t="shared" si="103"/>
        <v>18.7</v>
      </c>
      <c r="M256" s="62"/>
      <c r="N256" s="62">
        <f t="shared" si="104"/>
        <v>0</v>
      </c>
      <c r="O256" s="62">
        <f t="shared" si="106"/>
        <v>0</v>
      </c>
      <c r="P256" s="63">
        <f t="shared" si="105"/>
        <v>0</v>
      </c>
      <c r="Q256" s="82"/>
      <c r="R256" s="82"/>
      <c r="S256" s="4" t="str">
        <f t="shared" si="88"/>
        <v>17.14</v>
      </c>
      <c r="T256" s="4" t="b">
        <f t="shared" si="101"/>
        <v>0</v>
      </c>
      <c r="U256" s="82"/>
      <c r="V256" s="82"/>
      <c r="W256" s="139"/>
      <c r="X256" s="5"/>
      <c r="Y256" s="6"/>
    </row>
    <row r="257" spans="1:25" ht="14.25">
      <c r="A257" s="85" t="s">
        <v>641</v>
      </c>
      <c r="B257" s="56" t="s">
        <v>263</v>
      </c>
      <c r="C257" s="56" t="s">
        <v>1</v>
      </c>
      <c r="D257" s="57" t="s">
        <v>450</v>
      </c>
      <c r="E257" s="58" t="s">
        <v>290</v>
      </c>
      <c r="F257" s="137"/>
      <c r="G257" s="59"/>
      <c r="H257" s="59">
        <v>47.24</v>
      </c>
      <c r="I257" s="59">
        <v>0</v>
      </c>
      <c r="J257" s="60">
        <f t="shared" si="102"/>
        <v>47.24</v>
      </c>
      <c r="K257" s="61">
        <v>0.24229999999999999</v>
      </c>
      <c r="L257" s="62">
        <f t="shared" si="103"/>
        <v>58.69</v>
      </c>
      <c r="M257" s="62"/>
      <c r="N257" s="62">
        <f t="shared" si="104"/>
        <v>0</v>
      </c>
      <c r="O257" s="62">
        <f t="shared" si="106"/>
        <v>0</v>
      </c>
      <c r="P257" s="63">
        <f t="shared" si="105"/>
        <v>0</v>
      </c>
      <c r="Q257" s="82"/>
      <c r="R257" s="82"/>
      <c r="S257" s="4" t="str">
        <f t="shared" si="88"/>
        <v>17.15</v>
      </c>
      <c r="T257" s="4">
        <f t="shared" si="101"/>
        <v>0</v>
      </c>
      <c r="U257" s="82"/>
      <c r="V257" s="82"/>
      <c r="W257" s="139"/>
      <c r="X257" s="5"/>
      <c r="Y257" s="6"/>
    </row>
    <row r="258" spans="1:25" ht="14.25">
      <c r="A258" s="85" t="s">
        <v>642</v>
      </c>
      <c r="B258" s="56" t="s">
        <v>264</v>
      </c>
      <c r="C258" s="56" t="s">
        <v>1</v>
      </c>
      <c r="D258" s="57" t="s">
        <v>451</v>
      </c>
      <c r="E258" s="58" t="s">
        <v>290</v>
      </c>
      <c r="F258" s="137"/>
      <c r="G258" s="59"/>
      <c r="H258" s="59">
        <v>47.24</v>
      </c>
      <c r="I258" s="59">
        <v>0</v>
      </c>
      <c r="J258" s="60">
        <f t="shared" si="102"/>
        <v>47.24</v>
      </c>
      <c r="K258" s="61">
        <v>0.24229999999999999</v>
      </c>
      <c r="L258" s="62">
        <f t="shared" si="103"/>
        <v>58.69</v>
      </c>
      <c r="M258" s="62"/>
      <c r="N258" s="62">
        <f t="shared" si="104"/>
        <v>0</v>
      </c>
      <c r="O258" s="62">
        <f t="shared" si="106"/>
        <v>0</v>
      </c>
      <c r="P258" s="63">
        <f t="shared" si="105"/>
        <v>0</v>
      </c>
      <c r="Q258" s="82"/>
      <c r="R258" s="82"/>
      <c r="S258" s="4" t="str">
        <f t="shared" si="88"/>
        <v>17.16</v>
      </c>
      <c r="T258" s="4">
        <f t="shared" si="101"/>
        <v>0</v>
      </c>
      <c r="U258" s="82"/>
      <c r="V258" s="82"/>
      <c r="W258" s="139"/>
      <c r="X258" s="5"/>
      <c r="Y258" s="6"/>
    </row>
    <row r="259" spans="1:25" ht="14.25">
      <c r="A259" s="85" t="s">
        <v>643</v>
      </c>
      <c r="B259" s="56" t="s">
        <v>265</v>
      </c>
      <c r="C259" s="56" t="s">
        <v>1</v>
      </c>
      <c r="D259" s="57" t="s">
        <v>452</v>
      </c>
      <c r="E259" s="58" t="s">
        <v>290</v>
      </c>
      <c r="F259" s="137"/>
      <c r="G259" s="59"/>
      <c r="H259" s="59">
        <v>94.48</v>
      </c>
      <c r="I259" s="59">
        <v>0</v>
      </c>
      <c r="J259" s="60">
        <f t="shared" si="102"/>
        <v>94.48</v>
      </c>
      <c r="K259" s="61">
        <v>0.24229999999999999</v>
      </c>
      <c r="L259" s="62">
        <f t="shared" si="103"/>
        <v>117.37</v>
      </c>
      <c r="M259" s="62"/>
      <c r="N259" s="62">
        <f t="shared" si="104"/>
        <v>0</v>
      </c>
      <c r="O259" s="62">
        <f t="shared" si="106"/>
        <v>0</v>
      </c>
      <c r="P259" s="63">
        <f t="shared" si="105"/>
        <v>0</v>
      </c>
      <c r="Q259" s="82"/>
      <c r="R259" s="82"/>
      <c r="S259" s="4" t="str">
        <f t="shared" si="88"/>
        <v>17.17</v>
      </c>
      <c r="T259" s="4">
        <f t="shared" si="101"/>
        <v>0</v>
      </c>
      <c r="U259" s="82"/>
      <c r="V259" s="82"/>
      <c r="W259" s="139"/>
      <c r="X259" s="5"/>
      <c r="Y259" s="6"/>
    </row>
    <row r="260" spans="1:25" ht="14.25">
      <c r="A260" s="85" t="s">
        <v>644</v>
      </c>
      <c r="B260" s="56" t="s">
        <v>266</v>
      </c>
      <c r="C260" s="56" t="s">
        <v>1</v>
      </c>
      <c r="D260" s="57" t="s">
        <v>453</v>
      </c>
      <c r="E260" s="58" t="s">
        <v>290</v>
      </c>
      <c r="F260" s="137"/>
      <c r="G260" s="59"/>
      <c r="H260" s="59">
        <v>49.23</v>
      </c>
      <c r="I260" s="59">
        <v>0</v>
      </c>
      <c r="J260" s="60">
        <f t="shared" si="102"/>
        <v>49.23</v>
      </c>
      <c r="K260" s="61">
        <v>0.24229999999999999</v>
      </c>
      <c r="L260" s="62">
        <f t="shared" si="103"/>
        <v>61.16</v>
      </c>
      <c r="M260" s="62"/>
      <c r="N260" s="62">
        <f t="shared" si="104"/>
        <v>0</v>
      </c>
      <c r="O260" s="62">
        <f t="shared" si="106"/>
        <v>0</v>
      </c>
      <c r="P260" s="63">
        <f t="shared" si="105"/>
        <v>0</v>
      </c>
      <c r="Q260" s="82"/>
      <c r="R260" s="82"/>
      <c r="S260" s="4" t="str">
        <f t="shared" si="88"/>
        <v>17.18</v>
      </c>
      <c r="T260" s="4">
        <f t="shared" si="101"/>
        <v>0</v>
      </c>
      <c r="U260" s="82"/>
      <c r="V260" s="82"/>
      <c r="W260" s="139"/>
      <c r="X260" s="5"/>
      <c r="Y260" s="6"/>
    </row>
    <row r="261" spans="1:25" ht="14.25">
      <c r="A261" s="85" t="s">
        <v>645</v>
      </c>
      <c r="B261" s="56" t="s">
        <v>267</v>
      </c>
      <c r="C261" s="56" t="s">
        <v>1</v>
      </c>
      <c r="D261" s="57" t="s">
        <v>454</v>
      </c>
      <c r="E261" s="58" t="s">
        <v>289</v>
      </c>
      <c r="F261" s="137"/>
      <c r="G261" s="59"/>
      <c r="H261" s="59">
        <v>51.96</v>
      </c>
      <c r="I261" s="59">
        <v>0</v>
      </c>
      <c r="J261" s="60">
        <f t="shared" si="102"/>
        <v>51.96</v>
      </c>
      <c r="K261" s="61">
        <v>0.24229999999999999</v>
      </c>
      <c r="L261" s="62">
        <f t="shared" si="103"/>
        <v>64.55</v>
      </c>
      <c r="M261" s="62"/>
      <c r="N261" s="62">
        <f t="shared" si="104"/>
        <v>0</v>
      </c>
      <c r="O261" s="62">
        <f t="shared" si="106"/>
        <v>0</v>
      </c>
      <c r="P261" s="63">
        <f t="shared" si="105"/>
        <v>0</v>
      </c>
      <c r="Q261" s="82"/>
      <c r="R261" s="82"/>
      <c r="S261" s="4" t="str">
        <f t="shared" si="88"/>
        <v>17.19</v>
      </c>
      <c r="T261" s="4">
        <f t="shared" si="101"/>
        <v>0</v>
      </c>
      <c r="U261" s="82"/>
      <c r="V261" s="82"/>
      <c r="W261" s="139"/>
      <c r="X261" s="5"/>
      <c r="Y261" s="6"/>
    </row>
    <row r="262" spans="1:25" ht="14.25">
      <c r="A262" s="85" t="s">
        <v>646</v>
      </c>
      <c r="B262" s="56" t="s">
        <v>268</v>
      </c>
      <c r="C262" s="56" t="s">
        <v>1</v>
      </c>
      <c r="D262" s="57" t="s">
        <v>455</v>
      </c>
      <c r="E262" s="58" t="s">
        <v>290</v>
      </c>
      <c r="F262" s="137"/>
      <c r="G262" s="59"/>
      <c r="H262" s="59">
        <v>19.670000000000002</v>
      </c>
      <c r="I262" s="59">
        <v>24.54</v>
      </c>
      <c r="J262" s="60">
        <f t="shared" si="102"/>
        <v>44.21</v>
      </c>
      <c r="K262" s="61">
        <v>0.24229999999999999</v>
      </c>
      <c r="L262" s="62">
        <f t="shared" si="103"/>
        <v>54.92</v>
      </c>
      <c r="M262" s="62"/>
      <c r="N262" s="62">
        <f t="shared" si="104"/>
        <v>0</v>
      </c>
      <c r="O262" s="62">
        <f t="shared" si="106"/>
        <v>0</v>
      </c>
      <c r="P262" s="63">
        <f t="shared" si="105"/>
        <v>0</v>
      </c>
      <c r="Q262" s="82"/>
      <c r="R262" s="82"/>
      <c r="S262" s="4" t="str">
        <f t="shared" si="88"/>
        <v>17.20</v>
      </c>
      <c r="T262" s="4" t="b">
        <f t="shared" si="101"/>
        <v>0</v>
      </c>
      <c r="U262" s="82"/>
      <c r="V262" s="82"/>
      <c r="W262" s="139"/>
      <c r="X262" s="5"/>
      <c r="Y262" s="6"/>
    </row>
    <row r="263" spans="1:25" ht="14.25">
      <c r="A263" s="85" t="s">
        <v>647</v>
      </c>
      <c r="B263" s="56" t="s">
        <v>269</v>
      </c>
      <c r="C263" s="56" t="s">
        <v>1</v>
      </c>
      <c r="D263" s="57" t="s">
        <v>456</v>
      </c>
      <c r="E263" s="58" t="s">
        <v>289</v>
      </c>
      <c r="F263" s="137"/>
      <c r="G263" s="59"/>
      <c r="H263" s="59">
        <v>58.41</v>
      </c>
      <c r="I263" s="59">
        <v>0</v>
      </c>
      <c r="J263" s="60">
        <f t="shared" si="102"/>
        <v>58.41</v>
      </c>
      <c r="K263" s="61">
        <v>0.24229999999999999</v>
      </c>
      <c r="L263" s="62">
        <f t="shared" si="103"/>
        <v>72.56</v>
      </c>
      <c r="M263" s="62"/>
      <c r="N263" s="62">
        <f t="shared" si="104"/>
        <v>0</v>
      </c>
      <c r="O263" s="62">
        <f t="shared" si="106"/>
        <v>0</v>
      </c>
      <c r="P263" s="63">
        <f t="shared" si="105"/>
        <v>0</v>
      </c>
      <c r="Q263" s="82"/>
      <c r="R263" s="82"/>
      <c r="S263" s="4" t="str">
        <f t="shared" si="88"/>
        <v>17.21</v>
      </c>
      <c r="T263" s="4">
        <f t="shared" si="101"/>
        <v>0</v>
      </c>
      <c r="U263" s="82"/>
      <c r="V263" s="82"/>
      <c r="W263" s="139"/>
      <c r="X263" s="5"/>
      <c r="Y263" s="6"/>
    </row>
    <row r="264" spans="1:25" ht="14.25">
      <c r="A264" s="85" t="s">
        <v>648</v>
      </c>
      <c r="B264" s="56" t="s">
        <v>270</v>
      </c>
      <c r="C264" s="56" t="s">
        <v>1</v>
      </c>
      <c r="D264" s="57" t="s">
        <v>457</v>
      </c>
      <c r="E264" s="58" t="s">
        <v>290</v>
      </c>
      <c r="F264" s="137"/>
      <c r="G264" s="59"/>
      <c r="H264" s="59">
        <v>97.92</v>
      </c>
      <c r="I264" s="59">
        <v>24.6</v>
      </c>
      <c r="J264" s="60">
        <f t="shared" si="102"/>
        <v>122.52</v>
      </c>
      <c r="K264" s="61">
        <v>0.24229999999999999</v>
      </c>
      <c r="L264" s="62">
        <f t="shared" si="103"/>
        <v>152.21</v>
      </c>
      <c r="M264" s="62"/>
      <c r="N264" s="62">
        <f t="shared" si="104"/>
        <v>0</v>
      </c>
      <c r="O264" s="62">
        <f t="shared" si="106"/>
        <v>0</v>
      </c>
      <c r="P264" s="63">
        <f t="shared" si="105"/>
        <v>0</v>
      </c>
      <c r="Q264" s="82"/>
      <c r="R264" s="82"/>
      <c r="S264" s="4" t="str">
        <f t="shared" si="88"/>
        <v>17.22</v>
      </c>
      <c r="T264" s="4" t="b">
        <f t="shared" si="101"/>
        <v>0</v>
      </c>
      <c r="U264" s="82"/>
      <c r="V264" s="82"/>
      <c r="W264" s="139"/>
      <c r="X264" s="5"/>
      <c r="Y264" s="6"/>
    </row>
    <row r="265" spans="1:25" ht="14.25">
      <c r="A265" s="85" t="s">
        <v>649</v>
      </c>
      <c r="B265" s="56" t="s">
        <v>271</v>
      </c>
      <c r="C265" s="56" t="s">
        <v>1</v>
      </c>
      <c r="D265" s="57" t="s">
        <v>458</v>
      </c>
      <c r="E265" s="58" t="s">
        <v>290</v>
      </c>
      <c r="F265" s="137"/>
      <c r="G265" s="59"/>
      <c r="H265" s="59">
        <v>100.98</v>
      </c>
      <c r="I265" s="59">
        <v>43.74</v>
      </c>
      <c r="J265" s="60">
        <f t="shared" si="102"/>
        <v>144.72</v>
      </c>
      <c r="K265" s="61">
        <v>0.24229999999999999</v>
      </c>
      <c r="L265" s="62">
        <f t="shared" si="103"/>
        <v>179.79</v>
      </c>
      <c r="M265" s="62"/>
      <c r="N265" s="62">
        <f t="shared" si="104"/>
        <v>0</v>
      </c>
      <c r="O265" s="62">
        <f t="shared" si="106"/>
        <v>0</v>
      </c>
      <c r="P265" s="63">
        <f t="shared" si="105"/>
        <v>0</v>
      </c>
      <c r="Q265" s="82"/>
      <c r="R265" s="82"/>
      <c r="S265" s="4" t="str">
        <f t="shared" si="88"/>
        <v>17.23</v>
      </c>
      <c r="T265" s="4" t="b">
        <f t="shared" si="101"/>
        <v>0</v>
      </c>
      <c r="U265" s="82"/>
      <c r="V265" s="82"/>
      <c r="W265" s="139"/>
      <c r="X265" s="5"/>
      <c r="Y265" s="6"/>
    </row>
    <row r="266" spans="1:25" ht="14.25">
      <c r="A266" s="85" t="s">
        <v>650</v>
      </c>
      <c r="B266" s="56" t="s">
        <v>272</v>
      </c>
      <c r="C266" s="56" t="s">
        <v>1</v>
      </c>
      <c r="D266" s="57" t="s">
        <v>459</v>
      </c>
      <c r="E266" s="58" t="s">
        <v>290</v>
      </c>
      <c r="F266" s="137"/>
      <c r="G266" s="59"/>
      <c r="H266" s="59">
        <v>106.62</v>
      </c>
      <c r="I266" s="59">
        <v>106.73</v>
      </c>
      <c r="J266" s="60">
        <f t="shared" si="102"/>
        <v>213.35</v>
      </c>
      <c r="K266" s="61">
        <v>0.24229999999999999</v>
      </c>
      <c r="L266" s="62">
        <f t="shared" si="103"/>
        <v>265.04000000000002</v>
      </c>
      <c r="M266" s="62"/>
      <c r="N266" s="62">
        <f t="shared" si="104"/>
        <v>0</v>
      </c>
      <c r="O266" s="62">
        <f t="shared" si="106"/>
        <v>0</v>
      </c>
      <c r="P266" s="63">
        <f t="shared" si="105"/>
        <v>0</v>
      </c>
      <c r="Q266" s="82"/>
      <c r="R266" s="82"/>
      <c r="S266" s="4" t="str">
        <f t="shared" si="88"/>
        <v>17.24</v>
      </c>
      <c r="T266" s="4" t="b">
        <f t="shared" si="101"/>
        <v>0</v>
      </c>
      <c r="U266" s="82"/>
      <c r="V266" s="82"/>
      <c r="W266" s="139"/>
      <c r="X266" s="5"/>
      <c r="Y266" s="6"/>
    </row>
    <row r="267" spans="1:25" ht="14.25">
      <c r="A267" s="85" t="s">
        <v>651</v>
      </c>
      <c r="B267" s="56" t="s">
        <v>273</v>
      </c>
      <c r="C267" s="56" t="s">
        <v>1</v>
      </c>
      <c r="D267" s="57" t="s">
        <v>460</v>
      </c>
      <c r="E267" s="58" t="s">
        <v>290</v>
      </c>
      <c r="F267" s="137"/>
      <c r="G267" s="59"/>
      <c r="H267" s="59">
        <v>62.05</v>
      </c>
      <c r="I267" s="59">
        <v>45.75</v>
      </c>
      <c r="J267" s="60">
        <f t="shared" si="102"/>
        <v>107.8</v>
      </c>
      <c r="K267" s="61">
        <v>0.24229999999999999</v>
      </c>
      <c r="L267" s="62">
        <f t="shared" si="103"/>
        <v>133.91999999999999</v>
      </c>
      <c r="M267" s="62"/>
      <c r="N267" s="62">
        <f t="shared" si="104"/>
        <v>0</v>
      </c>
      <c r="O267" s="62">
        <f t="shared" si="106"/>
        <v>0</v>
      </c>
      <c r="P267" s="63">
        <f t="shared" si="105"/>
        <v>0</v>
      </c>
      <c r="Q267" s="82"/>
      <c r="R267" s="82"/>
      <c r="S267" s="4" t="str">
        <f t="shared" si="88"/>
        <v>17.25</v>
      </c>
      <c r="T267" s="4" t="b">
        <f t="shared" si="101"/>
        <v>0</v>
      </c>
      <c r="U267" s="82"/>
      <c r="V267" s="82"/>
      <c r="W267" s="139"/>
      <c r="X267" s="5"/>
      <c r="Y267" s="6"/>
    </row>
    <row r="268" spans="1:25" ht="14.25">
      <c r="A268" s="85" t="s">
        <v>652</v>
      </c>
      <c r="B268" s="56" t="s">
        <v>274</v>
      </c>
      <c r="C268" s="56" t="s">
        <v>1</v>
      </c>
      <c r="D268" s="57" t="s">
        <v>461</v>
      </c>
      <c r="E268" s="58" t="s">
        <v>290</v>
      </c>
      <c r="F268" s="137"/>
      <c r="G268" s="59"/>
      <c r="H268" s="59">
        <v>62.05</v>
      </c>
      <c r="I268" s="59">
        <v>45.75</v>
      </c>
      <c r="J268" s="60">
        <f t="shared" si="102"/>
        <v>107.8</v>
      </c>
      <c r="K268" s="61">
        <v>0.24229999999999999</v>
      </c>
      <c r="L268" s="62">
        <f t="shared" si="103"/>
        <v>133.91999999999999</v>
      </c>
      <c r="M268" s="62"/>
      <c r="N268" s="62">
        <f t="shared" si="104"/>
        <v>0</v>
      </c>
      <c r="O268" s="62">
        <f t="shared" si="106"/>
        <v>0</v>
      </c>
      <c r="P268" s="63">
        <f t="shared" si="105"/>
        <v>0</v>
      </c>
      <c r="Q268" s="82"/>
      <c r="R268" s="82"/>
      <c r="S268" s="4" t="str">
        <f t="shared" si="88"/>
        <v>17.26</v>
      </c>
      <c r="T268" s="4" t="b">
        <f t="shared" si="101"/>
        <v>0</v>
      </c>
      <c r="U268" s="82"/>
      <c r="V268" s="82"/>
      <c r="W268" s="139"/>
      <c r="X268" s="5"/>
      <c r="Y268" s="6"/>
    </row>
    <row r="269" spans="1:25" ht="22.5">
      <c r="A269" s="85" t="s">
        <v>653</v>
      </c>
      <c r="B269" s="56" t="s">
        <v>275</v>
      </c>
      <c r="C269" s="56" t="s">
        <v>1</v>
      </c>
      <c r="D269" s="57" t="s">
        <v>462</v>
      </c>
      <c r="E269" s="58" t="s">
        <v>290</v>
      </c>
      <c r="F269" s="137"/>
      <c r="G269" s="59"/>
      <c r="H269" s="59">
        <v>303.35000000000002</v>
      </c>
      <c r="I269" s="59">
        <v>631.11</v>
      </c>
      <c r="J269" s="60">
        <f t="shared" si="102"/>
        <v>934.46</v>
      </c>
      <c r="K269" s="61">
        <v>0.24229999999999999</v>
      </c>
      <c r="L269" s="62">
        <f t="shared" si="103"/>
        <v>1160.8800000000001</v>
      </c>
      <c r="M269" s="62"/>
      <c r="N269" s="62">
        <f t="shared" si="104"/>
        <v>0</v>
      </c>
      <c r="O269" s="62">
        <f t="shared" si="106"/>
        <v>0</v>
      </c>
      <c r="P269" s="63">
        <f t="shared" si="105"/>
        <v>0</v>
      </c>
      <c r="Q269" s="82"/>
      <c r="R269" s="82"/>
      <c r="S269" s="4" t="str">
        <f t="shared" si="88"/>
        <v>17.27</v>
      </c>
      <c r="T269" s="4" t="b">
        <f t="shared" si="101"/>
        <v>0</v>
      </c>
      <c r="U269" s="82"/>
      <c r="V269" s="82"/>
      <c r="W269" s="139"/>
      <c r="X269" s="5"/>
      <c r="Y269" s="6"/>
    </row>
    <row r="270" spans="1:25" ht="22.5">
      <c r="A270" s="85" t="s">
        <v>654</v>
      </c>
      <c r="B270" s="56" t="s">
        <v>276</v>
      </c>
      <c r="C270" s="56" t="s">
        <v>1</v>
      </c>
      <c r="D270" s="57" t="s">
        <v>463</v>
      </c>
      <c r="E270" s="58" t="s">
        <v>290</v>
      </c>
      <c r="F270" s="137"/>
      <c r="G270" s="59"/>
      <c r="H270" s="59">
        <v>12.11</v>
      </c>
      <c r="I270" s="59">
        <v>113.78</v>
      </c>
      <c r="J270" s="60">
        <f t="shared" si="102"/>
        <v>125.89</v>
      </c>
      <c r="K270" s="61">
        <v>0.24229999999999999</v>
      </c>
      <c r="L270" s="62">
        <f t="shared" si="103"/>
        <v>156.38999999999999</v>
      </c>
      <c r="M270" s="62"/>
      <c r="N270" s="62">
        <f t="shared" si="104"/>
        <v>0</v>
      </c>
      <c r="O270" s="62">
        <f t="shared" si="106"/>
        <v>0</v>
      </c>
      <c r="P270" s="63">
        <f t="shared" si="105"/>
        <v>0</v>
      </c>
      <c r="Q270" s="82"/>
      <c r="R270" s="82"/>
      <c r="S270" s="4" t="str">
        <f t="shared" si="88"/>
        <v>17.28</v>
      </c>
      <c r="T270" s="4" t="b">
        <f t="shared" si="101"/>
        <v>0</v>
      </c>
      <c r="U270" s="82"/>
      <c r="V270" s="82"/>
      <c r="W270" s="139"/>
      <c r="X270" s="5"/>
      <c r="Y270" s="6"/>
    </row>
    <row r="271" spans="1:25" ht="33.75">
      <c r="A271" s="85" t="s">
        <v>655</v>
      </c>
      <c r="B271" s="56" t="s">
        <v>277</v>
      </c>
      <c r="C271" s="56" t="s">
        <v>1</v>
      </c>
      <c r="D271" s="57" t="s">
        <v>464</v>
      </c>
      <c r="E271" s="58" t="s">
        <v>290</v>
      </c>
      <c r="F271" s="137"/>
      <c r="G271" s="59"/>
      <c r="H271" s="59">
        <v>92.45</v>
      </c>
      <c r="I271" s="59">
        <v>80.05</v>
      </c>
      <c r="J271" s="60">
        <f t="shared" si="102"/>
        <v>172.5</v>
      </c>
      <c r="K271" s="61">
        <v>0.24229999999999999</v>
      </c>
      <c r="L271" s="62">
        <f t="shared" si="103"/>
        <v>214.3</v>
      </c>
      <c r="M271" s="62"/>
      <c r="N271" s="62">
        <f t="shared" si="104"/>
        <v>0</v>
      </c>
      <c r="O271" s="62">
        <f t="shared" si="106"/>
        <v>0</v>
      </c>
      <c r="P271" s="63">
        <f t="shared" si="105"/>
        <v>0</v>
      </c>
      <c r="Q271" s="82"/>
      <c r="R271" s="82"/>
      <c r="S271" s="4" t="str">
        <f t="shared" si="88"/>
        <v>17.29</v>
      </c>
      <c r="T271" s="4" t="b">
        <f t="shared" si="101"/>
        <v>0</v>
      </c>
      <c r="U271" s="82"/>
      <c r="V271" s="82"/>
      <c r="W271" s="139"/>
      <c r="X271" s="5"/>
      <c r="Y271" s="6"/>
    </row>
    <row r="272" spans="1:25" ht="22.5">
      <c r="A272" s="85" t="s">
        <v>656</v>
      </c>
      <c r="B272" s="56" t="s">
        <v>278</v>
      </c>
      <c r="C272" s="56" t="s">
        <v>1</v>
      </c>
      <c r="D272" s="57" t="s">
        <v>465</v>
      </c>
      <c r="E272" s="58" t="s">
        <v>290</v>
      </c>
      <c r="F272" s="137"/>
      <c r="G272" s="59"/>
      <c r="H272" s="59">
        <v>101.2</v>
      </c>
      <c r="I272" s="59">
        <v>100.06</v>
      </c>
      <c r="J272" s="60">
        <f t="shared" si="102"/>
        <v>201.26</v>
      </c>
      <c r="K272" s="61">
        <v>0.24229999999999999</v>
      </c>
      <c r="L272" s="62">
        <f t="shared" si="103"/>
        <v>250.03</v>
      </c>
      <c r="M272" s="62"/>
      <c r="N272" s="62">
        <f t="shared" si="104"/>
        <v>0</v>
      </c>
      <c r="O272" s="62">
        <f t="shared" si="106"/>
        <v>0</v>
      </c>
      <c r="P272" s="63">
        <f t="shared" si="105"/>
        <v>0</v>
      </c>
      <c r="Q272" s="82"/>
      <c r="R272" s="82"/>
      <c r="S272" s="4" t="str">
        <f t="shared" si="88"/>
        <v>17.30</v>
      </c>
      <c r="T272" s="4" t="b">
        <f t="shared" si="101"/>
        <v>0</v>
      </c>
      <c r="U272" s="82"/>
      <c r="V272" s="82"/>
      <c r="W272" s="139"/>
      <c r="X272" s="5"/>
      <c r="Y272" s="6"/>
    </row>
    <row r="273" spans="1:25" ht="33.75">
      <c r="A273" s="85" t="s">
        <v>657</v>
      </c>
      <c r="B273" s="56" t="s">
        <v>279</v>
      </c>
      <c r="C273" s="56" t="s">
        <v>1</v>
      </c>
      <c r="D273" s="57" t="s">
        <v>466</v>
      </c>
      <c r="E273" s="58" t="s">
        <v>290</v>
      </c>
      <c r="F273" s="137"/>
      <c r="G273" s="59"/>
      <c r="H273" s="59">
        <v>119.8</v>
      </c>
      <c r="I273" s="59">
        <v>250.16</v>
      </c>
      <c r="J273" s="60">
        <f t="shared" si="102"/>
        <v>369.96</v>
      </c>
      <c r="K273" s="61">
        <v>0.24229999999999999</v>
      </c>
      <c r="L273" s="62">
        <f t="shared" si="103"/>
        <v>459.6</v>
      </c>
      <c r="M273" s="62"/>
      <c r="N273" s="62">
        <f t="shared" si="104"/>
        <v>0</v>
      </c>
      <c r="O273" s="62">
        <f t="shared" si="106"/>
        <v>0</v>
      </c>
      <c r="P273" s="63">
        <f t="shared" si="105"/>
        <v>0</v>
      </c>
      <c r="Q273" s="82"/>
      <c r="R273" s="82"/>
      <c r="S273" s="4" t="str">
        <f t="shared" si="88"/>
        <v>17.31</v>
      </c>
      <c r="T273" s="4" t="b">
        <f t="shared" si="101"/>
        <v>0</v>
      </c>
      <c r="U273" s="82"/>
      <c r="V273" s="82"/>
      <c r="W273" s="139"/>
      <c r="X273" s="5"/>
      <c r="Y273" s="6"/>
    </row>
    <row r="274" spans="1:25" ht="12.75" customHeight="1">
      <c r="A274" s="66"/>
      <c r="B274" s="66"/>
      <c r="C274" s="66"/>
      <c r="D274" s="87"/>
      <c r="E274" s="66"/>
      <c r="F274" s="88"/>
      <c r="G274" s="89"/>
      <c r="H274" s="89"/>
      <c r="I274" s="89"/>
      <c r="J274" s="71"/>
      <c r="K274" s="90"/>
      <c r="L274" s="73"/>
      <c r="M274" s="73"/>
      <c r="N274" s="73"/>
      <c r="O274" s="73"/>
      <c r="P274" s="74"/>
      <c r="Q274" s="82"/>
      <c r="R274" s="82"/>
      <c r="S274" s="4">
        <f t="shared" si="88"/>
        <v>0</v>
      </c>
      <c r="T274" s="4">
        <f t="shared" ref="T274:T278" si="107">IF(I274=0,P274-N274)</f>
        <v>0</v>
      </c>
      <c r="U274" s="82"/>
      <c r="V274" s="82"/>
      <c r="W274" s="139"/>
      <c r="X274" s="5"/>
      <c r="Y274" s="6"/>
    </row>
    <row r="275" spans="1:25" ht="12.75" customHeight="1">
      <c r="A275" s="75"/>
      <c r="B275" s="76"/>
      <c r="C275" s="76"/>
      <c r="D275" s="76"/>
      <c r="E275" s="76"/>
      <c r="F275" s="76"/>
      <c r="G275" s="76"/>
      <c r="H275" s="76"/>
      <c r="I275" s="76"/>
      <c r="J275" s="76"/>
      <c r="K275" s="53"/>
      <c r="L275" s="77" t="s">
        <v>658</v>
      </c>
      <c r="M275" s="78"/>
      <c r="N275" s="78">
        <f>SUM(N243:N274)</f>
        <v>0</v>
      </c>
      <c r="O275" s="78">
        <f>SUM(O243:O274)</f>
        <v>0</v>
      </c>
      <c r="P275" s="79">
        <f>SUM(P243:P274)</f>
        <v>0</v>
      </c>
      <c r="Q275" s="80"/>
      <c r="R275" s="4">
        <v>1</v>
      </c>
      <c r="S275" s="4"/>
      <c r="T275" s="4">
        <f t="shared" si="107"/>
        <v>0</v>
      </c>
      <c r="U275" s="64">
        <f>SUM(N275:O275)</f>
        <v>0</v>
      </c>
      <c r="V275" s="4" t="str">
        <f>IF(U275&lt;&gt;P275,"erro","ok")</f>
        <v>ok</v>
      </c>
      <c r="W275" s="139"/>
      <c r="X275" s="5"/>
      <c r="Y275" s="6"/>
    </row>
    <row r="276" spans="1:25" ht="6" customHeight="1">
      <c r="A276" s="81"/>
      <c r="B276" s="82"/>
      <c r="C276" s="83"/>
      <c r="D276" s="83"/>
      <c r="E276" s="82"/>
      <c r="F276" s="82"/>
      <c r="G276" s="82"/>
      <c r="H276" s="82"/>
      <c r="I276" s="82"/>
      <c r="J276" s="82"/>
      <c r="K276" s="4"/>
      <c r="L276" s="82"/>
      <c r="M276" s="82"/>
      <c r="N276" s="82"/>
      <c r="O276" s="82"/>
      <c r="P276" s="84"/>
      <c r="Q276" s="4"/>
      <c r="R276" s="4"/>
      <c r="S276" s="4">
        <f t="shared" si="88"/>
        <v>0</v>
      </c>
      <c r="T276" s="4">
        <f t="shared" si="107"/>
        <v>0</v>
      </c>
      <c r="U276" s="4"/>
      <c r="V276" s="4"/>
      <c r="W276" s="139"/>
      <c r="X276" s="5"/>
      <c r="Y276" s="6"/>
    </row>
    <row r="277" spans="1:25" ht="12.75" customHeight="1">
      <c r="A277" s="50">
        <v>18</v>
      </c>
      <c r="B277" s="51"/>
      <c r="C277" s="51"/>
      <c r="D277" s="52" t="s">
        <v>493</v>
      </c>
      <c r="E277" s="52"/>
      <c r="F277" s="52"/>
      <c r="G277" s="52"/>
      <c r="H277" s="52"/>
      <c r="I277" s="52"/>
      <c r="J277" s="52"/>
      <c r="K277" s="53"/>
      <c r="L277" s="52"/>
      <c r="M277" s="52"/>
      <c r="N277" s="52"/>
      <c r="O277" s="52"/>
      <c r="P277" s="54">
        <f>P280</f>
        <v>0</v>
      </c>
      <c r="Q277" s="4"/>
      <c r="R277" s="4"/>
      <c r="S277" s="4">
        <f t="shared" si="88"/>
        <v>18</v>
      </c>
      <c r="T277" s="4">
        <f t="shared" si="107"/>
        <v>0</v>
      </c>
      <c r="U277" s="4"/>
      <c r="V277" s="4"/>
      <c r="W277" s="139"/>
      <c r="X277" s="5"/>
      <c r="Y277" s="6"/>
    </row>
    <row r="278" spans="1:25" ht="12.75" customHeight="1">
      <c r="A278" s="85" t="s">
        <v>659</v>
      </c>
      <c r="B278" s="56">
        <v>98504</v>
      </c>
      <c r="C278" s="56" t="s">
        <v>0</v>
      </c>
      <c r="D278" s="57" t="s">
        <v>316</v>
      </c>
      <c r="E278" s="58" t="s">
        <v>293</v>
      </c>
      <c r="F278" s="137"/>
      <c r="G278" s="59"/>
      <c r="H278" s="59">
        <v>4.1500000000000004</v>
      </c>
      <c r="I278" s="59">
        <v>19.239999999999998</v>
      </c>
      <c r="J278" s="60">
        <f t="shared" ref="J278" si="108">ROUND((H278+I278),2)</f>
        <v>23.39</v>
      </c>
      <c r="K278" s="61">
        <v>0.24229999999999999</v>
      </c>
      <c r="L278" s="62">
        <f t="shared" ref="L278" si="109">IFERROR(IF(K278="-",(ROUND(J278,2)),(ROUND(J278*(1+K278),2))),"-")</f>
        <v>29.06</v>
      </c>
      <c r="M278" s="62"/>
      <c r="N278" s="62">
        <f t="shared" ref="N278" si="110">IF(AND($G278=0,$I278=0),$P278,IF(H278=0,0,IF($K278&lt;&gt;"-",IFERROR(TRUNC(TRUNC((H278*(1+$K278)),2)*$F278,2),0),IFERROR(TRUNC(H278*$F278,2),0))))</f>
        <v>0</v>
      </c>
      <c r="O278" s="62">
        <f>IF(I278=0,0,P278-N278-M278)</f>
        <v>0</v>
      </c>
      <c r="P278" s="63">
        <f t="shared" ref="P278" si="111">IFERROR(ROUND(ROUND(L278,2)*ROUND(F278,2),2),0)</f>
        <v>0</v>
      </c>
      <c r="Q278" s="82"/>
      <c r="R278" s="82"/>
      <c r="S278" s="4" t="str">
        <f t="shared" si="88"/>
        <v>18.1</v>
      </c>
      <c r="T278" s="4" t="b">
        <f t="shared" si="107"/>
        <v>0</v>
      </c>
      <c r="U278" s="82"/>
      <c r="V278" s="82"/>
      <c r="W278" s="139"/>
      <c r="X278" s="5"/>
      <c r="Y278" s="6"/>
    </row>
    <row r="279" spans="1:25" ht="12.75" customHeight="1">
      <c r="A279" s="66"/>
      <c r="B279" s="66"/>
      <c r="C279" s="66"/>
      <c r="D279" s="87"/>
      <c r="E279" s="66"/>
      <c r="F279" s="88"/>
      <c r="G279" s="89"/>
      <c r="H279" s="89"/>
      <c r="I279" s="89"/>
      <c r="J279" s="71"/>
      <c r="K279" s="90"/>
      <c r="L279" s="73"/>
      <c r="M279" s="73"/>
      <c r="N279" s="73"/>
      <c r="O279" s="73"/>
      <c r="P279" s="74"/>
      <c r="Q279" s="82"/>
      <c r="R279" s="82"/>
      <c r="S279" s="4">
        <f t="shared" si="88"/>
        <v>0</v>
      </c>
      <c r="T279" s="4">
        <f t="shared" ref="T279:T283" si="112">IF(I279=0,P279-N279)</f>
        <v>0</v>
      </c>
      <c r="U279" s="82"/>
      <c r="V279" s="82"/>
      <c r="W279" s="139"/>
      <c r="X279" s="5"/>
      <c r="Y279" s="6"/>
    </row>
    <row r="280" spans="1:25" ht="12.75" customHeight="1">
      <c r="A280" s="75"/>
      <c r="B280" s="76"/>
      <c r="C280" s="76"/>
      <c r="D280" s="76"/>
      <c r="E280" s="76"/>
      <c r="F280" s="76"/>
      <c r="G280" s="76"/>
      <c r="H280" s="76"/>
      <c r="I280" s="76"/>
      <c r="J280" s="76"/>
      <c r="K280" s="53"/>
      <c r="L280" s="77" t="s">
        <v>660</v>
      </c>
      <c r="M280" s="78"/>
      <c r="N280" s="78">
        <f>SUM(N278:N279)</f>
        <v>0</v>
      </c>
      <c r="O280" s="78">
        <f>SUM(O278:O279)</f>
        <v>0</v>
      </c>
      <c r="P280" s="79">
        <f>SUM(P278:P279)</f>
        <v>0</v>
      </c>
      <c r="Q280" s="80"/>
      <c r="R280" s="4">
        <v>1</v>
      </c>
      <c r="S280" s="4"/>
      <c r="T280" s="4">
        <f t="shared" si="112"/>
        <v>0</v>
      </c>
      <c r="U280" s="64">
        <f>SUM(N280:O280)</f>
        <v>0</v>
      </c>
      <c r="V280" s="4" t="str">
        <f>IF(U280&lt;&gt;P280,"erro","ok")</f>
        <v>ok</v>
      </c>
      <c r="W280" s="139"/>
      <c r="X280" s="5"/>
      <c r="Y280" s="6"/>
    </row>
    <row r="281" spans="1:25" ht="6" customHeight="1">
      <c r="A281" s="81"/>
      <c r="B281" s="82"/>
      <c r="C281" s="83"/>
      <c r="D281" s="83"/>
      <c r="E281" s="82"/>
      <c r="F281" s="82"/>
      <c r="G281" s="82"/>
      <c r="H281" s="82"/>
      <c r="I281" s="82"/>
      <c r="J281" s="82"/>
      <c r="K281" s="4"/>
      <c r="L281" s="82"/>
      <c r="M281" s="82"/>
      <c r="N281" s="82"/>
      <c r="O281" s="82"/>
      <c r="P281" s="84"/>
      <c r="Q281" s="4"/>
      <c r="R281" s="4"/>
      <c r="S281" s="4">
        <f t="shared" si="88"/>
        <v>0</v>
      </c>
      <c r="T281" s="4">
        <f t="shared" si="112"/>
        <v>0</v>
      </c>
      <c r="U281" s="4"/>
      <c r="V281" s="4"/>
      <c r="W281" s="139"/>
      <c r="X281" s="5"/>
      <c r="Y281" s="6"/>
    </row>
    <row r="282" spans="1:25" ht="12.75" customHeight="1">
      <c r="A282" s="50">
        <v>19</v>
      </c>
      <c r="B282" s="51"/>
      <c r="C282" s="51"/>
      <c r="D282" s="52" t="s">
        <v>494</v>
      </c>
      <c r="E282" s="52"/>
      <c r="F282" s="52"/>
      <c r="G282" s="52"/>
      <c r="H282" s="52"/>
      <c r="I282" s="52"/>
      <c r="J282" s="52"/>
      <c r="K282" s="53"/>
      <c r="L282" s="52"/>
      <c r="M282" s="52"/>
      <c r="N282" s="52"/>
      <c r="O282" s="52"/>
      <c r="P282" s="54">
        <f>P285</f>
        <v>0</v>
      </c>
      <c r="Q282" s="4"/>
      <c r="R282" s="4"/>
      <c r="S282" s="4">
        <f t="shared" si="88"/>
        <v>19</v>
      </c>
      <c r="T282" s="4">
        <f t="shared" si="112"/>
        <v>0</v>
      </c>
      <c r="U282" s="4"/>
      <c r="V282" s="4"/>
      <c r="W282" s="139"/>
      <c r="X282" s="5"/>
      <c r="Y282" s="6"/>
    </row>
    <row r="283" spans="1:25" ht="12.75" customHeight="1">
      <c r="A283" s="85" t="s">
        <v>661</v>
      </c>
      <c r="B283" s="56">
        <v>450</v>
      </c>
      <c r="C283" s="56" t="s">
        <v>3</v>
      </c>
      <c r="D283" s="57" t="s">
        <v>474</v>
      </c>
      <c r="E283" s="58" t="s">
        <v>290</v>
      </c>
      <c r="F283" s="137"/>
      <c r="G283" s="59"/>
      <c r="H283" s="59">
        <v>405.07</v>
      </c>
      <c r="I283" s="59">
        <v>0</v>
      </c>
      <c r="J283" s="60">
        <f t="shared" ref="J283" si="113">ROUND((H283+I283),2)</f>
        <v>405.07</v>
      </c>
      <c r="K283" s="61">
        <v>0.24229999999999999</v>
      </c>
      <c r="L283" s="62">
        <f t="shared" ref="L283" si="114">IFERROR(IF(K283="-",(ROUND(J283,2)),(ROUND(J283*(1+K283),2))),"-")</f>
        <v>503.22</v>
      </c>
      <c r="M283" s="62"/>
      <c r="N283" s="62">
        <f t="shared" ref="N283" si="115">IF(AND($G283=0,$I283=0),$P283,IF(H283=0,0,IF($K283&lt;&gt;"-",IFERROR(TRUNC(TRUNC((H283*(1+$K283)),2)*$F283,2),0),IFERROR(TRUNC(H283*$F283,2),0))))</f>
        <v>0</v>
      </c>
      <c r="O283" s="62">
        <f>IF(I283=0,0,P283-N283-M283)</f>
        <v>0</v>
      </c>
      <c r="P283" s="63">
        <f t="shared" ref="P283" si="116">IFERROR(ROUND(ROUND(L283,2)*ROUND(F283,2),2),0)</f>
        <v>0</v>
      </c>
      <c r="Q283" s="82"/>
      <c r="R283" s="82"/>
      <c r="S283" s="4" t="str">
        <f t="shared" si="88"/>
        <v>19.1</v>
      </c>
      <c r="T283" s="4">
        <f t="shared" si="112"/>
        <v>0</v>
      </c>
      <c r="U283" s="82"/>
      <c r="V283" s="82"/>
      <c r="W283" s="139"/>
      <c r="X283" s="5"/>
      <c r="Y283" s="6"/>
    </row>
    <row r="284" spans="1:25" ht="12.75" customHeight="1">
      <c r="A284" s="66"/>
      <c r="B284" s="66"/>
      <c r="C284" s="66"/>
      <c r="D284" s="87"/>
      <c r="E284" s="66"/>
      <c r="F284" s="88"/>
      <c r="G284" s="89"/>
      <c r="H284" s="89"/>
      <c r="I284" s="89"/>
      <c r="J284" s="71"/>
      <c r="K284" s="90"/>
      <c r="L284" s="73"/>
      <c r="M284" s="73"/>
      <c r="N284" s="73"/>
      <c r="O284" s="73"/>
      <c r="P284" s="74"/>
      <c r="Q284" s="82"/>
      <c r="R284" s="82"/>
      <c r="S284" s="4">
        <f t="shared" ref="S284" si="117">A284</f>
        <v>0</v>
      </c>
      <c r="T284" s="4">
        <f t="shared" ref="T284:T285" si="118">IF(I284=0,P284-N284)</f>
        <v>0</v>
      </c>
      <c r="U284" s="82"/>
      <c r="V284" s="82"/>
      <c r="W284" s="141"/>
      <c r="X284" s="5"/>
      <c r="Y284" s="6"/>
    </row>
    <row r="285" spans="1:25" ht="12.75" customHeight="1">
      <c r="A285" s="75"/>
      <c r="B285" s="76"/>
      <c r="C285" s="76"/>
      <c r="D285" s="76"/>
      <c r="E285" s="76"/>
      <c r="F285" s="76"/>
      <c r="G285" s="76"/>
      <c r="H285" s="76"/>
      <c r="I285" s="76"/>
      <c r="J285" s="76"/>
      <c r="K285" s="53"/>
      <c r="L285" s="77" t="s">
        <v>662</v>
      </c>
      <c r="M285" s="78"/>
      <c r="N285" s="78">
        <f>SUM(N283:N284)</f>
        <v>0</v>
      </c>
      <c r="O285" s="78">
        <f>SUM(O283:O284)</f>
        <v>0</v>
      </c>
      <c r="P285" s="79">
        <f>SUM(P283:P284)</f>
        <v>0</v>
      </c>
      <c r="Q285" s="80"/>
      <c r="R285" s="4">
        <v>1</v>
      </c>
      <c r="S285" s="4"/>
      <c r="T285" s="4">
        <f t="shared" si="118"/>
        <v>0</v>
      </c>
      <c r="U285" s="64">
        <f>SUM(N285:O285)</f>
        <v>0</v>
      </c>
      <c r="V285" s="4" t="str">
        <f>IF(U285&lt;&gt;P285,"erro","ok")</f>
        <v>ok</v>
      </c>
      <c r="W285" s="139"/>
      <c r="X285" s="5"/>
      <c r="Y285" s="6"/>
    </row>
    <row r="286" spans="1:25" ht="6" customHeight="1">
      <c r="A286" s="92"/>
      <c r="B286" s="93"/>
      <c r="C286" s="94"/>
      <c r="D286" s="94"/>
      <c r="E286" s="93"/>
      <c r="F286" s="93"/>
      <c r="G286" s="93"/>
      <c r="H286" s="93"/>
      <c r="I286" s="93"/>
      <c r="J286" s="93"/>
      <c r="K286" s="95"/>
      <c r="L286" s="93"/>
      <c r="M286" s="93"/>
      <c r="N286" s="93"/>
      <c r="O286" s="93"/>
      <c r="P286" s="96"/>
      <c r="Q286" s="4"/>
      <c r="R286" s="4"/>
      <c r="S286" s="4"/>
      <c r="T286" s="4">
        <f t="shared" ref="T286" si="119">IF(I286=0,P286-N286)</f>
        <v>0</v>
      </c>
      <c r="U286" s="4"/>
      <c r="V286" s="4"/>
      <c r="W286" s="139"/>
      <c r="X286" s="5"/>
      <c r="Y286" s="6"/>
    </row>
    <row r="287" spans="1:25" ht="6" customHeight="1">
      <c r="A287" s="97"/>
      <c r="B287" s="98"/>
      <c r="C287" s="99"/>
      <c r="D287" s="99"/>
      <c r="E287" s="98"/>
      <c r="F287" s="98"/>
      <c r="G287" s="98"/>
      <c r="H287" s="98"/>
      <c r="I287" s="98"/>
      <c r="J287" s="98"/>
      <c r="K287" s="4"/>
      <c r="L287" s="98"/>
      <c r="M287" s="82"/>
      <c r="N287" s="82"/>
      <c r="O287" s="82"/>
      <c r="P287" s="84"/>
      <c r="Q287" s="4"/>
      <c r="R287" s="4"/>
      <c r="S287" s="4"/>
      <c r="T287" s="4"/>
      <c r="U287" s="4"/>
      <c r="V287" s="4"/>
      <c r="W287" s="139"/>
      <c r="X287" s="5"/>
      <c r="Y287" s="6"/>
    </row>
    <row r="288" spans="1:25" ht="12.75" customHeight="1">
      <c r="A288" s="100"/>
      <c r="B288" s="101"/>
      <c r="C288" s="101"/>
      <c r="D288" s="101"/>
      <c r="E288" s="101"/>
      <c r="F288" s="101"/>
      <c r="G288" s="101"/>
      <c r="H288" s="101"/>
      <c r="I288" s="101"/>
      <c r="J288" s="102"/>
      <c r="K288" s="103"/>
      <c r="L288" s="104" t="s">
        <v>19</v>
      </c>
      <c r="M288" s="105">
        <f>SUMIF($R10:$R286,1,M10:M286)</f>
        <v>0</v>
      </c>
      <c r="N288" s="105">
        <f ca="1">SUMIF($R10:$R286,1,N10:N285)</f>
        <v>0</v>
      </c>
      <c r="O288" s="105">
        <f>SUMIF($R10:$R286,1,O10:O286)</f>
        <v>0</v>
      </c>
      <c r="P288" s="106">
        <f>SUMIF($R10:$R286,1,P10:P286)</f>
        <v>0</v>
      </c>
      <c r="Q288" s="4"/>
      <c r="R288" s="4"/>
      <c r="S288" s="4"/>
      <c r="T288" s="4"/>
      <c r="U288" s="4"/>
      <c r="V288" s="4"/>
      <c r="W288" s="140"/>
      <c r="X288" s="5"/>
      <c r="Y288" s="6"/>
    </row>
    <row r="289" spans="1:25" ht="12.75" customHeight="1">
      <c r="A289" s="107"/>
      <c r="B289" s="107"/>
      <c r="C289" s="107"/>
      <c r="D289" s="107"/>
      <c r="E289" s="107"/>
      <c r="F289" s="107"/>
      <c r="G289" s="107"/>
      <c r="H289" s="107"/>
      <c r="I289" s="107"/>
      <c r="J289" s="108"/>
      <c r="K289" s="109"/>
      <c r="L289" s="110" t="s">
        <v>306</v>
      </c>
      <c r="M289" s="111"/>
      <c r="N289" s="112">
        <f ca="1">IFERROR(N288/P288,0)</f>
        <v>0</v>
      </c>
      <c r="O289" s="113"/>
      <c r="P289" s="114"/>
      <c r="Q289" s="95"/>
      <c r="R289" s="95"/>
      <c r="S289" s="95"/>
      <c r="T289" s="95"/>
      <c r="U289" s="95"/>
      <c r="V289" s="95"/>
      <c r="W289" s="142"/>
      <c r="X289" s="115"/>
      <c r="Y289" s="116"/>
    </row>
    <row r="290" spans="1:25" ht="12.75" customHeight="1">
      <c r="A290" s="117" t="s">
        <v>20</v>
      </c>
      <c r="B290" s="118"/>
      <c r="C290" s="119"/>
      <c r="D290" s="119"/>
      <c r="E290" s="119"/>
      <c r="F290" s="119"/>
      <c r="G290" s="119"/>
      <c r="H290" s="119"/>
      <c r="I290" s="119"/>
      <c r="J290" s="120"/>
      <c r="K290" s="4"/>
      <c r="L290" s="121"/>
      <c r="M290" s="121"/>
      <c r="N290" s="121"/>
      <c r="O290" s="121"/>
      <c r="P290" s="122"/>
      <c r="Q290" s="4"/>
      <c r="R290" s="4"/>
      <c r="S290" s="4"/>
      <c r="T290" s="4"/>
      <c r="U290" s="4"/>
      <c r="V290" s="4"/>
      <c r="X290" s="5"/>
      <c r="Y290" s="6"/>
    </row>
    <row r="291" spans="1:25" ht="12.75" customHeight="1">
      <c r="A291" s="123" t="s">
        <v>663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20"/>
      <c r="Q291" s="4"/>
      <c r="R291" s="4"/>
      <c r="S291" s="4"/>
      <c r="T291" s="4"/>
      <c r="U291" s="4"/>
      <c r="V291" s="4"/>
      <c r="W291" s="4"/>
      <c r="X291" s="5"/>
      <c r="Y291" s="6"/>
    </row>
    <row r="292" spans="1:25" ht="60.75" customHeight="1">
      <c r="A292" s="124" t="s">
        <v>319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20"/>
      <c r="Q292" s="4"/>
      <c r="R292" s="4"/>
      <c r="S292" s="4"/>
      <c r="T292" s="4"/>
      <c r="U292" s="4"/>
      <c r="V292" s="4"/>
      <c r="W292" s="4"/>
      <c r="X292" s="5"/>
      <c r="Y292" s="6"/>
    </row>
    <row r="293" spans="1:25" ht="12.75" customHeight="1">
      <c r="A293" s="125"/>
      <c r="B293" s="126"/>
      <c r="C293" s="125"/>
      <c r="D293" s="125"/>
      <c r="E293" s="126"/>
      <c r="F293" s="126"/>
      <c r="G293" s="126"/>
      <c r="H293" s="126"/>
      <c r="I293" s="126"/>
      <c r="J293" s="126"/>
      <c r="K293" s="4"/>
      <c r="L293" s="126"/>
      <c r="M293" s="126"/>
      <c r="N293" s="126"/>
      <c r="O293" s="126"/>
      <c r="P293" s="126"/>
      <c r="Q293" s="4"/>
      <c r="R293" s="4"/>
      <c r="S293" s="4"/>
      <c r="T293" s="4"/>
      <c r="U293" s="4"/>
      <c r="V293" s="4"/>
      <c r="W293" s="4"/>
      <c r="X293" s="5"/>
      <c r="Y293" s="6"/>
    </row>
    <row r="294" spans="1:25" ht="12.75" customHeight="1">
      <c r="A294" s="127"/>
      <c r="B294" s="42"/>
      <c r="C294" s="128"/>
      <c r="D294" s="128"/>
      <c r="E294" s="129"/>
      <c r="F294" s="130"/>
      <c r="G294" s="130"/>
      <c r="H294" s="130"/>
      <c r="I294" s="130"/>
      <c r="J294" s="130"/>
      <c r="K294" s="4"/>
      <c r="L294" s="130"/>
      <c r="M294" s="130"/>
      <c r="N294" s="130"/>
      <c r="O294" s="130"/>
      <c r="P294" s="130"/>
      <c r="Q294" s="4"/>
      <c r="R294" s="4"/>
      <c r="S294" s="4"/>
      <c r="T294" s="4"/>
      <c r="U294" s="4"/>
      <c r="V294" s="4"/>
      <c r="W294" s="4"/>
      <c r="X294" s="5"/>
      <c r="Y294" s="6"/>
    </row>
    <row r="295" spans="1:25" ht="12.75" customHeight="1">
      <c r="A295" s="127"/>
      <c r="B295" s="42"/>
      <c r="C295" s="128"/>
      <c r="D295" s="131"/>
      <c r="E295" s="129"/>
      <c r="F295" s="130"/>
      <c r="G295" s="130"/>
      <c r="H295" s="130"/>
      <c r="I295" s="132"/>
      <c r="J295" s="133" t="s">
        <v>23</v>
      </c>
      <c r="K295" s="143"/>
      <c r="L295" s="144"/>
      <c r="M295" s="144"/>
      <c r="N295" s="144"/>
      <c r="O295" s="144"/>
      <c r="P295" s="145"/>
      <c r="Q295" s="4"/>
      <c r="R295" s="4"/>
      <c r="S295" s="4"/>
      <c r="T295" s="4"/>
      <c r="U295" s="4"/>
      <c r="V295" s="4"/>
      <c r="W295" s="4"/>
      <c r="X295" s="5"/>
      <c r="Y295" s="6"/>
    </row>
    <row r="296" spans="1:25" ht="12.75" customHeight="1">
      <c r="A296" s="127"/>
      <c r="B296" s="42"/>
      <c r="C296" s="128"/>
      <c r="D296" s="131"/>
      <c r="E296" s="129"/>
      <c r="F296" s="130"/>
      <c r="G296" s="130"/>
      <c r="H296" s="130"/>
      <c r="I296" s="134"/>
      <c r="J296" s="135" t="s">
        <v>24</v>
      </c>
      <c r="K296" s="146"/>
      <c r="L296" s="147"/>
      <c r="M296" s="147"/>
      <c r="N296" s="147"/>
      <c r="O296" s="147"/>
      <c r="P296" s="148"/>
      <c r="Q296" s="4"/>
      <c r="R296" s="4"/>
      <c r="S296" s="4"/>
      <c r="T296" s="4"/>
      <c r="U296" s="4"/>
      <c r="V296" s="4"/>
      <c r="W296" s="4"/>
      <c r="X296" s="5"/>
      <c r="Y296" s="6"/>
    </row>
    <row r="297" spans="1:25" ht="12.75" customHeight="1">
      <c r="A297" s="127"/>
      <c r="B297" s="42"/>
      <c r="C297" s="128"/>
      <c r="D297" s="4"/>
      <c r="E297" s="129"/>
      <c r="F297" s="130"/>
      <c r="G297" s="130"/>
      <c r="H297" s="130"/>
      <c r="I297" s="134"/>
      <c r="J297" s="135" t="s">
        <v>25</v>
      </c>
      <c r="K297" s="149"/>
      <c r="L297" s="149"/>
      <c r="M297" s="150"/>
      <c r="N297" s="150"/>
      <c r="O297" s="150"/>
      <c r="P297" s="151"/>
      <c r="Q297" s="4"/>
      <c r="R297" s="4"/>
      <c r="S297" s="4"/>
      <c r="T297" s="4"/>
      <c r="U297" s="4"/>
      <c r="V297" s="4"/>
      <c r="W297" s="4"/>
      <c r="X297" s="5"/>
      <c r="Y297" s="6"/>
    </row>
    <row r="298" spans="1:25" ht="12.75" customHeight="1">
      <c r="A298" s="127"/>
      <c r="B298" s="42"/>
      <c r="C298" s="128"/>
      <c r="D298" s="4"/>
      <c r="E298" s="129"/>
      <c r="F298" s="130"/>
      <c r="G298" s="130"/>
      <c r="H298" s="130"/>
      <c r="I298" s="136"/>
      <c r="J298" s="155" t="s">
        <v>2</v>
      </c>
      <c r="K298" s="152"/>
      <c r="L298" s="153"/>
      <c r="M298" s="153"/>
      <c r="N298" s="153"/>
      <c r="O298" s="153"/>
      <c r="P298" s="154"/>
      <c r="Q298" s="4"/>
      <c r="R298" s="4"/>
      <c r="S298" s="4"/>
      <c r="T298" s="4"/>
      <c r="U298" s="4"/>
      <c r="V298" s="4"/>
      <c r="W298" s="4"/>
      <c r="X298" s="5"/>
      <c r="Y298" s="6"/>
    </row>
    <row r="299" spans="1:25" ht="12.75" customHeight="1">
      <c r="A299" s="127"/>
      <c r="B299" s="42"/>
      <c r="C299" s="128"/>
      <c r="D299" s="128"/>
      <c r="E299" s="129"/>
      <c r="F299" s="130"/>
      <c r="G299" s="130"/>
      <c r="H299" s="130"/>
      <c r="I299" s="130"/>
      <c r="J299" s="130"/>
      <c r="K299" s="4"/>
      <c r="L299" s="130"/>
      <c r="M299" s="130"/>
      <c r="N299" s="130"/>
      <c r="O299" s="130"/>
      <c r="P299" s="130"/>
      <c r="Q299" s="4"/>
      <c r="R299" s="4"/>
      <c r="S299" s="4"/>
      <c r="T299" s="4"/>
      <c r="U299" s="4"/>
      <c r="V299" s="4"/>
      <c r="W299" s="4"/>
      <c r="X299" s="5"/>
      <c r="Y299" s="6"/>
    </row>
    <row r="300" spans="1:25" ht="12.75" customHeight="1">
      <c r="A300" s="127"/>
      <c r="B300" s="42"/>
      <c r="C300" s="128"/>
      <c r="D300" s="128"/>
      <c r="E300" s="129"/>
      <c r="F300" s="130"/>
      <c r="G300" s="130"/>
      <c r="H300" s="130"/>
      <c r="I300" s="130"/>
      <c r="J300" s="130"/>
      <c r="K300" s="4"/>
      <c r="L300" s="130"/>
      <c r="M300" s="130"/>
      <c r="N300" s="130"/>
      <c r="O300" s="130"/>
      <c r="P300" s="130"/>
      <c r="Q300" s="4"/>
      <c r="R300" s="4"/>
      <c r="S300" s="4"/>
      <c r="T300" s="4"/>
      <c r="U300" s="4"/>
      <c r="V300" s="4"/>
      <c r="W300" s="4"/>
      <c r="X300" s="5"/>
      <c r="Y300" s="6"/>
    </row>
    <row r="301" spans="1:25" ht="12.75" customHeight="1">
      <c r="A301" s="127"/>
      <c r="B301" s="42"/>
      <c r="C301" s="128"/>
      <c r="D301" s="128"/>
      <c r="E301" s="129"/>
      <c r="F301" s="130"/>
      <c r="G301" s="130"/>
      <c r="H301" s="130"/>
      <c r="I301" s="130"/>
      <c r="J301" s="130"/>
      <c r="K301" s="4"/>
      <c r="L301" s="130"/>
      <c r="M301" s="130"/>
      <c r="N301" s="130"/>
      <c r="O301" s="130"/>
      <c r="P301" s="130"/>
      <c r="Q301" s="4"/>
      <c r="R301" s="4"/>
      <c r="S301" s="4"/>
      <c r="T301" s="4"/>
      <c r="U301" s="4"/>
      <c r="V301" s="4"/>
      <c r="W301" s="4"/>
      <c r="X301" s="5"/>
      <c r="Y301" s="6"/>
    </row>
    <row r="302" spans="1:25" ht="12.75" customHeight="1">
      <c r="A302" s="127"/>
      <c r="B302" s="42"/>
      <c r="C302" s="128"/>
      <c r="D302" s="128"/>
      <c r="E302" s="129"/>
      <c r="F302" s="130"/>
      <c r="G302" s="130"/>
      <c r="H302" s="130"/>
      <c r="I302" s="130"/>
      <c r="J302" s="130"/>
      <c r="K302" s="4"/>
      <c r="L302" s="130"/>
      <c r="M302" s="130"/>
      <c r="N302" s="130"/>
      <c r="O302" s="130"/>
      <c r="P302" s="130"/>
      <c r="Q302" s="4"/>
      <c r="R302" s="4"/>
      <c r="S302" s="4"/>
      <c r="T302" s="4"/>
      <c r="U302" s="4"/>
      <c r="V302" s="4"/>
      <c r="W302" s="4"/>
      <c r="X302" s="5"/>
      <c r="Y302" s="6"/>
    </row>
  </sheetData>
  <sheetProtection algorithmName="SHA-512" hashValue="7RsH95f9iNRW8iPthHlNgeOO8nH6TXcNEgV6q0kgmb9p+X11mRFSc0QUTlyqE4XctY1n90K/W36+vEsX3bUNCg==" saltValue="9GXBJJoqs80t0Wa38cM76A==" spinCount="100000" sheet="1" formatCells="0" formatColumns="0" formatRows="0"/>
  <mergeCells count="21">
    <mergeCell ref="U7:W7"/>
    <mergeCell ref="M7:P7"/>
    <mergeCell ref="B7:B8"/>
    <mergeCell ref="C7:C8"/>
    <mergeCell ref="D7:D8"/>
    <mergeCell ref="E7:E8"/>
    <mergeCell ref="F7:F8"/>
    <mergeCell ref="A1:P2"/>
    <mergeCell ref="K297:L297"/>
    <mergeCell ref="A291:P291"/>
    <mergeCell ref="A292:P292"/>
    <mergeCell ref="A3:P3"/>
    <mergeCell ref="C4:L4"/>
    <mergeCell ref="A5:B5"/>
    <mergeCell ref="A6:B6"/>
    <mergeCell ref="A7:A8"/>
    <mergeCell ref="G7:J7"/>
    <mergeCell ref="K7:K8"/>
    <mergeCell ref="L7:L8"/>
    <mergeCell ref="C5:K5"/>
    <mergeCell ref="C6:K6"/>
  </mergeCells>
  <phoneticPr fontId="22" type="noConversion"/>
  <conditionalFormatting sqref="A3:P8">
    <cfRule type="expression" dxfId="80" priority="245">
      <formula>$C$5="ATENÇÃO: VALOR DESONERADO MENOR"</formula>
    </cfRule>
  </conditionalFormatting>
  <conditionalFormatting sqref="M286:O289 M59:O284">
    <cfRule type="cellIs" dxfId="37" priority="304" operator="lessThan">
      <formula>0</formula>
    </cfRule>
  </conditionalFormatting>
  <conditionalFormatting sqref="M11:O58">
    <cfRule type="cellIs" dxfId="36" priority="345" operator="lessThan">
      <formula>0</formula>
    </cfRule>
  </conditionalFormatting>
  <conditionalFormatting sqref="M285:O285">
    <cfRule type="cellIs" dxfId="35" priority="309" operator="lessThan">
      <formula>0</formula>
    </cfRule>
  </conditionalFormatting>
  <conditionalFormatting sqref="M53:P53">
    <cfRule type="expression" dxfId="34" priority="305">
      <formula>$V$53="erro"</formula>
    </cfRule>
  </conditionalFormatting>
  <conditionalFormatting sqref="M59:P59">
    <cfRule type="expression" dxfId="33" priority="301">
      <formula>$V$59="erro"</formula>
    </cfRule>
    <cfRule type="expression" dxfId="32" priority="302">
      <formula>$V$53="erro"</formula>
    </cfRule>
  </conditionalFormatting>
  <conditionalFormatting sqref="M67:P67">
    <cfRule type="expression" dxfId="31" priority="340">
      <formula>$V$53="erro"</formula>
    </cfRule>
  </conditionalFormatting>
  <conditionalFormatting sqref="M74:P74">
    <cfRule type="expression" dxfId="30" priority="300">
      <formula>$V$74="erro"</formula>
    </cfRule>
    <cfRule type="expression" dxfId="29" priority="338">
      <formula>$V$53="erro"</formula>
    </cfRule>
  </conditionalFormatting>
  <conditionalFormatting sqref="M83:P83">
    <cfRule type="expression" dxfId="28" priority="336">
      <formula>$V$53="erro"</formula>
    </cfRule>
  </conditionalFormatting>
  <conditionalFormatting sqref="M112:P112">
    <cfRule type="expression" dxfId="27" priority="299">
      <formula>$V$112="erro"</formula>
    </cfRule>
    <cfRule type="expression" dxfId="26" priority="334">
      <formula>$V$53="erro"</formula>
    </cfRule>
  </conditionalFormatting>
  <conditionalFormatting sqref="M120:P120">
    <cfRule type="expression" dxfId="25" priority="298">
      <formula>$V$120="erro"</formula>
    </cfRule>
    <cfRule type="expression" dxfId="24" priority="332">
      <formula>$V$53="erro"</formula>
    </cfRule>
  </conditionalFormatting>
  <conditionalFormatting sqref="M128:P128">
    <cfRule type="expression" dxfId="23" priority="297">
      <formula>$V$128="erro"</formula>
    </cfRule>
    <cfRule type="expression" dxfId="22" priority="330">
      <formula>$V$53="erro"</formula>
    </cfRule>
  </conditionalFormatting>
  <conditionalFormatting sqref="M134:P134">
    <cfRule type="expression" dxfId="21" priority="296">
      <formula>$V$134="erro"</formula>
    </cfRule>
    <cfRule type="expression" dxfId="20" priority="328">
      <formula>$V$53="erro"</formula>
    </cfRule>
  </conditionalFormatting>
  <conditionalFormatting sqref="M140:P140">
    <cfRule type="expression" dxfId="19" priority="295">
      <formula>$V$140="erro"</formula>
    </cfRule>
    <cfRule type="expression" dxfId="18" priority="326">
      <formula>$V$53="erro"</formula>
    </cfRule>
  </conditionalFormatting>
  <conditionalFormatting sqref="M158:P158">
    <cfRule type="expression" dxfId="17" priority="294">
      <formula>$V$158="erro"</formula>
    </cfRule>
    <cfRule type="expression" dxfId="16" priority="324">
      <formula>$V$53="erro"</formula>
    </cfRule>
  </conditionalFormatting>
  <conditionalFormatting sqref="M175:P175">
    <cfRule type="expression" dxfId="15" priority="293">
      <formula>$V$175="erro"</formula>
    </cfRule>
    <cfRule type="expression" dxfId="14" priority="322">
      <formula>$V$53="erro"</formula>
    </cfRule>
  </conditionalFormatting>
  <conditionalFormatting sqref="M184:P184">
    <cfRule type="expression" dxfId="13" priority="292">
      <formula>$V$184="erro"</formula>
    </cfRule>
    <cfRule type="expression" dxfId="12" priority="320">
      <formula>$V$53="erro"</formula>
    </cfRule>
  </conditionalFormatting>
  <conditionalFormatting sqref="M192:P192">
    <cfRule type="expression" dxfId="11" priority="291">
      <formula>$V$192="erro"</formula>
    </cfRule>
    <cfRule type="expression" dxfId="10" priority="318">
      <formula>$V$53="erro"</formula>
    </cfRule>
  </conditionalFormatting>
  <conditionalFormatting sqref="M233:P233">
    <cfRule type="expression" dxfId="9" priority="290">
      <formula>$V$233="erro"</formula>
    </cfRule>
    <cfRule type="expression" dxfId="8" priority="316">
      <formula>$V$53="erro"</formula>
    </cfRule>
  </conditionalFormatting>
  <conditionalFormatting sqref="M240:P240">
    <cfRule type="expression" dxfId="7" priority="289">
      <formula>$V$240="erro"</formula>
    </cfRule>
    <cfRule type="expression" dxfId="6" priority="314">
      <formula>$V$53="erro"</formula>
    </cfRule>
  </conditionalFormatting>
  <conditionalFormatting sqref="M275:P275">
    <cfRule type="expression" dxfId="5" priority="288">
      <formula>$V$275="erro"</formula>
    </cfRule>
    <cfRule type="expression" dxfId="4" priority="312">
      <formula>$V$53="erro"</formula>
    </cfRule>
  </conditionalFormatting>
  <conditionalFormatting sqref="M280:P280">
    <cfRule type="expression" dxfId="3" priority="287">
      <formula>$V$280="erro"</formula>
    </cfRule>
    <cfRule type="expression" dxfId="2" priority="310">
      <formula>$V$53="erro"</formula>
    </cfRule>
  </conditionalFormatting>
  <conditionalFormatting sqref="M285:P285">
    <cfRule type="expression" dxfId="1" priority="286">
      <formula>$V$285="erro"</formula>
    </cfRule>
    <cfRule type="expression" dxfId="0" priority="308">
      <formula>$V$53="erro"</formula>
    </cfRule>
  </conditionalFormatting>
  <dataValidations count="1">
    <dataValidation type="list" allowBlank="1" showErrorMessage="1" sqref="C58 C157" xr:uid="{00000000-0002-0000-0A00-000000000000}">
      <formula1>#REF!</formula1>
    </dataValidation>
  </dataValidations>
  <printOptions horizontalCentered="1"/>
  <pageMargins left="0.59055118110236227" right="0.59055118110236227" top="0.78740157480314965" bottom="0.78740157480314965" header="0" footer="0"/>
  <pageSetup paperSize="9" scale="3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7" id="{9810EE79-D689-4EBD-A695-28917AFEE60B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B11:C51 B70:C72</xm:sqref>
        </x14:conditionalFormatting>
        <x14:conditionalFormatting xmlns:xm="http://schemas.microsoft.com/office/excel/2006/main">
          <x14:cfRule type="expression" priority="56" id="{513A91CB-1F3F-4737-A801-F56CEC260B37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B56:C57</xm:sqref>
        </x14:conditionalFormatting>
        <x14:conditionalFormatting xmlns:xm="http://schemas.microsoft.com/office/excel/2006/main">
          <x14:cfRule type="expression" priority="24" id="{F2A9BD06-D337-4686-B98A-332CF19C7759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B77:C81</xm:sqref>
        </x14:conditionalFormatting>
        <x14:conditionalFormatting xmlns:xm="http://schemas.microsoft.com/office/excel/2006/main">
          <x14:cfRule type="expression" priority="22" id="{B22066D3-3E94-4BF0-A371-21CBD4611907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B86:C110</xm:sqref>
        </x14:conditionalFormatting>
        <x14:conditionalFormatting xmlns:xm="http://schemas.microsoft.com/office/excel/2006/main">
          <x14:cfRule type="expression" priority="37" id="{E3374ED2-3FE1-48EC-92A6-97BB5997D47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B115:C118</xm:sqref>
        </x14:conditionalFormatting>
        <x14:conditionalFormatting xmlns:xm="http://schemas.microsoft.com/office/excel/2006/main">
          <x14:cfRule type="expression" priority="38" id="{6FD202DA-4EB7-4930-87C7-33475EBABD9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B123:C126</xm:sqref>
        </x14:conditionalFormatting>
        <x14:conditionalFormatting xmlns:xm="http://schemas.microsoft.com/office/excel/2006/main">
          <x14:cfRule type="expression" priority="36" id="{5F7B6B25-7020-4ED7-9908-ADC51EEB699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B131:C132</xm:sqref>
        </x14:conditionalFormatting>
        <x14:conditionalFormatting xmlns:xm="http://schemas.microsoft.com/office/excel/2006/main">
          <x14:cfRule type="expression" priority="35" id="{FD381FF5-8555-49EB-A528-9AC2119EA002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B137:C138</xm:sqref>
        </x14:conditionalFormatting>
        <x14:conditionalFormatting xmlns:xm="http://schemas.microsoft.com/office/excel/2006/main">
          <x14:cfRule type="expression" priority="34" id="{43C4CB04-0CF8-44D9-9428-315F856E527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B143:C156</xm:sqref>
        </x14:conditionalFormatting>
        <x14:conditionalFormatting xmlns:xm="http://schemas.microsoft.com/office/excel/2006/main">
          <x14:cfRule type="expression" priority="33" id="{38F93CE3-17BB-4F86-B582-49A7646B927A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B161:C173</xm:sqref>
        </x14:conditionalFormatting>
        <x14:conditionalFormatting xmlns:xm="http://schemas.microsoft.com/office/excel/2006/main">
          <x14:cfRule type="expression" priority="32" id="{9334E59A-9E61-4C25-B156-496537E20B7D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B178:C182</xm:sqref>
        </x14:conditionalFormatting>
        <x14:conditionalFormatting xmlns:xm="http://schemas.microsoft.com/office/excel/2006/main">
          <x14:cfRule type="expression" priority="31" id="{E23340F4-95D2-4EEC-8CED-DB50C9705E06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B187:C190</xm:sqref>
        </x14:conditionalFormatting>
        <x14:conditionalFormatting xmlns:xm="http://schemas.microsoft.com/office/excel/2006/main">
          <x14:cfRule type="expression" priority="30" id="{F49A6A4E-A48C-43B8-972D-3D7AB287BF94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B195:C231</xm:sqref>
        </x14:conditionalFormatting>
        <x14:conditionalFormatting xmlns:xm="http://schemas.microsoft.com/office/excel/2006/main">
          <x14:cfRule type="expression" priority="29" id="{B16FD03F-C1AC-43A6-8E2B-95AA11C0006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B236:C238</xm:sqref>
        </x14:conditionalFormatting>
        <x14:conditionalFormatting xmlns:xm="http://schemas.microsoft.com/office/excel/2006/main">
          <x14:cfRule type="expression" priority="28" id="{ECF990BC-65B5-462E-9933-B98E9182F9E7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B243:C273</xm:sqref>
        </x14:conditionalFormatting>
        <x14:conditionalFormatting xmlns:xm="http://schemas.microsoft.com/office/excel/2006/main">
          <x14:cfRule type="expression" priority="27" id="{07DD9A0C-AB58-4104-9B97-43A84AF14B67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B278:C278</xm:sqref>
        </x14:conditionalFormatting>
        <x14:conditionalFormatting xmlns:xm="http://schemas.microsoft.com/office/excel/2006/main">
          <x14:cfRule type="expression" priority="26" id="{1539948A-8424-47D2-8175-FD8BC1C56B8C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B283:C283</xm:sqref>
        </x14:conditionalFormatting>
        <x14:conditionalFormatting xmlns:xm="http://schemas.microsoft.com/office/excel/2006/main">
          <x14:cfRule type="expression" priority="249" id="{94420561-6C12-4AE4-858F-93FB9697812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F11:F51 F56:F57 B62:C65 F62:F65 F137:F138 F243:F273 F278 F283</xm:sqref>
        </x14:conditionalFormatting>
        <x14:conditionalFormatting xmlns:xm="http://schemas.microsoft.com/office/excel/2006/main">
          <x14:cfRule type="expression" priority="43" id="{99E9FB9F-DC4B-4E99-8C2C-4A7DCBC2E2B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F70:F72</xm:sqref>
        </x14:conditionalFormatting>
        <x14:conditionalFormatting xmlns:xm="http://schemas.microsoft.com/office/excel/2006/main">
          <x14:cfRule type="expression" priority="21" id="{9ED560FD-5E35-4232-B637-ACD57F35735B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F77:F81</xm:sqref>
        </x14:conditionalFormatting>
        <x14:conditionalFormatting xmlns:xm="http://schemas.microsoft.com/office/excel/2006/main">
          <x14:cfRule type="expression" priority="45" id="{8FE28E32-9B3E-496C-830F-391198037927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F86:F110</xm:sqref>
        </x14:conditionalFormatting>
        <x14:conditionalFormatting xmlns:xm="http://schemas.microsoft.com/office/excel/2006/main">
          <x14:cfRule type="expression" priority="46" id="{21DDEC92-9576-4CF7-8A6A-8D5804F9160C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F115:F118</xm:sqref>
        </x14:conditionalFormatting>
        <x14:conditionalFormatting xmlns:xm="http://schemas.microsoft.com/office/excel/2006/main">
          <x14:cfRule type="expression" priority="20" id="{113BBDF0-11C4-4B58-8D7B-060E4DEBE615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F123:F126</xm:sqref>
        </x14:conditionalFormatting>
        <x14:conditionalFormatting xmlns:xm="http://schemas.microsoft.com/office/excel/2006/main">
          <x14:cfRule type="expression" priority="48" id="{745BE4BC-1B78-4DC5-A883-F5DF565F47C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F131:F132</xm:sqref>
        </x14:conditionalFormatting>
        <x14:conditionalFormatting xmlns:xm="http://schemas.microsoft.com/office/excel/2006/main">
          <x14:cfRule type="expression" priority="49" id="{CD4250CD-C3C7-44F8-8EC0-B5FC416BD2B5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F143:F156</xm:sqref>
        </x14:conditionalFormatting>
        <x14:conditionalFormatting xmlns:xm="http://schemas.microsoft.com/office/excel/2006/main">
          <x14:cfRule type="expression" priority="50" id="{CEBA63FB-4D92-40AA-9F4B-DC080B71BA1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F161:F173</xm:sqref>
        </x14:conditionalFormatting>
        <x14:conditionalFormatting xmlns:xm="http://schemas.microsoft.com/office/excel/2006/main">
          <x14:cfRule type="expression" priority="51" id="{27B1AE45-F9EB-457B-8C0E-4ACFD38211E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F178:F182</xm:sqref>
        </x14:conditionalFormatting>
        <x14:conditionalFormatting xmlns:xm="http://schemas.microsoft.com/office/excel/2006/main">
          <x14:cfRule type="expression" priority="52" id="{02EC81B5-3262-4EE9-B6E1-C87D2869AF4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F187:F190</xm:sqref>
        </x14:conditionalFormatting>
        <x14:conditionalFormatting xmlns:xm="http://schemas.microsoft.com/office/excel/2006/main">
          <x14:cfRule type="expression" priority="25" id="{D2DA6F27-7713-44F4-BF8B-72AF8316A62E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F195:F231</xm:sqref>
        </x14:conditionalFormatting>
        <x14:conditionalFormatting xmlns:xm="http://schemas.microsoft.com/office/excel/2006/main">
          <x14:cfRule type="expression" priority="54" id="{E7ADFC28-BABB-4B62-B8EB-8943AA1B2CB0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F236:F238</xm:sqref>
        </x14:conditionalFormatting>
        <x14:conditionalFormatting xmlns:xm="http://schemas.microsoft.com/office/excel/2006/main">
          <x14:cfRule type="expression" priority="247" id="{E3242332-5181-4E64-80A1-9722522C9D59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G11:K51 G56:K57 G62:K65 G70:K72 G77:K81 G86:K110 G115:K118 G123:K126 G131:K132</xm:sqref>
        </x14:conditionalFormatting>
        <x14:conditionalFormatting xmlns:xm="http://schemas.microsoft.com/office/excel/2006/main">
          <x14:cfRule type="expression" priority="10" id="{176C16E4-9E67-4254-959D-E7DCE51DB318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G137:K138</xm:sqref>
        </x14:conditionalFormatting>
        <x14:conditionalFormatting xmlns:xm="http://schemas.microsoft.com/office/excel/2006/main">
          <x14:cfRule type="expression" priority="9" id="{4A2A57D3-A003-4237-9F68-6E17D22B801E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G143:K156</xm:sqref>
        </x14:conditionalFormatting>
        <x14:conditionalFormatting xmlns:xm="http://schemas.microsoft.com/office/excel/2006/main">
          <x14:cfRule type="expression" priority="8" id="{2CFB6514-B782-4ABA-AD35-0FAD860DD4B5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G161:K173</xm:sqref>
        </x14:conditionalFormatting>
        <x14:conditionalFormatting xmlns:xm="http://schemas.microsoft.com/office/excel/2006/main">
          <x14:cfRule type="expression" priority="7" id="{5A7C1D6C-876D-4FDD-87AB-48B8F1E36AEA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G178:K182</xm:sqref>
        </x14:conditionalFormatting>
        <x14:conditionalFormatting xmlns:xm="http://schemas.microsoft.com/office/excel/2006/main">
          <x14:cfRule type="expression" priority="6" id="{28AD8B17-0147-414A-8451-603A2B220B87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G187:K190</xm:sqref>
        </x14:conditionalFormatting>
        <x14:conditionalFormatting xmlns:xm="http://schemas.microsoft.com/office/excel/2006/main">
          <x14:cfRule type="expression" priority="5" id="{3206000F-3DE4-4C81-A3B2-36DC5C598E97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G195:K231</xm:sqref>
        </x14:conditionalFormatting>
        <x14:conditionalFormatting xmlns:xm="http://schemas.microsoft.com/office/excel/2006/main">
          <x14:cfRule type="expression" priority="4" id="{FF6C0B81-F065-483C-A6DA-92A28F1C128C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G236:K238</xm:sqref>
        </x14:conditionalFormatting>
        <x14:conditionalFormatting xmlns:xm="http://schemas.microsoft.com/office/excel/2006/main">
          <x14:cfRule type="expression" priority="3" id="{02D00E3B-C11F-48BC-B5AD-E93EDD37F7CC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G243:K273</xm:sqref>
        </x14:conditionalFormatting>
        <x14:conditionalFormatting xmlns:xm="http://schemas.microsoft.com/office/excel/2006/main">
          <x14:cfRule type="expression" priority="2" id="{13904755-DD51-4A4B-8BE3-B029C4C8EEFC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G278:K278</xm:sqref>
        </x14:conditionalFormatting>
        <x14:conditionalFormatting xmlns:xm="http://schemas.microsoft.com/office/excel/2006/main">
          <x14:cfRule type="expression" priority="1" id="{2933C74A-89BF-4563-A925-B8B0BA321553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G283:K283</xm:sqref>
        </x14:conditionalFormatting>
        <x14:conditionalFormatting xmlns:xm="http://schemas.microsoft.com/office/excel/2006/main">
          <x14:cfRule type="expression" priority="248" id="{3418F343-C836-4A74-B356-084347A9E8FA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K11:K51 K56:K57 K62:K65 K70:K72 K77:K81 K86:K110 K115:K118 K123:K126 K131:K132 K137:K138 K143:K156 K161:K173 K178:K182 K187:K190 K195:K231 K236:K238 K243:K273 K278 K283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Aviso" prompt="Utilizar apenas as fontes predeterminadas" xr:uid="{00000000-0002-0000-0A00-000001000000}">
          <x14:formula1>
            <xm:f>#REF!</xm:f>
          </x14:formula1>
          <xm:sqref>C283 C62:C65 C70:C72 C77:C81 C56:C57 C86:C110 C115:C118 C123:C126 C131:C132 C137:C138 C143:C156 C161:C173 C178:C182 C187:C190 C195:C231 C236:C238 C243:C273 C278 C11:C51</xm:sqref>
        </x14:dataValidation>
        <x14:dataValidation type="list" allowBlank="1" showErrorMessage="1" xr:uid="{00000000-0002-0000-0A00-000002000000}">
          <x14:formula1>
            <xm:f>IF($J$4="Tabela Desonerada",#REF!,#REF!)</xm:f>
          </x14:formula1>
          <xm:sqref>K239 K119</xm:sqref>
        </x14:dataValidation>
        <x14:dataValidation type="list" allowBlank="1" showErrorMessage="1" xr:uid="{00000000-0002-0000-0A00-000003000000}">
          <x14:formula1>
            <xm:f>#REF!</xm:f>
          </x14:formula1>
          <xm:sqref>K11:K51 K56:K57 K62:K65 K70:K72 K77:K81 K86:K110 K115:K118 K123:K126 K131:K132 K137:K138 K143:K156 K161:K173 K178:K182 K187:K190 K195:K231 K236:K238 K243:K273 K278 K283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220.2026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Lombardi</dc:creator>
  <cp:lastModifiedBy>Carolina Cafarate Nunes</cp:lastModifiedBy>
  <cp:lastPrinted>2026-08-24T14:03:39Z</cp:lastPrinted>
  <dcterms:created xsi:type="dcterms:W3CDTF">2017-09-29T18:48:58Z</dcterms:created>
  <dcterms:modified xsi:type="dcterms:W3CDTF">2026-09-17T18:00:42Z</dcterms:modified>
</cp:coreProperties>
</file>