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EstaPastaDeTrabalho"/>
  <mc:AlternateContent xmlns:mc="http://schemas.openxmlformats.org/markup-compatibility/2006">
    <mc:Choice Requires="x15">
      <x15ac:absPath xmlns:x15ac="http://schemas.microsoft.com/office/spreadsheetml/2010/11/ac" url="C:\Users\carolinac.nunes\Desktop\"/>
    </mc:Choice>
  </mc:AlternateContent>
  <xr:revisionPtr revIDLastSave="0" documentId="13_ncr:1_{F0C7C573-97C6-46EC-92A0-4907AE00F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 244.2026" sheetId="9" r:id="rId1"/>
  </sheets>
  <definedNames>
    <definedName name="_01_09_96">#REF!</definedName>
    <definedName name="_PL1">#REF!</definedName>
    <definedName name="a">#REF!</definedName>
    <definedName name="aa">#REF!</definedName>
    <definedName name="ACIDO">#REF!</definedName>
    <definedName name="AÇO">#REF!</definedName>
    <definedName name="AÇO_CA_50_3_16">#REF!</definedName>
    <definedName name="ADESIVO_PVC">#REF!</definedName>
    <definedName name="AGUA_10LT">#REF!</definedName>
    <definedName name="AGUARRAZ">#REF!</definedName>
    <definedName name="AJUDANTE">#REF!</definedName>
    <definedName name="ALIZAR_MAD_LEI">#REF!</definedName>
    <definedName name="ALTA">#REF!</definedName>
    <definedName name="amarela">#REF!</definedName>
    <definedName name="AMONIA">#REF!</definedName>
    <definedName name="_xlnm.Print_Area" localSheetId="0">'PE 244.2026'!$A$1:$P$32</definedName>
    <definedName name="AREIA">#REF!</definedName>
    <definedName name="ARMAÇÃO_CONCRETO">#REF!</definedName>
    <definedName name="ARMADOR">#REF!</definedName>
    <definedName name="ARMARIO_90X60X17_CM">#REF!</definedName>
    <definedName name="ASSENTO_PLASTICO">#REF!</definedName>
    <definedName name="ATERRO_ARENOSO">#REF!</definedName>
    <definedName name="azul">#REF!</definedName>
    <definedName name="AZULEGISTA">#REF!</definedName>
    <definedName name="AZULEJO_15X15">#REF!</definedName>
    <definedName name="AZULSINAL">#REF!</definedName>
    <definedName name="b">#REF!</definedName>
    <definedName name="BDI">#REF!</definedName>
    <definedName name="BDI_4">#REF!</definedName>
    <definedName name="BDI_5">#REF!</definedName>
    <definedName name="BDI_6">#REF!</definedName>
    <definedName name="BG">#REF!</definedName>
    <definedName name="BGU">#REF!</definedName>
    <definedName name="BLOCO.CONC.CELULAR.12">#REF!</definedName>
    <definedName name="BLOCO.CONCRETO.14X19X39">#REF!</definedName>
    <definedName name="BLOCO.CONCRETO.19X19X39">#REF!</definedName>
    <definedName name="BLOCO.CONCRETO.9X19X39">#REF!</definedName>
    <definedName name="BLOCO_VIDRO">#REF!</definedName>
    <definedName name="BR">#REF!</definedName>
    <definedName name="BRITA1">#REF!</definedName>
    <definedName name="CAIXILHO_MAD_LEI">#REF!</definedName>
    <definedName name="CAL">#REF!</definedName>
    <definedName name="CBU">#REF!</definedName>
    <definedName name="CBUII">#REF!</definedName>
    <definedName name="CBUQB">#REF!</definedName>
    <definedName name="CBUQc">#REF!</definedName>
    <definedName name="CERAMICA_30X30_PEI_IV">#REF!</definedName>
    <definedName name="CERAMICA_30x30_PEI_V">#REF!</definedName>
    <definedName name="CIMENTO">#REF!</definedName>
    <definedName name="CIMENTO_BRANCO">#REF!</definedName>
    <definedName name="CIMENTO_COLA">#REF!</definedName>
    <definedName name="CLIENTE">#REF!</definedName>
    <definedName name="COMPENSA.PLAST">#REF!</definedName>
    <definedName name="COMPENSADO_RES_10MM">#REF!</definedName>
    <definedName name="COMPENSADO_RES_12MM">#REF!</definedName>
    <definedName name="CONCRETO_18_MPA">#REF!</definedName>
    <definedName name="CPU_66">#REF!</definedName>
    <definedName name="d">#REF!</definedName>
    <definedName name="daad">#REF!</definedName>
    <definedName name="DATA">#REF!</definedName>
    <definedName name="Data_Final">#REF!</definedName>
    <definedName name="Data_Início">#REF!</definedName>
    <definedName name="dd">#REF!</definedName>
    <definedName name="DECANEL">#REF!</definedName>
    <definedName name="DESFORMA">#REF!</definedName>
    <definedName name="DGA">#REF!</definedName>
    <definedName name="DIA">#REF!</definedName>
    <definedName name="DIESEL">#REF!</definedName>
    <definedName name="DIESEL_3">#REF!</definedName>
    <definedName name="DIESEL_4">#REF!</definedName>
    <definedName name="DIESEL_5">#REF!</definedName>
    <definedName name="DIESEL_6">#REF!</definedName>
    <definedName name="DJ">#REF!</definedName>
    <definedName name="ECJ">#REF!</definedName>
    <definedName name="EJ">#REF!</definedName>
    <definedName name="ELEMENTO_VAZADO">#REF!</definedName>
    <definedName name="ELETRICISTA">#REF!</definedName>
    <definedName name="EMPRESA">#REF!</definedName>
    <definedName name="ENCANADOR">#REF!</definedName>
    <definedName name="ENGATE_STORZ">#REF!</definedName>
    <definedName name="EXA">#REF!</definedName>
    <definedName name="Excel_BuiltIn_Print_Titles_2_1">#REF!</definedName>
    <definedName name="Excel_BuiltIn_Print_Titles_2_1_1">#REF!</definedName>
    <definedName name="Excel_BuiltIn_Print_Titles_3_1_1">#REF!</definedName>
    <definedName name="Excel_BuiltIn_Print_Titles_3_1_1_1">#REF!</definedName>
    <definedName name="Excel_BuiltIn_Print_Titles_3_1_1_1_1">#REF!</definedName>
    <definedName name="Excel_BuiltIn_Print_Titles_3_1_1_1_1_1">#REF!</definedName>
    <definedName name="fc1a">#REF!</definedName>
    <definedName name="FC2A">#REF!</definedName>
    <definedName name="FC3A">#REF!</definedName>
    <definedName name="FORMA_MAD_BRANCA">#REF!</definedName>
    <definedName name="GAS_CARBONICO_6KG">#REF!</definedName>
    <definedName name="GASOL">#REF!</definedName>
    <definedName name="GASOL_3">#REF!</definedName>
    <definedName name="GASOL_4">#REF!</definedName>
    <definedName name="GASOL_5">#REF!</definedName>
    <definedName name="GASOL_6">#REF!</definedName>
    <definedName name="GESSO">#REF!</definedName>
    <definedName name="GRANITO_AMENDOA">#REF!</definedName>
    <definedName name="GRANITO_CINZA_CORUMBA">#REF!</definedName>
    <definedName name="hi">#REF!</definedName>
    <definedName name="IGOL_2">#REF!</definedName>
    <definedName name="IGOLFLEX">#REF!</definedName>
    <definedName name="IM">#REF!</definedName>
    <definedName name="IMPERMEABILIZANTE_SIKA">#REF!</definedName>
    <definedName name="ITENS">#REF!</definedName>
    <definedName name="JUNTA_PLÁSTICA">#REF!</definedName>
    <definedName name="KORODUR">#REF!</definedName>
    <definedName name="LAMBRI_IPÊ">#REF!</definedName>
    <definedName name="LANÇAMENTO_CONCRETO">#REF!</definedName>
    <definedName name="LIGAÇÃO_FLEXIVEL">#REF!</definedName>
    <definedName name="LILASDRENA">#REF!</definedName>
    <definedName name="LIQUIDO_PREPARADOR">#REF!</definedName>
    <definedName name="LIXA_FERRO">#REF!</definedName>
    <definedName name="LOCAL">#REF!</definedName>
    <definedName name="LS">#REF!</definedName>
    <definedName name="MANGUEIRA_30_M">#REF!</definedName>
    <definedName name="MARCENEIRO">#REF!</definedName>
    <definedName name="MARMORE_BRANCO">#REF!</definedName>
    <definedName name="MASSA_OLEO">#REF!</definedName>
    <definedName name="Medição">#REF!</definedName>
    <definedName name="NTEI">#REF!</definedName>
    <definedName name="OBRA">#REF!</definedName>
    <definedName name="OPA">#REF!</definedName>
    <definedName name="PARAFUSO_PARA_LOUÇA">#REF!</definedName>
    <definedName name="PEÇA_6_X_3_MAD_LEI">#REF!</definedName>
    <definedName name="PEDREIRO">#REF!</definedName>
    <definedName name="PERNAMANCA_MAD_LEI">#REF!</definedName>
    <definedName name="pesquisa">#REF!</definedName>
    <definedName name="PINTOR">#REF!</definedName>
    <definedName name="PL">#REF!</definedName>
    <definedName name="PO_QUIMICO_4KG">#REF!</definedName>
    <definedName name="PONTALETE">#REF!</definedName>
    <definedName name="prego">#REF!</definedName>
    <definedName name="PREGO_1_X_16">#REF!</definedName>
    <definedName name="PREGO_2_12_X_12">#REF!</definedName>
    <definedName name="PREGO_2_12X10">#REF!</definedName>
    <definedName name="PREGO_2X11">#REF!</definedName>
    <definedName name="PREGO_2X12">#REF!</definedName>
    <definedName name="REFERENTE">#REF!</definedName>
    <definedName name="REG">#REF!</definedName>
    <definedName name="REGULA">#REF!</definedName>
    <definedName name="REJUNTE">#REF!</definedName>
    <definedName name="RGTR">#REF!</definedName>
    <definedName name="RIPÃO">#REF!</definedName>
    <definedName name="RIPÃO_MAD_LEI">#REF!</definedName>
    <definedName name="RMA">#REF!</definedName>
    <definedName name="RODAPE_CINZA_CORUMBA">#REF!</definedName>
    <definedName name="RS">#REF!</definedName>
    <definedName name="SARRAFO">#REF!</definedName>
    <definedName name="sbg">#REF!</definedName>
    <definedName name="SBTC">#REF!</definedName>
    <definedName name="SEIXO">#REF!</definedName>
    <definedName name="SemanaTerminando">#REF!</definedName>
    <definedName name="SIFÃO_CROMADO">#REF!</definedName>
    <definedName name="SOLEIRA_CINZA_CORUMBA">#REF!</definedName>
    <definedName name="SOLU_LIMPADORA">#REF!</definedName>
    <definedName name="ssss">#REF!</definedName>
    <definedName name="SUBT">#REF!</definedName>
    <definedName name="TABUA">#REF!</definedName>
    <definedName name="TABUA.METRO">#REF!</definedName>
    <definedName name="TÁBUA_MAD_FORTE">#REF!</definedName>
    <definedName name="TARUGO">#REF!</definedName>
    <definedName name="TELHA_FIBROCIMENTO_6MM">#REF!</definedName>
    <definedName name="TELHA_FRIBOCIMENTO_4MM">#REF!</definedName>
    <definedName name="TELHA_PLAN">#REF!</definedName>
    <definedName name="TELHACRYL">#REF!</definedName>
    <definedName name="TINTA_ACRILICA">#REF!</definedName>
    <definedName name="TINTA_ESMALTE">#REF!</definedName>
    <definedName name="TINTA_NOVACOR">#REF!</definedName>
    <definedName name="TOTAL_ADMINISTRATIVO">#REF!</definedName>
    <definedName name="TOTAL_AULA">#REF!</definedName>
    <definedName name="TOTAL_EXTERNA">#REF!</definedName>
    <definedName name="TOTAL_QUADRA">#REF!</definedName>
    <definedName name="TOTAL_VESTIÁRIO">#REF!</definedName>
    <definedName name="TPM">#REF!</definedName>
    <definedName name="UL">#REF!</definedName>
    <definedName name="VEDA_ROSCA">#REF!</definedName>
    <definedName name="verde">#REF!</definedName>
    <definedName name="verdepav">#REF!</definedName>
    <definedName name="VERNIZ_POLIURETANO">#REF!</definedName>
    <definedName name="x">#REF!</definedName>
    <definedName name="yy">#REF!</definedName>
    <definedName name="ZARCA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9" l="1"/>
  <c r="J13" i="9"/>
  <c r="J14" i="9"/>
  <c r="J11" i="9"/>
  <c r="T15" i="9" l="1"/>
  <c r="S15" i="9" l="1"/>
  <c r="S14" i="9"/>
  <c r="S13" i="9"/>
  <c r="S12" i="9"/>
  <c r="S11" i="9"/>
  <c r="L12" i="9" l="1"/>
  <c r="P12" i="9" s="1"/>
  <c r="N12" i="9" l="1"/>
  <c r="T12" i="9" s="1"/>
  <c r="L11" i="9"/>
  <c r="P11" i="9" s="1"/>
  <c r="O12" i="9" l="1"/>
  <c r="N11" i="9"/>
  <c r="O11" i="9" s="1"/>
  <c r="L14" i="9" l="1"/>
  <c r="P14" i="9" s="1"/>
  <c r="T11" i="9"/>
  <c r="M18" i="9"/>
  <c r="N14" i="9" l="1"/>
  <c r="O14" i="9" s="1"/>
  <c r="L13" i="9" l="1"/>
  <c r="P13" i="9" s="1"/>
  <c r="P16" i="9" s="1"/>
  <c r="T14" i="9"/>
  <c r="N13" i="9"/>
  <c r="O13" i="9" s="1"/>
  <c r="O16" i="9" s="1"/>
  <c r="O18" i="9" s="1"/>
  <c r="N16" i="9" l="1"/>
  <c r="U16" i="9" s="1"/>
  <c r="V16" i="9" s="1"/>
  <c r="T13" i="9"/>
  <c r="P18" i="9"/>
  <c r="P10" i="9"/>
  <c r="N18" i="9" l="1"/>
  <c r="N19" i="9" s="1"/>
  <c r="T16" i="9"/>
</calcChain>
</file>

<file path=xl/sharedStrings.xml><?xml version="1.0" encoding="utf-8"?>
<sst xmlns="http://schemas.openxmlformats.org/spreadsheetml/2006/main" count="56" uniqueCount="49">
  <si>
    <t>SINAPI</t>
  </si>
  <si>
    <t>CCU</t>
  </si>
  <si>
    <t>CREA/RS</t>
  </si>
  <si>
    <t>Tabela Não Desonerada</t>
  </si>
  <si>
    <t>PLANILHA ORÇAMENTÁRIA</t>
  </si>
  <si>
    <t>Local:</t>
  </si>
  <si>
    <t>Item</t>
  </si>
  <si>
    <t>Código</t>
  </si>
  <si>
    <t>Fonte</t>
  </si>
  <si>
    <t>Descrição</t>
  </si>
  <si>
    <t>Unid.</t>
  </si>
  <si>
    <t>Quant.</t>
  </si>
  <si>
    <t>Custo Unitário (R$)</t>
  </si>
  <si>
    <t>BDI</t>
  </si>
  <si>
    <t>Preço Unitário (R$)</t>
  </si>
  <si>
    <t>Preço Total (R$)</t>
  </si>
  <si>
    <t>Mão de Obra</t>
  </si>
  <si>
    <t>Total</t>
  </si>
  <si>
    <t xml:space="preserve"> TOTAL GERAL DO ORÇAMENTO R$</t>
  </si>
  <si>
    <t>Observações:</t>
  </si>
  <si>
    <t>Processo SEI:</t>
  </si>
  <si>
    <t>Objeto:</t>
  </si>
  <si>
    <t>Responsável Técnico:</t>
  </si>
  <si>
    <t>Título:</t>
  </si>
  <si>
    <t>Matrícula:</t>
  </si>
  <si>
    <t>Encargos sociais SINAPI (hora):</t>
  </si>
  <si>
    <t>Encargos sociais SINAPI (mês):</t>
  </si>
  <si>
    <t>1.1</t>
  </si>
  <si>
    <t>1.2</t>
  </si>
  <si>
    <t>1.3</t>
  </si>
  <si>
    <t>1.4</t>
  </si>
  <si>
    <t>CCU-01</t>
  </si>
  <si>
    <t>CCU-02</t>
  </si>
  <si>
    <t>M3</t>
  </si>
  <si>
    <t>CONCRETO USINADO BOMBEAVEL, CLASSE DE RESISTENCIA C25, COM BRITA 0 E 1, SLUMP = 100 +/- 20 MM, EXCLUI SERVICO DE BOMBEAMENTO (NBR 8953)</t>
  </si>
  <si>
    <t>CONCRETO USINADO BOMBEAVEL, CLASSE DE RESISTENCIA C40, COM BRITA 0 E 1, SLUMP = 100 +/- 20 MM, EXCLUI SERVICO DE BOMBEAMENTO (NBR 8953)</t>
  </si>
  <si>
    <t>DIA</t>
  </si>
  <si>
    <t>Percentual de mão de obra em relação ao valor total (Ordem de Serviço nº 03/2021)</t>
  </si>
  <si>
    <t>Material + Equipamento</t>
  </si>
  <si>
    <t>2 - O BDI utilizado deverá respeitar o percentual máximo e diretrizes definidas pelo Decreto Municipal nº 23.379/2025, bem como o BDI diferenciado para o fornecimento de materiais e/ou equipamentos de natureza específica, que possam ser fornecidos por empresas com especialidades próprias e diversas da empresa a ser contratada;
3 - Foi utilizada fórmula arred em duas casas decimais para o preço total.</t>
  </si>
  <si>
    <t xml:space="preserve">Fornecimento de Concreto Usinado </t>
  </si>
  <si>
    <t>26.0.000058541-5</t>
  </si>
  <si>
    <t>BOMBEAMENTO DE CONCRETO USINADO - BOMBA LANÇA</t>
  </si>
  <si>
    <t>BOMBEAMENTO DE CONCRETO USINADO - BOMBA ESTACIONÁRIA</t>
  </si>
  <si>
    <t xml:space="preserve"> registro de preços para a eventual contratação de fornecimento de Concreto Usinado, para atender às demandas da Administração Pública Municipal Direta e as entidades autárquicas e fundacionais do Município</t>
  </si>
  <si>
    <r>
      <t xml:space="preserve">PE 244/2026
</t>
    </r>
    <r>
      <rPr>
        <b/>
        <sz val="18"/>
        <color theme="1"/>
        <rFont val="Arial"/>
        <family val="2"/>
      </rPr>
      <t>REGISTRO DE PREÇOS DE FORNECIMENTO DE CONCRETO USINADO</t>
    </r>
  </si>
  <si>
    <t>(preencher este campo com o local da prestação de serviços)</t>
  </si>
  <si>
    <t xml:space="preserve">Subtotal Fornecimento de Concreto Usinado </t>
  </si>
  <si>
    <t>1 - Foi utilizada data base SINAPI fev/2026;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</si>
</sst>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5" formatCode="[$-416]mmm\-yy"/>
    <numFmt numFmtId="166" formatCode="_(* #,##0.00_);_(* \(#,##0.00\);_(* \-??_);_(@_)"/>
    <numFmt numFmtId="167" formatCode="#,##0.00\ ;&quot; (&quot;#,##0.00\);&quot; -&quot;#\ ;@\ "/>
  </numFmts>
  <fonts count="2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ahoma"/>
      <family val="2"/>
    </font>
    <font>
      <b/>
      <sz val="10"/>
      <color rgb="FFD8D8D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Black"/>
      <family val="2"/>
    </font>
    <font>
      <sz val="6"/>
      <color theme="1"/>
      <name val="Arial"/>
      <family val="2"/>
    </font>
    <font>
      <sz val="10"/>
      <color theme="1"/>
      <name val="Century Gothic"/>
      <family val="2"/>
    </font>
    <font>
      <b/>
      <sz val="18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8D8D8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1" fillId="0" borderId="9"/>
    <xf numFmtId="9" fontId="1" fillId="0" borderId="9" applyFont="0" applyFill="0" applyBorder="0" applyAlignment="0" applyProtection="0"/>
    <xf numFmtId="44" fontId="1" fillId="0" borderId="9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9"/>
    <xf numFmtId="0" fontId="21" fillId="0" borderId="9"/>
    <xf numFmtId="0" fontId="20" fillId="0" borderId="9"/>
  </cellStyleXfs>
  <cellXfs count="137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3" fillId="2" borderId="9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left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 wrapText="1"/>
    </xf>
    <xf numFmtId="0" fontId="3" fillId="2" borderId="40" xfId="0" applyFont="1" applyFill="1" applyBorder="1" applyAlignment="1" applyProtection="1">
      <alignment horizontal="center" vertical="center" wrapText="1"/>
    </xf>
    <xf numFmtId="0" fontId="3" fillId="2" borderId="3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Protection="1"/>
    <xf numFmtId="0" fontId="0" fillId="7" borderId="0" xfId="0" applyFill="1" applyProtection="1"/>
    <xf numFmtId="0" fontId="0" fillId="0" borderId="0" xfId="0" applyProtection="1"/>
    <xf numFmtId="0" fontId="3" fillId="2" borderId="32" xfId="0" applyFont="1" applyFill="1" applyBorder="1" applyAlignment="1" applyProtection="1">
      <alignment horizontal="center" vertical="center" wrapText="1"/>
    </xf>
    <xf numFmtId="0" fontId="3" fillId="2" borderId="34" xfId="0" applyFont="1" applyFill="1" applyBorder="1" applyAlignment="1" applyProtection="1">
      <alignment horizontal="center" vertical="center" wrapText="1"/>
    </xf>
    <xf numFmtId="0" fontId="3" fillId="2" borderId="35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/>
    </xf>
    <xf numFmtId="0" fontId="4" fillId="0" borderId="3" xfId="0" applyFont="1" applyBorder="1" applyProtection="1"/>
    <xf numFmtId="0" fontId="4" fillId="0" borderId="4" xfId="0" applyFont="1" applyBorder="1" applyProtection="1"/>
    <xf numFmtId="0" fontId="12" fillId="2" borderId="6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right" vertical="center"/>
    </xf>
    <xf numFmtId="0" fontId="2" fillId="2" borderId="7" xfId="0" applyFont="1" applyFill="1" applyBorder="1" applyAlignment="1" applyProtection="1">
      <alignment horizontal="left" vertical="center" wrapText="1"/>
    </xf>
    <xf numFmtId="0" fontId="4" fillId="0" borderId="9" xfId="0" applyFont="1" applyBorder="1" applyProtection="1"/>
    <xf numFmtId="0" fontId="4" fillId="0" borderId="8" xfId="0" applyFont="1" applyBorder="1" applyProtection="1"/>
    <xf numFmtId="0" fontId="2" fillId="2" borderId="1" xfId="0" applyFont="1" applyFill="1" applyBorder="1" applyAlignment="1" applyProtection="1">
      <alignment horizontal="right" vertical="center"/>
    </xf>
    <xf numFmtId="165" fontId="2" fillId="2" borderId="10" xfId="0" applyNumberFormat="1" applyFont="1" applyFill="1" applyBorder="1" applyAlignment="1" applyProtection="1">
      <alignment horizontal="center" vertical="center"/>
    </xf>
    <xf numFmtId="0" fontId="6" fillId="2" borderId="11" xfId="0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left" vertical="center" wrapText="1"/>
    </xf>
    <xf numFmtId="4" fontId="2" fillId="2" borderId="1" xfId="0" applyNumberFormat="1" applyFont="1" applyFill="1" applyBorder="1" applyAlignment="1" applyProtection="1">
      <alignment horizontal="right" vertical="center"/>
    </xf>
    <xf numFmtId="10" fontId="2" fillId="2" borderId="10" xfId="0" applyNumberFormat="1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right" vertical="center"/>
    </xf>
    <xf numFmtId="0" fontId="4" fillId="0" borderId="12" xfId="0" applyFont="1" applyBorder="1" applyProtection="1"/>
    <xf numFmtId="0" fontId="16" fillId="2" borderId="34" xfId="0" applyFont="1" applyFill="1" applyBorder="1" applyAlignment="1" applyProtection="1">
      <alignment horizontal="left" vertical="center" wrapText="1"/>
      <protection locked="0"/>
    </xf>
    <xf numFmtId="4" fontId="2" fillId="2" borderId="13" xfId="0" applyNumberFormat="1" applyFont="1" applyFill="1" applyBorder="1" applyAlignment="1" applyProtection="1">
      <alignment horizontal="right" vertical="center"/>
    </xf>
    <xf numFmtId="10" fontId="2" fillId="2" borderId="14" xfId="0" applyNumberFormat="1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 wrapText="1"/>
    </xf>
    <xf numFmtId="49" fontId="6" fillId="3" borderId="15" xfId="0" applyNumberFormat="1" applyFont="1" applyFill="1" applyBorder="1" applyAlignment="1" applyProtection="1">
      <alignment horizontal="center" vertical="center" wrapText="1"/>
    </xf>
    <xf numFmtId="4" fontId="6" fillId="3" borderId="15" xfId="0" applyNumberFormat="1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/>
    </xf>
    <xf numFmtId="0" fontId="4" fillId="0" borderId="17" xfId="0" applyFont="1" applyBorder="1" applyProtection="1"/>
    <xf numFmtId="0" fontId="4" fillId="0" borderId="18" xfId="0" applyFont="1" applyBorder="1" applyProtection="1"/>
    <xf numFmtId="0" fontId="6" fillId="2" borderId="15" xfId="0" applyFont="1" applyFill="1" applyBorder="1" applyAlignment="1" applyProtection="1">
      <alignment horizontal="center" vertical="center" wrapText="1"/>
    </xf>
    <xf numFmtId="4" fontId="6" fillId="3" borderId="16" xfId="0" applyNumberFormat="1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/>
    </xf>
    <xf numFmtId="0" fontId="4" fillId="0" borderId="19" xfId="0" applyFont="1" applyBorder="1" applyProtection="1"/>
    <xf numFmtId="4" fontId="6" fillId="3" borderId="2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4" fontId="6" fillId="3" borderId="1" xfId="0" applyNumberFormat="1" applyFont="1" applyFill="1" applyBorder="1" applyAlignment="1" applyProtection="1">
      <alignment horizontal="center" vertical="center" wrapText="1"/>
    </xf>
    <xf numFmtId="4" fontId="6" fillId="8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wrapText="1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6" fillId="5" borderId="21" xfId="0" applyFont="1" applyFill="1" applyBorder="1" applyAlignment="1" applyProtection="1">
      <alignment horizontal="center" vertical="center"/>
    </xf>
    <xf numFmtId="0" fontId="6" fillId="5" borderId="22" xfId="0" applyFont="1" applyFill="1" applyBorder="1" applyAlignment="1" applyProtection="1">
      <alignment horizontal="left" vertical="center"/>
    </xf>
    <xf numFmtId="0" fontId="6" fillId="5" borderId="22" xfId="0" applyFont="1" applyFill="1" applyBorder="1" applyAlignment="1" applyProtection="1">
      <alignment vertical="center"/>
    </xf>
    <xf numFmtId="0" fontId="2" fillId="5" borderId="22" xfId="0" applyFont="1" applyFill="1" applyBorder="1" applyAlignment="1" applyProtection="1">
      <alignment horizontal="center" vertical="center"/>
    </xf>
    <xf numFmtId="166" fontId="8" fillId="5" borderId="23" xfId="0" applyNumberFormat="1" applyFont="1" applyFill="1" applyBorder="1" applyAlignment="1" applyProtection="1">
      <alignment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25" xfId="0" applyFont="1" applyBorder="1" applyAlignment="1" applyProtection="1">
      <alignment horizontal="center" vertical="center" wrapText="1"/>
    </xf>
    <xf numFmtId="167" fontId="9" fillId="0" borderId="25" xfId="0" applyNumberFormat="1" applyFont="1" applyBorder="1" applyAlignment="1" applyProtection="1">
      <alignment horizontal="center" vertical="center" wrapText="1"/>
    </xf>
    <xf numFmtId="0" fontId="9" fillId="0" borderId="25" xfId="0" applyFont="1" applyBorder="1" applyAlignment="1" applyProtection="1">
      <alignment horizontal="left" vertical="center" wrapText="1"/>
    </xf>
    <xf numFmtId="4" fontId="9" fillId="6" borderId="25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24" xfId="0" applyNumberFormat="1" applyFont="1" applyBorder="1" applyAlignment="1" applyProtection="1">
      <alignment horizontal="center" vertical="center" wrapText="1"/>
    </xf>
    <xf numFmtId="4" fontId="9" fillId="0" borderId="25" xfId="0" applyNumberFormat="1" applyFont="1" applyBorder="1" applyAlignment="1" applyProtection="1">
      <alignment horizontal="center" vertical="center" wrapText="1"/>
    </xf>
    <xf numFmtId="10" fontId="9" fillId="0" borderId="25" xfId="0" applyNumberFormat="1" applyFont="1" applyBorder="1" applyAlignment="1" applyProtection="1">
      <alignment horizontal="center" vertical="center"/>
    </xf>
    <xf numFmtId="4" fontId="9" fillId="0" borderId="26" xfId="0" applyNumberFormat="1" applyFont="1" applyBorder="1" applyAlignment="1" applyProtection="1">
      <alignment horizontal="center" vertical="center"/>
    </xf>
    <xf numFmtId="4" fontId="9" fillId="0" borderId="24" xfId="0" applyNumberFormat="1" applyFont="1" applyBorder="1" applyAlignment="1" applyProtection="1">
      <alignment horizontal="center" vertical="center"/>
    </xf>
    <xf numFmtId="4" fontId="2" fillId="2" borderId="1" xfId="0" applyNumberFormat="1" applyFont="1" applyFill="1" applyBorder="1" applyAlignment="1" applyProtection="1">
      <alignment horizontal="center" vertical="center"/>
    </xf>
    <xf numFmtId="0" fontId="9" fillId="0" borderId="27" xfId="0" applyFont="1" applyBorder="1" applyAlignment="1" applyProtection="1">
      <alignment horizontal="center" vertical="center"/>
    </xf>
    <xf numFmtId="0" fontId="9" fillId="0" borderId="27" xfId="0" applyFont="1" applyBorder="1" applyAlignment="1" applyProtection="1">
      <alignment horizontal="center" vertical="center" wrapText="1"/>
    </xf>
    <xf numFmtId="0" fontId="9" fillId="3" borderId="28" xfId="0" applyFont="1" applyFill="1" applyBorder="1" applyAlignment="1" applyProtection="1">
      <alignment horizontal="left" vertical="center" wrapText="1"/>
    </xf>
    <xf numFmtId="0" fontId="9" fillId="3" borderId="28" xfId="0" applyFont="1" applyFill="1" applyBorder="1" applyAlignment="1" applyProtection="1">
      <alignment horizontal="center" vertical="center" wrapText="1"/>
    </xf>
    <xf numFmtId="2" fontId="9" fillId="3" borderId="28" xfId="0" applyNumberFormat="1" applyFont="1" applyFill="1" applyBorder="1" applyAlignment="1" applyProtection="1">
      <alignment horizontal="center" vertical="center" wrapText="1"/>
    </xf>
    <xf numFmtId="2" fontId="9" fillId="3" borderId="29" xfId="0" applyNumberFormat="1" applyFont="1" applyFill="1" applyBorder="1" applyAlignment="1" applyProtection="1">
      <alignment horizontal="center" vertical="center" wrapText="1"/>
    </xf>
    <xf numFmtId="0" fontId="9" fillId="3" borderId="29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/>
    </xf>
    <xf numFmtId="166" fontId="9" fillId="0" borderId="30" xfId="0" applyNumberFormat="1" applyFont="1" applyBorder="1" applyAlignment="1" applyProtection="1">
      <alignment horizontal="center" vertical="center"/>
    </xf>
    <xf numFmtId="166" fontId="9" fillId="0" borderId="27" xfId="0" applyNumberFormat="1" applyFont="1" applyBorder="1" applyAlignment="1" applyProtection="1">
      <alignment horizontal="center" vertical="center"/>
    </xf>
    <xf numFmtId="0" fontId="6" fillId="5" borderId="21" xfId="0" applyFont="1" applyFill="1" applyBorder="1" applyAlignment="1" applyProtection="1">
      <alignment horizontal="right" vertical="center" wrapText="1"/>
    </xf>
    <xf numFmtId="0" fontId="6" fillId="5" borderId="22" xfId="0" applyFont="1" applyFill="1" applyBorder="1" applyAlignment="1" applyProtection="1">
      <alignment horizontal="right" vertical="center" wrapText="1"/>
    </xf>
    <xf numFmtId="0" fontId="10" fillId="5" borderId="22" xfId="0" applyFont="1" applyFill="1" applyBorder="1" applyAlignment="1" applyProtection="1">
      <alignment horizontal="right" vertical="center"/>
    </xf>
    <xf numFmtId="4" fontId="10" fillId="5" borderId="31" xfId="0" applyNumberFormat="1" applyFont="1" applyFill="1" applyBorder="1" applyAlignment="1" applyProtection="1">
      <alignment horizontal="center" vertical="center"/>
    </xf>
    <xf numFmtId="4" fontId="6" fillId="5" borderId="31" xfId="0" applyNumberFormat="1" applyFont="1" applyFill="1" applyBorder="1" applyAlignment="1" applyProtection="1">
      <alignment horizontal="center" vertical="center"/>
    </xf>
    <xf numFmtId="0" fontId="6" fillId="9" borderId="11" xfId="0" applyFont="1" applyFill="1" applyBorder="1" applyAlignment="1" applyProtection="1">
      <alignment horizontal="right" vertical="center" wrapText="1"/>
    </xf>
    <xf numFmtId="0" fontId="6" fillId="9" borderId="9" xfId="0" applyFont="1" applyFill="1" applyBorder="1" applyAlignment="1" applyProtection="1">
      <alignment horizontal="right" vertical="center" wrapText="1"/>
    </xf>
    <xf numFmtId="0" fontId="2" fillId="9" borderId="39" xfId="0" applyFont="1" applyFill="1" applyBorder="1" applyAlignment="1" applyProtection="1">
      <alignment horizontal="center" vertical="center"/>
    </xf>
    <xf numFmtId="0" fontId="2" fillId="9" borderId="3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4" fontId="2" fillId="2" borderId="9" xfId="0" applyNumberFormat="1" applyFont="1" applyFill="1" applyBorder="1" applyAlignment="1" applyProtection="1">
      <alignment horizontal="center" vertical="center"/>
    </xf>
    <xf numFmtId="0" fontId="2" fillId="2" borderId="9" xfId="0" applyFont="1" applyFill="1" applyBorder="1" applyProtection="1"/>
    <xf numFmtId="49" fontId="11" fillId="5" borderId="43" xfId="0" applyNumberFormat="1" applyFont="1" applyFill="1" applyBorder="1" applyAlignment="1" applyProtection="1">
      <alignment horizontal="right" vertical="center" wrapText="1"/>
    </xf>
    <xf numFmtId="49" fontId="11" fillId="5" borderId="44" xfId="0" applyNumberFormat="1" applyFont="1" applyFill="1" applyBorder="1" applyAlignment="1" applyProtection="1">
      <alignment horizontal="right" vertical="center" wrapText="1"/>
    </xf>
    <xf numFmtId="0" fontId="6" fillId="5" borderId="44" xfId="0" applyFont="1" applyFill="1" applyBorder="1" applyAlignment="1" applyProtection="1">
      <alignment horizontal="right" vertical="center" wrapText="1"/>
    </xf>
    <xf numFmtId="0" fontId="2" fillId="5" borderId="44" xfId="0" applyFont="1" applyFill="1" applyBorder="1" applyAlignment="1" applyProtection="1">
      <alignment horizontal="center" vertical="center"/>
    </xf>
    <xf numFmtId="0" fontId="11" fillId="5" borderId="44" xfId="0" applyFont="1" applyFill="1" applyBorder="1" applyAlignment="1" applyProtection="1">
      <alignment horizontal="right" vertical="center"/>
    </xf>
    <xf numFmtId="4" fontId="10" fillId="5" borderId="45" xfId="0" applyNumberFormat="1" applyFont="1" applyFill="1" applyBorder="1" applyAlignment="1" applyProtection="1">
      <alignment horizontal="center" vertical="center"/>
    </xf>
    <xf numFmtId="4" fontId="6" fillId="5" borderId="45" xfId="0" applyNumberFormat="1" applyFont="1" applyFill="1" applyBorder="1" applyAlignment="1" applyProtection="1">
      <alignment horizontal="center" vertical="center"/>
    </xf>
    <xf numFmtId="49" fontId="11" fillId="5" borderId="41" xfId="0" applyNumberFormat="1" applyFont="1" applyFill="1" applyBorder="1" applyAlignment="1" applyProtection="1">
      <alignment horizontal="right" vertical="center" wrapText="1"/>
    </xf>
    <xf numFmtId="0" fontId="18" fillId="5" borderId="41" xfId="0" applyFont="1" applyFill="1" applyBorder="1" applyAlignment="1" applyProtection="1">
      <alignment horizontal="right" vertical="center" wrapText="1"/>
    </xf>
    <xf numFmtId="0" fontId="2" fillId="5" borderId="41" xfId="0" applyFont="1" applyFill="1" applyBorder="1" applyAlignment="1" applyProtection="1">
      <alignment horizontal="center" vertical="center"/>
    </xf>
    <xf numFmtId="0" fontId="19" fillId="5" borderId="41" xfId="0" applyFont="1" applyFill="1" applyBorder="1" applyAlignment="1" applyProtection="1">
      <alignment horizontal="right" vertical="center"/>
    </xf>
    <xf numFmtId="9" fontId="10" fillId="5" borderId="41" xfId="4" applyFont="1" applyFill="1" applyBorder="1" applyAlignment="1" applyProtection="1">
      <alignment horizontal="center" vertical="center"/>
    </xf>
    <xf numFmtId="10" fontId="10" fillId="5" borderId="41" xfId="4" applyNumberFormat="1" applyFont="1" applyFill="1" applyBorder="1" applyAlignment="1" applyProtection="1">
      <alignment horizontal="center" vertical="center"/>
    </xf>
    <xf numFmtId="4" fontId="10" fillId="5" borderId="41" xfId="0" applyNumberFormat="1" applyFont="1" applyFill="1" applyBorder="1" applyAlignment="1" applyProtection="1">
      <alignment horizontal="center" vertical="center"/>
    </xf>
    <xf numFmtId="4" fontId="6" fillId="5" borderId="42" xfId="0" applyNumberFormat="1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 applyProtection="1">
      <alignment horizontal="left" vertical="center"/>
    </xf>
    <xf numFmtId="49" fontId="6" fillId="2" borderId="1" xfId="0" applyNumberFormat="1" applyFont="1" applyFill="1" applyBorder="1" applyAlignment="1" applyProtection="1">
      <alignment horizontal="right" vertical="center" wrapText="1"/>
    </xf>
    <xf numFmtId="49" fontId="11" fillId="2" borderId="1" xfId="0" applyNumberFormat="1" applyFont="1" applyFill="1" applyBorder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right" vertical="center" wrapText="1"/>
    </xf>
    <xf numFmtId="0" fontId="11" fillId="2" borderId="1" xfId="0" applyFont="1" applyFill="1" applyBorder="1" applyAlignment="1" applyProtection="1">
      <alignment horizontal="right" vertical="center"/>
    </xf>
    <xf numFmtId="4" fontId="11" fillId="2" borderId="1" xfId="0" applyNumberFormat="1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left" vertical="top"/>
    </xf>
    <xf numFmtId="49" fontId="2" fillId="2" borderId="7" xfId="0" applyNumberFormat="1" applyFont="1" applyFill="1" applyBorder="1" applyAlignment="1" applyProtection="1">
      <alignment horizontal="left" vertical="top" wrapText="1"/>
    </xf>
    <xf numFmtId="49" fontId="14" fillId="2" borderId="1" xfId="0" applyNumberFormat="1" applyFont="1" applyFill="1" applyBorder="1" applyAlignment="1" applyProtection="1">
      <alignment horizontal="left" vertical="center" wrapText="1"/>
    </xf>
    <xf numFmtId="49" fontId="14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2" fillId="2" borderId="36" xfId="0" applyFont="1" applyFill="1" applyBorder="1" applyAlignment="1" applyProtection="1">
      <alignment horizontal="center"/>
    </xf>
    <xf numFmtId="0" fontId="2" fillId="2" borderId="33" xfId="0" applyFont="1" applyFill="1" applyBorder="1" applyAlignment="1" applyProtection="1">
      <alignment horizontal="right"/>
    </xf>
    <xf numFmtId="0" fontId="6" fillId="2" borderId="33" xfId="0" applyFont="1" applyFill="1" applyBorder="1" applyAlignment="1" applyProtection="1">
      <alignment horizontal="left"/>
      <protection locked="0"/>
    </xf>
    <xf numFmtId="0" fontId="2" fillId="2" borderId="33" xfId="0" applyFont="1" applyFill="1" applyBorder="1" applyProtection="1">
      <protection locked="0"/>
    </xf>
    <xf numFmtId="0" fontId="2" fillId="2" borderId="3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right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32" xfId="0" applyFont="1" applyFill="1" applyBorder="1" applyAlignment="1" applyProtection="1">
      <alignment horizontal="center"/>
    </xf>
    <xf numFmtId="0" fontId="2" fillId="2" borderId="13" xfId="0" applyFont="1" applyFill="1" applyBorder="1" applyAlignment="1" applyProtection="1">
      <alignment horizontal="right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</cellXfs>
  <cellStyles count="8">
    <cellStyle name="Moeda 2" xfId="3" xr:uid="{00000000-0005-0000-0000-000002000000}"/>
    <cellStyle name="Normal" xfId="0" builtinId="0"/>
    <cellStyle name="Normal 2" xfId="1" xr:uid="{00000000-0005-0000-0000-000004000000}"/>
    <cellStyle name="Normal 2 2" xfId="7" xr:uid="{00000000-0005-0000-0000-000005000000}"/>
    <cellStyle name="Normal 3" xfId="5" xr:uid="{00000000-0005-0000-0000-000006000000}"/>
    <cellStyle name="Normal 4" xfId="6" xr:uid="{00000000-0005-0000-0000-000007000000}"/>
    <cellStyle name="Porcentagem" xfId="4" builtinId="5"/>
    <cellStyle name="Porcentagem 2" xfId="2" xr:uid="{00000000-0005-0000-0000-000009000000}"/>
  </cellStyles>
  <dxfs count="7">
    <dxf>
      <font>
        <color rgb="FFFF0000"/>
      </font>
      <fill>
        <patternFill>
          <bgColor rgb="FFFFFF00"/>
        </patternFill>
      </fill>
    </dxf>
    <dxf>
      <font>
        <color rgb="FFFFFF00"/>
      </font>
      <fill>
        <patternFill patternType="solid">
          <fgColor rgb="FFFF0000"/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548DD4"/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161925</xdr:colOff>
      <xdr:row>0</xdr:row>
      <xdr:rowOff>95250</xdr:rowOff>
    </xdr:from>
    <xdr:ext cx="828675" cy="819151"/>
    <xdr:pic>
      <xdr:nvPicPr>
        <xdr:cNvPr id="2" name="image2.gif">
          <a:extLst>
            <a:ext uri="{FF2B5EF4-FFF2-40B4-BE49-F238E27FC236}">
              <a16:creationId xmlns:a16="http://schemas.microsoft.com/office/drawing/2014/main" id="{AE619D7A-5DEA-4749-B408-0CA52F160A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95250"/>
          <a:ext cx="828675" cy="8191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0">
    <tabColor rgb="FF548DD4"/>
    <pageSetUpPr fitToPage="1"/>
  </sheetPr>
  <dimension ref="A1:AB32"/>
  <sheetViews>
    <sheetView showGridLines="0" tabSelected="1" zoomScaleNormal="100" zoomScaleSheetLayoutView="100" workbookViewId="0">
      <selection activeCell="A22" sqref="A22:P22"/>
    </sheetView>
  </sheetViews>
  <sheetFormatPr defaultColWidth="12.625" defaultRowHeight="15" customHeight="1" x14ac:dyDescent="0.2"/>
  <cols>
    <col min="1" max="1" width="5.125" style="13" customWidth="1"/>
    <col min="2" max="2" width="8.25" style="13" customWidth="1"/>
    <col min="3" max="3" width="8.5" style="13" customWidth="1"/>
    <col min="4" max="4" width="53.375" style="13" customWidth="1"/>
    <col min="5" max="5" width="6.125" style="13" customWidth="1"/>
    <col min="6" max="6" width="7.25" style="13" customWidth="1"/>
    <col min="7" max="7" width="4.25" style="13" customWidth="1"/>
    <col min="8" max="8" width="10.375" style="13" customWidth="1"/>
    <col min="9" max="9" width="10.625" style="13" customWidth="1"/>
    <col min="10" max="10" width="9.375" style="13" customWidth="1"/>
    <col min="11" max="11" width="7.125" style="13" customWidth="1"/>
    <col min="12" max="12" width="9.375" style="13" customWidth="1"/>
    <col min="13" max="13" width="7.125" style="13" hidden="1" customWidth="1"/>
    <col min="14" max="14" width="10.375" style="13" customWidth="1"/>
    <col min="15" max="15" width="10.625" style="13" customWidth="1"/>
    <col min="16" max="16" width="12.75" style="13" customWidth="1"/>
    <col min="17" max="17" width="9.625" style="13" customWidth="1"/>
    <col min="18" max="18" width="1.75" style="13" hidden="1" customWidth="1"/>
    <col min="19" max="19" width="4.875" style="13" hidden="1" customWidth="1"/>
    <col min="20" max="20" width="6.125" style="13" hidden="1" customWidth="1"/>
    <col min="21" max="21" width="4" style="13" hidden="1" customWidth="1"/>
    <col min="22" max="22" width="2.625" style="13" hidden="1" customWidth="1"/>
    <col min="23" max="23" width="7.625" style="12" customWidth="1"/>
    <col min="24" max="24" width="8.625" style="12" customWidth="1"/>
    <col min="25" max="25" width="7.625" style="12" customWidth="1"/>
    <col min="26" max="28" width="12.625" style="12"/>
    <col min="29" max="16384" width="12.625" style="13"/>
  </cols>
  <sheetData>
    <row r="1" spans="1:25" ht="55.5" customHeight="1" x14ac:dyDescent="0.2">
      <c r="A1" s="7" t="s">
        <v>45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/>
      <c r="R1" s="10"/>
      <c r="S1" s="10"/>
      <c r="T1" s="10"/>
      <c r="U1" s="10"/>
      <c r="V1" s="10"/>
      <c r="W1" s="10"/>
      <c r="X1" s="10"/>
      <c r="Y1" s="11"/>
    </row>
    <row r="2" spans="1:25" ht="25.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6"/>
      <c r="Q2" s="10"/>
      <c r="R2" s="10"/>
      <c r="S2" s="10"/>
      <c r="T2" s="10"/>
      <c r="U2" s="10"/>
      <c r="V2" s="10"/>
      <c r="W2" s="10"/>
      <c r="X2" s="10"/>
      <c r="Y2" s="11"/>
    </row>
    <row r="3" spans="1:25" ht="15" customHeight="1" x14ac:dyDescent="0.2">
      <c r="A3" s="17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9"/>
      <c r="Q3" s="10"/>
      <c r="R3" s="10"/>
      <c r="S3" s="10"/>
      <c r="T3" s="10"/>
      <c r="U3" s="10"/>
      <c r="V3" s="10"/>
      <c r="W3" s="10"/>
      <c r="X3" s="10"/>
      <c r="Y3" s="11"/>
    </row>
    <row r="4" spans="1:25" ht="21.75" customHeight="1" x14ac:dyDescent="0.2">
      <c r="A4" s="20"/>
      <c r="B4" s="21" t="s">
        <v>20</v>
      </c>
      <c r="C4" s="22" t="s">
        <v>41</v>
      </c>
      <c r="D4" s="23"/>
      <c r="E4" s="23"/>
      <c r="F4" s="23"/>
      <c r="G4" s="23"/>
      <c r="H4" s="23"/>
      <c r="I4" s="23"/>
      <c r="J4" s="23"/>
      <c r="K4" s="23"/>
      <c r="L4" s="24"/>
      <c r="M4" s="25"/>
      <c r="N4" s="25"/>
      <c r="O4" s="21" t="s">
        <v>3</v>
      </c>
      <c r="P4" s="26"/>
      <c r="Q4" s="10"/>
      <c r="R4" s="10"/>
      <c r="S4" s="10"/>
      <c r="T4" s="10"/>
      <c r="U4" s="10"/>
      <c r="V4" s="10"/>
      <c r="W4" s="10"/>
      <c r="X4" s="10"/>
      <c r="Y4" s="11"/>
    </row>
    <row r="5" spans="1:25" ht="30" customHeight="1" x14ac:dyDescent="0.2">
      <c r="A5" s="27" t="s">
        <v>21</v>
      </c>
      <c r="B5" s="24"/>
      <c r="C5" s="28" t="s">
        <v>44</v>
      </c>
      <c r="D5" s="28"/>
      <c r="E5" s="28"/>
      <c r="F5" s="28"/>
      <c r="G5" s="28"/>
      <c r="H5" s="28"/>
      <c r="I5" s="28"/>
      <c r="J5" s="28"/>
      <c r="K5" s="28"/>
      <c r="L5" s="29"/>
      <c r="M5" s="29"/>
      <c r="N5" s="29"/>
      <c r="O5" s="29" t="s">
        <v>25</v>
      </c>
      <c r="P5" s="30">
        <v>1.1195000000000002</v>
      </c>
      <c r="Q5" s="10"/>
      <c r="R5" s="10"/>
      <c r="S5" s="10"/>
      <c r="T5" s="10"/>
      <c r="U5" s="10"/>
      <c r="V5" s="10"/>
      <c r="W5" s="10"/>
      <c r="X5" s="10"/>
      <c r="Y5" s="11"/>
    </row>
    <row r="6" spans="1:25" ht="30" customHeight="1" x14ac:dyDescent="0.2">
      <c r="A6" s="31" t="s">
        <v>5</v>
      </c>
      <c r="B6" s="32"/>
      <c r="C6" s="33" t="s">
        <v>46</v>
      </c>
      <c r="D6" s="6"/>
      <c r="E6" s="6"/>
      <c r="F6" s="6"/>
      <c r="G6" s="6"/>
      <c r="H6" s="6"/>
      <c r="I6" s="6"/>
      <c r="J6" s="6"/>
      <c r="K6" s="6"/>
      <c r="L6" s="34"/>
      <c r="M6" s="34"/>
      <c r="N6" s="34"/>
      <c r="O6" s="34" t="s">
        <v>26</v>
      </c>
      <c r="P6" s="35">
        <v>0.69290000000000007</v>
      </c>
      <c r="Q6" s="10"/>
      <c r="R6" s="10"/>
      <c r="S6" s="10"/>
      <c r="T6" s="10"/>
      <c r="U6" s="10"/>
      <c r="V6" s="10"/>
      <c r="W6" s="10"/>
      <c r="X6" s="10"/>
      <c r="Y6" s="11"/>
    </row>
    <row r="7" spans="1:25" ht="18.75" customHeight="1" x14ac:dyDescent="0.2">
      <c r="A7" s="36" t="s">
        <v>6</v>
      </c>
      <c r="B7" s="36" t="s">
        <v>7</v>
      </c>
      <c r="C7" s="36" t="s">
        <v>8</v>
      </c>
      <c r="D7" s="37" t="s">
        <v>9</v>
      </c>
      <c r="E7" s="37" t="s">
        <v>10</v>
      </c>
      <c r="F7" s="38" t="s">
        <v>11</v>
      </c>
      <c r="G7" s="39" t="s">
        <v>12</v>
      </c>
      <c r="H7" s="40"/>
      <c r="I7" s="40"/>
      <c r="J7" s="41"/>
      <c r="K7" s="42" t="s">
        <v>13</v>
      </c>
      <c r="L7" s="38" t="s">
        <v>14</v>
      </c>
      <c r="M7" s="43" t="s">
        <v>15</v>
      </c>
      <c r="N7" s="40"/>
      <c r="O7" s="40"/>
      <c r="P7" s="41"/>
      <c r="Q7" s="10"/>
      <c r="R7" s="10"/>
      <c r="S7" s="10"/>
      <c r="T7" s="10"/>
      <c r="U7" s="44"/>
      <c r="V7" s="23"/>
      <c r="W7" s="24"/>
      <c r="X7" s="10"/>
      <c r="Y7" s="11"/>
    </row>
    <row r="8" spans="1:25" ht="25.5" customHeight="1" x14ac:dyDescent="0.2">
      <c r="A8" s="45"/>
      <c r="B8" s="45"/>
      <c r="C8" s="45"/>
      <c r="D8" s="45"/>
      <c r="E8" s="45"/>
      <c r="F8" s="45"/>
      <c r="G8" s="46"/>
      <c r="H8" s="46" t="s">
        <v>16</v>
      </c>
      <c r="I8" s="46" t="s">
        <v>38</v>
      </c>
      <c r="J8" s="46" t="s">
        <v>17</v>
      </c>
      <c r="K8" s="45"/>
      <c r="L8" s="45"/>
      <c r="M8" s="46"/>
      <c r="N8" s="46" t="s">
        <v>16</v>
      </c>
      <c r="O8" s="46" t="s">
        <v>38</v>
      </c>
      <c r="P8" s="46" t="s">
        <v>17</v>
      </c>
      <c r="Q8" s="47"/>
      <c r="R8" s="47"/>
      <c r="S8" s="47"/>
      <c r="T8" s="47"/>
      <c r="U8" s="48"/>
      <c r="V8" s="48"/>
      <c r="W8" s="49"/>
      <c r="X8" s="47"/>
      <c r="Y8" s="50"/>
    </row>
    <row r="9" spans="1:25" ht="6" customHeight="1" x14ac:dyDescent="0.2">
      <c r="A9" s="51"/>
      <c r="B9" s="52"/>
      <c r="C9" s="52"/>
      <c r="D9" s="52"/>
      <c r="E9" s="52"/>
      <c r="F9" s="52"/>
      <c r="G9" s="52"/>
      <c r="H9" s="52"/>
      <c r="I9" s="52"/>
      <c r="J9" s="52"/>
      <c r="K9" s="10"/>
      <c r="L9" s="52"/>
      <c r="M9" s="52"/>
      <c r="N9" s="52"/>
      <c r="O9" s="52"/>
      <c r="P9" s="53"/>
      <c r="Q9" s="10"/>
      <c r="R9" s="10"/>
      <c r="S9" s="10"/>
      <c r="T9" s="10"/>
      <c r="U9" s="10"/>
      <c r="V9" s="10"/>
      <c r="W9" s="10"/>
      <c r="X9" s="10"/>
      <c r="Y9" s="11"/>
    </row>
    <row r="10" spans="1:25" ht="12.75" customHeight="1" x14ac:dyDescent="0.2">
      <c r="A10" s="54">
        <v>1</v>
      </c>
      <c r="B10" s="55"/>
      <c r="C10" s="55"/>
      <c r="D10" s="56" t="s">
        <v>40</v>
      </c>
      <c r="E10" s="56"/>
      <c r="F10" s="56"/>
      <c r="G10" s="56"/>
      <c r="H10" s="56"/>
      <c r="I10" s="56"/>
      <c r="J10" s="56"/>
      <c r="K10" s="57"/>
      <c r="L10" s="56"/>
      <c r="M10" s="56"/>
      <c r="N10" s="56"/>
      <c r="O10" s="56"/>
      <c r="P10" s="58">
        <f>P16</f>
        <v>0</v>
      </c>
      <c r="Q10" s="1"/>
      <c r="R10" s="10"/>
      <c r="S10" s="10"/>
      <c r="T10" s="10"/>
      <c r="U10" s="10"/>
      <c r="V10" s="10"/>
      <c r="W10" s="10"/>
      <c r="X10" s="10"/>
      <c r="Y10" s="11"/>
    </row>
    <row r="11" spans="1:25" ht="22.5" x14ac:dyDescent="0.2">
      <c r="A11" s="59" t="s">
        <v>27</v>
      </c>
      <c r="B11" s="60">
        <v>34496</v>
      </c>
      <c r="C11" s="61" t="s">
        <v>0</v>
      </c>
      <c r="D11" s="62" t="s">
        <v>35</v>
      </c>
      <c r="E11" s="60" t="s">
        <v>33</v>
      </c>
      <c r="F11" s="63"/>
      <c r="G11" s="64"/>
      <c r="H11" s="64">
        <v>0</v>
      </c>
      <c r="I11" s="64">
        <v>490.05119536343886</v>
      </c>
      <c r="J11" s="65">
        <f>H11+I11</f>
        <v>490.05119536343886</v>
      </c>
      <c r="K11" s="66">
        <v>0.24229999999999999</v>
      </c>
      <c r="L11" s="67">
        <f>IFERROR(IF(K11="-",(ROUND(J11,2)),(ROUND(J11*(1+K11),2))),"-")</f>
        <v>608.79</v>
      </c>
      <c r="M11" s="67"/>
      <c r="N11" s="67">
        <f>IF(($I11=0),$P11,IF(H11=0,0,IF($K11&lt;&gt;"-",IFERROR(TRUNC(TRUNC((H11*(1+$K11)),2)*$F11,2),0),IFERROR(TRUNC(H11*$F11,2),0))))</f>
        <v>0</v>
      </c>
      <c r="O11" s="67">
        <f>IF(I11=0,0,P11-N11)</f>
        <v>0</v>
      </c>
      <c r="P11" s="68">
        <f>IFERROR(ROUND(ROUND(L11,2)*ROUND(F11,2),2),0)</f>
        <v>0</v>
      </c>
      <c r="Q11" s="3"/>
      <c r="R11" s="10"/>
      <c r="S11" s="10" t="str">
        <f t="shared" ref="S11:S15" si="0">A11</f>
        <v>1.1</v>
      </c>
      <c r="T11" s="10" t="b">
        <f>IF(I11=0,P11-N11)</f>
        <v>0</v>
      </c>
      <c r="U11" s="10"/>
      <c r="V11" s="10"/>
      <c r="W11" s="10"/>
      <c r="X11" s="10"/>
      <c r="Y11" s="11"/>
    </row>
    <row r="12" spans="1:25" ht="22.5" x14ac:dyDescent="0.2">
      <c r="A12" s="59" t="s">
        <v>28</v>
      </c>
      <c r="B12" s="60">
        <v>34493</v>
      </c>
      <c r="C12" s="61" t="s">
        <v>0</v>
      </c>
      <c r="D12" s="62" t="s">
        <v>34</v>
      </c>
      <c r="E12" s="60" t="s">
        <v>33</v>
      </c>
      <c r="F12" s="63"/>
      <c r="G12" s="64"/>
      <c r="H12" s="64">
        <v>0</v>
      </c>
      <c r="I12" s="64">
        <v>440.41173629558079</v>
      </c>
      <c r="J12" s="65">
        <f t="shared" ref="J12:J14" si="1">H12+I12</f>
        <v>440.41173629558079</v>
      </c>
      <c r="K12" s="66">
        <v>0.24229999999999999</v>
      </c>
      <c r="L12" s="67">
        <f t="shared" ref="L12:L14" si="2">IFERROR(IF(K12="-",(ROUND(J12,2)),(ROUND(J12*(1+K12),2))),"-")</f>
        <v>547.12</v>
      </c>
      <c r="M12" s="67"/>
      <c r="N12" s="67">
        <f t="shared" ref="N12:N14" si="3">IF(AND($G12=0,$I12=0),$P12,IF(H12=0,0,IF($K12&lt;&gt;"-",IFERROR(TRUNC(TRUNC((H12*(1+$K12)),2)*$F12,2),0),IFERROR(TRUNC(H12*$F12,2),0))))</f>
        <v>0</v>
      </c>
      <c r="O12" s="67">
        <f t="shared" ref="O12:O14" si="4">IF(I12=0,0,P12-N12-M12)</f>
        <v>0</v>
      </c>
      <c r="P12" s="68">
        <f t="shared" ref="P12:P14" si="5">IFERROR(ROUND(ROUND(L12,2)*ROUND(F12,2),2),0)</f>
        <v>0</v>
      </c>
      <c r="Q12" s="3"/>
      <c r="R12" s="10"/>
      <c r="S12" s="10" t="str">
        <f t="shared" si="0"/>
        <v>1.2</v>
      </c>
      <c r="T12" s="10" t="b">
        <f t="shared" ref="T12:T14" si="6">IF(I12=0,P12-N12)</f>
        <v>0</v>
      </c>
      <c r="U12" s="10"/>
      <c r="V12" s="10"/>
      <c r="W12" s="10"/>
      <c r="X12" s="10"/>
      <c r="Y12" s="11"/>
    </row>
    <row r="13" spans="1:25" ht="29.25" customHeight="1" x14ac:dyDescent="0.2">
      <c r="A13" s="59" t="s">
        <v>29</v>
      </c>
      <c r="B13" s="60" t="s">
        <v>31</v>
      </c>
      <c r="C13" s="61" t="s">
        <v>1</v>
      </c>
      <c r="D13" s="62" t="s">
        <v>43</v>
      </c>
      <c r="E13" s="60" t="s">
        <v>36</v>
      </c>
      <c r="F13" s="63"/>
      <c r="G13" s="64"/>
      <c r="H13" s="64">
        <v>0</v>
      </c>
      <c r="I13" s="64">
        <v>1761.49</v>
      </c>
      <c r="J13" s="65">
        <f t="shared" si="1"/>
        <v>1761.49</v>
      </c>
      <c r="K13" s="66">
        <v>0.24229999999999999</v>
      </c>
      <c r="L13" s="67">
        <f t="shared" si="2"/>
        <v>2188.3000000000002</v>
      </c>
      <c r="M13" s="67"/>
      <c r="N13" s="67">
        <f t="shared" si="3"/>
        <v>0</v>
      </c>
      <c r="O13" s="67">
        <f t="shared" si="4"/>
        <v>0</v>
      </c>
      <c r="P13" s="68">
        <f t="shared" si="5"/>
        <v>0</v>
      </c>
      <c r="Q13" s="3"/>
      <c r="R13" s="10"/>
      <c r="S13" s="10" t="str">
        <f t="shared" si="0"/>
        <v>1.3</v>
      </c>
      <c r="T13" s="10" t="b">
        <f t="shared" si="6"/>
        <v>0</v>
      </c>
      <c r="U13" s="10"/>
      <c r="V13" s="10"/>
      <c r="W13" s="10"/>
      <c r="X13" s="69"/>
      <c r="Y13" s="11"/>
    </row>
    <row r="14" spans="1:25" ht="21" customHeight="1" x14ac:dyDescent="0.2">
      <c r="A14" s="59" t="s">
        <v>30</v>
      </c>
      <c r="B14" s="60" t="s">
        <v>32</v>
      </c>
      <c r="C14" s="61" t="s">
        <v>1</v>
      </c>
      <c r="D14" s="62" t="s">
        <v>42</v>
      </c>
      <c r="E14" s="60" t="s">
        <v>36</v>
      </c>
      <c r="F14" s="63"/>
      <c r="G14" s="64"/>
      <c r="H14" s="64">
        <v>0</v>
      </c>
      <c r="I14" s="64">
        <v>2030.2</v>
      </c>
      <c r="J14" s="65">
        <f t="shared" si="1"/>
        <v>2030.2</v>
      </c>
      <c r="K14" s="66">
        <v>0.24229999999999999</v>
      </c>
      <c r="L14" s="67">
        <f t="shared" si="2"/>
        <v>2522.12</v>
      </c>
      <c r="M14" s="67"/>
      <c r="N14" s="67">
        <f t="shared" si="3"/>
        <v>0</v>
      </c>
      <c r="O14" s="67">
        <f t="shared" si="4"/>
        <v>0</v>
      </c>
      <c r="P14" s="68">
        <f t="shared" si="5"/>
        <v>0</v>
      </c>
      <c r="Q14" s="3"/>
      <c r="R14" s="10"/>
      <c r="S14" s="10" t="str">
        <f t="shared" si="0"/>
        <v>1.4</v>
      </c>
      <c r="T14" s="10" t="b">
        <f t="shared" si="6"/>
        <v>0</v>
      </c>
      <c r="U14" s="10"/>
      <c r="V14" s="10"/>
      <c r="W14" s="10"/>
      <c r="X14" s="10"/>
      <c r="Y14" s="11"/>
    </row>
    <row r="15" spans="1:25" ht="12.75" customHeight="1" x14ac:dyDescent="0.2">
      <c r="A15" s="70"/>
      <c r="B15" s="71"/>
      <c r="C15" s="70"/>
      <c r="D15" s="72"/>
      <c r="E15" s="73"/>
      <c r="F15" s="74"/>
      <c r="G15" s="75"/>
      <c r="H15" s="75"/>
      <c r="I15" s="75"/>
      <c r="J15" s="76"/>
      <c r="K15" s="77"/>
      <c r="L15" s="78"/>
      <c r="M15" s="78"/>
      <c r="N15" s="78"/>
      <c r="O15" s="78"/>
      <c r="P15" s="79"/>
      <c r="Q15" s="1"/>
      <c r="R15" s="10"/>
      <c r="S15" s="10">
        <f t="shared" si="0"/>
        <v>0</v>
      </c>
      <c r="T15" s="10">
        <f t="shared" ref="T15:T16" si="7">IF(I15=0,P15-N15)</f>
        <v>0</v>
      </c>
      <c r="U15" s="10"/>
      <c r="V15" s="10"/>
      <c r="W15" s="10"/>
      <c r="X15" s="10"/>
      <c r="Y15" s="11"/>
    </row>
    <row r="16" spans="1:25" ht="12.75" customHeight="1" x14ac:dyDescent="0.2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57"/>
      <c r="L16" s="82" t="s">
        <v>47</v>
      </c>
      <c r="M16" s="83"/>
      <c r="N16" s="83">
        <f>SUM(N11:N15)</f>
        <v>0</v>
      </c>
      <c r="O16" s="83">
        <f>SUM(O11:O15)</f>
        <v>0</v>
      </c>
      <c r="P16" s="84">
        <f>SUM(P11:P15)</f>
        <v>0</v>
      </c>
      <c r="Q16" s="4"/>
      <c r="R16" s="10">
        <v>1</v>
      </c>
      <c r="S16" s="10"/>
      <c r="T16" s="10">
        <f t="shared" si="7"/>
        <v>0</v>
      </c>
      <c r="U16" s="69">
        <f>SUM(N16:O16)</f>
        <v>0</v>
      </c>
      <c r="V16" s="10" t="str">
        <f>IF(U16&lt;&gt;P16,"erro","ok")</f>
        <v>ok</v>
      </c>
      <c r="W16" s="10"/>
      <c r="X16" s="10"/>
      <c r="Y16" s="11"/>
    </row>
    <row r="17" spans="1:25" s="12" customFormat="1" ht="6.75" customHeight="1" x14ac:dyDescent="0.2">
      <c r="A17" s="85"/>
      <c r="B17" s="86"/>
      <c r="C17" s="86"/>
      <c r="D17" s="86"/>
      <c r="E17" s="86"/>
      <c r="F17" s="86"/>
      <c r="G17" s="86"/>
      <c r="H17" s="86"/>
      <c r="I17" s="86"/>
      <c r="J17" s="86"/>
      <c r="K17" s="87"/>
      <c r="L17" s="87"/>
      <c r="M17" s="87"/>
      <c r="N17" s="87"/>
      <c r="O17" s="87"/>
      <c r="P17" s="88"/>
      <c r="Q17" s="5"/>
      <c r="R17" s="89"/>
      <c r="S17" s="89"/>
      <c r="T17" s="89"/>
      <c r="U17" s="90"/>
      <c r="V17" s="89"/>
      <c r="W17" s="89"/>
      <c r="X17" s="89"/>
      <c r="Y17" s="91"/>
    </row>
    <row r="18" spans="1:25" ht="12.75" customHeight="1" x14ac:dyDescent="0.2">
      <c r="A18" s="92"/>
      <c r="B18" s="93"/>
      <c r="C18" s="93"/>
      <c r="D18" s="93"/>
      <c r="E18" s="93"/>
      <c r="F18" s="93"/>
      <c r="G18" s="93"/>
      <c r="H18" s="93"/>
      <c r="I18" s="93"/>
      <c r="J18" s="94"/>
      <c r="K18" s="95"/>
      <c r="L18" s="96" t="s">
        <v>18</v>
      </c>
      <c r="M18" s="97">
        <f>SUMIF($R10:$R16,1,M10:M16)</f>
        <v>0</v>
      </c>
      <c r="N18" s="97">
        <f>SUMIF($R10:$R16,1,N10:N16)</f>
        <v>0</v>
      </c>
      <c r="O18" s="97">
        <f>SUMIF($R10:$R16,1,O10:O16)</f>
        <v>0</v>
      </c>
      <c r="P18" s="98">
        <f>SUMIF($R10:$R16,1,P10:P16)</f>
        <v>0</v>
      </c>
      <c r="Q18" s="1"/>
      <c r="R18" s="10"/>
      <c r="S18" s="10"/>
      <c r="T18" s="10"/>
      <c r="U18" s="10"/>
      <c r="V18" s="10"/>
      <c r="W18" s="10"/>
      <c r="X18" s="10"/>
      <c r="Y18" s="11"/>
    </row>
    <row r="19" spans="1:25" ht="12.75" customHeight="1" x14ac:dyDescent="0.2">
      <c r="A19" s="99"/>
      <c r="B19" s="99"/>
      <c r="C19" s="99"/>
      <c r="D19" s="99"/>
      <c r="E19" s="99"/>
      <c r="F19" s="99"/>
      <c r="G19" s="99"/>
      <c r="H19" s="99"/>
      <c r="I19" s="99"/>
      <c r="J19" s="100"/>
      <c r="K19" s="101"/>
      <c r="L19" s="102" t="s">
        <v>37</v>
      </c>
      <c r="M19" s="103"/>
      <c r="N19" s="104">
        <f>IFERROR(N18/P18,0)</f>
        <v>0</v>
      </c>
      <c r="O19" s="105"/>
      <c r="P19" s="106"/>
      <c r="Q19" s="89"/>
      <c r="R19" s="89"/>
      <c r="S19" s="89"/>
      <c r="T19" s="89"/>
      <c r="U19" s="89"/>
      <c r="V19" s="89"/>
      <c r="W19" s="89"/>
      <c r="X19" s="89"/>
      <c r="Y19" s="91"/>
    </row>
    <row r="20" spans="1:25" ht="12.75" customHeight="1" x14ac:dyDescent="0.2">
      <c r="A20" s="107" t="s">
        <v>19</v>
      </c>
      <c r="B20" s="108"/>
      <c r="C20" s="109"/>
      <c r="D20" s="109"/>
      <c r="E20" s="109"/>
      <c r="F20" s="109"/>
      <c r="G20" s="109"/>
      <c r="H20" s="109"/>
      <c r="I20" s="109"/>
      <c r="J20" s="110"/>
      <c r="K20" s="10"/>
      <c r="L20" s="111"/>
      <c r="M20" s="111"/>
      <c r="N20" s="111"/>
      <c r="O20" s="111"/>
      <c r="P20" s="112"/>
      <c r="Q20" s="10"/>
      <c r="R20" s="10"/>
      <c r="S20" s="10"/>
      <c r="T20" s="10"/>
      <c r="U20" s="10"/>
      <c r="V20" s="10"/>
      <c r="W20" s="10"/>
      <c r="X20" s="10"/>
      <c r="Y20" s="11"/>
    </row>
    <row r="21" spans="1:25" ht="12.75" customHeight="1" x14ac:dyDescent="0.2">
      <c r="A21" s="113" t="s">
        <v>48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60.75" customHeight="1" x14ac:dyDescent="0.2">
      <c r="A22" s="114" t="s">
        <v>39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  <c r="Q22" s="10"/>
      <c r="R22" s="10"/>
      <c r="S22" s="10"/>
      <c r="T22" s="10"/>
      <c r="U22" s="10"/>
      <c r="V22" s="10"/>
      <c r="W22" s="10"/>
      <c r="X22" s="10"/>
      <c r="Y22" s="11"/>
    </row>
    <row r="23" spans="1:25" ht="12.75" customHeight="1" x14ac:dyDescent="0.2">
      <c r="A23" s="115"/>
      <c r="B23" s="116"/>
      <c r="C23" s="115"/>
      <c r="D23" s="115"/>
      <c r="E23" s="116"/>
      <c r="F23" s="116"/>
      <c r="G23" s="116"/>
      <c r="H23" s="116"/>
      <c r="I23" s="116"/>
      <c r="J23" s="116"/>
      <c r="K23" s="10"/>
      <c r="L23" s="116"/>
      <c r="M23" s="116"/>
      <c r="N23" s="116"/>
      <c r="O23" s="116"/>
      <c r="P23" s="116"/>
      <c r="Q23" s="10"/>
      <c r="R23" s="10"/>
      <c r="S23" s="10"/>
      <c r="T23" s="10"/>
      <c r="U23" s="10"/>
      <c r="V23" s="10"/>
      <c r="W23" s="10"/>
      <c r="X23" s="10"/>
      <c r="Y23" s="11"/>
    </row>
    <row r="24" spans="1:25" ht="12.75" customHeight="1" x14ac:dyDescent="0.2">
      <c r="A24" s="11"/>
      <c r="B24" s="47"/>
      <c r="C24" s="50"/>
      <c r="D24" s="50"/>
      <c r="E24" s="117"/>
      <c r="F24" s="118"/>
      <c r="G24" s="118"/>
      <c r="H24" s="118"/>
      <c r="I24" s="118"/>
      <c r="J24" s="118"/>
      <c r="K24" s="10"/>
      <c r="L24" s="118"/>
      <c r="M24" s="118"/>
      <c r="N24" s="118"/>
      <c r="O24" s="118"/>
      <c r="P24" s="118"/>
      <c r="Q24" s="10"/>
      <c r="R24" s="10"/>
      <c r="S24" s="10"/>
      <c r="T24" s="10"/>
      <c r="U24" s="10"/>
      <c r="V24" s="10"/>
      <c r="W24" s="10"/>
      <c r="X24" s="10"/>
      <c r="Y24" s="11"/>
    </row>
    <row r="25" spans="1:25" ht="12.6" customHeight="1" x14ac:dyDescent="0.2">
      <c r="A25" s="11"/>
      <c r="B25" s="47"/>
      <c r="C25" s="50"/>
      <c r="D25" s="119"/>
      <c r="E25" s="117"/>
      <c r="F25" s="118"/>
      <c r="G25" s="118"/>
      <c r="H25" s="118"/>
      <c r="I25" s="120"/>
      <c r="J25" s="121" t="s">
        <v>22</v>
      </c>
      <c r="K25" s="122"/>
      <c r="L25" s="123"/>
      <c r="M25" s="123"/>
      <c r="N25" s="123"/>
      <c r="O25" s="123"/>
      <c r="P25" s="124"/>
      <c r="Q25" s="10"/>
      <c r="R25" s="10"/>
      <c r="S25" s="10"/>
      <c r="T25" s="10"/>
      <c r="U25" s="10"/>
      <c r="V25" s="10"/>
      <c r="W25" s="10"/>
      <c r="X25" s="10"/>
      <c r="Y25" s="11"/>
    </row>
    <row r="26" spans="1:25" ht="12.75" customHeight="1" x14ac:dyDescent="0.2">
      <c r="A26" s="11"/>
      <c r="B26" s="47"/>
      <c r="C26" s="50"/>
      <c r="D26" s="119"/>
      <c r="E26" s="117"/>
      <c r="F26" s="118"/>
      <c r="G26" s="118"/>
      <c r="H26" s="118"/>
      <c r="I26" s="125"/>
      <c r="J26" s="126" t="s">
        <v>23</v>
      </c>
      <c r="K26" s="127"/>
      <c r="L26" s="2"/>
      <c r="M26" s="2"/>
      <c r="N26" s="2"/>
      <c r="O26" s="2"/>
      <c r="P26" s="128"/>
      <c r="Q26" s="10"/>
      <c r="R26" s="10"/>
      <c r="S26" s="10"/>
      <c r="T26" s="10"/>
      <c r="U26" s="10"/>
      <c r="V26" s="10"/>
      <c r="W26" s="10"/>
      <c r="X26" s="10"/>
      <c r="Y26" s="11"/>
    </row>
    <row r="27" spans="1:25" ht="12.75" hidden="1" customHeight="1" x14ac:dyDescent="0.2">
      <c r="A27" s="11"/>
      <c r="B27" s="47"/>
      <c r="C27" s="50"/>
      <c r="D27" s="10"/>
      <c r="E27" s="117"/>
      <c r="F27" s="118"/>
      <c r="G27" s="118"/>
      <c r="H27" s="118"/>
      <c r="I27" s="125"/>
      <c r="J27" s="126" t="s">
        <v>24</v>
      </c>
      <c r="K27" s="129">
        <v>0</v>
      </c>
      <c r="L27" s="129"/>
      <c r="M27" s="130"/>
      <c r="N27" s="130"/>
      <c r="O27" s="130"/>
      <c r="P27" s="131"/>
      <c r="Q27" s="10"/>
      <c r="R27" s="10"/>
      <c r="S27" s="10"/>
      <c r="T27" s="10"/>
      <c r="U27" s="10"/>
      <c r="V27" s="10"/>
      <c r="W27" s="10"/>
      <c r="X27" s="10"/>
      <c r="Y27" s="11"/>
    </row>
    <row r="28" spans="1:25" ht="12.75" customHeight="1" x14ac:dyDescent="0.2">
      <c r="A28" s="11"/>
      <c r="B28" s="47"/>
      <c r="C28" s="50"/>
      <c r="D28" s="10"/>
      <c r="E28" s="117"/>
      <c r="F28" s="118"/>
      <c r="G28" s="118"/>
      <c r="H28" s="118"/>
      <c r="I28" s="132"/>
      <c r="J28" s="133" t="s">
        <v>2</v>
      </c>
      <c r="K28" s="134"/>
      <c r="L28" s="135"/>
      <c r="M28" s="135"/>
      <c r="N28" s="135"/>
      <c r="O28" s="135"/>
      <c r="P28" s="136"/>
      <c r="Q28" s="10"/>
      <c r="R28" s="10"/>
      <c r="S28" s="10"/>
      <c r="T28" s="10"/>
      <c r="U28" s="10"/>
      <c r="V28" s="10"/>
      <c r="W28" s="10"/>
      <c r="X28" s="10"/>
      <c r="Y28" s="11"/>
    </row>
    <row r="29" spans="1:25" ht="12.75" customHeight="1" x14ac:dyDescent="0.2">
      <c r="A29" s="11"/>
      <c r="B29" s="47"/>
      <c r="C29" s="50"/>
      <c r="D29" s="50"/>
      <c r="E29" s="117"/>
      <c r="F29" s="118"/>
      <c r="G29" s="118"/>
      <c r="H29" s="118"/>
      <c r="I29" s="118"/>
      <c r="J29" s="118"/>
      <c r="K29" s="10"/>
      <c r="L29" s="118"/>
      <c r="M29" s="118"/>
      <c r="N29" s="118"/>
      <c r="O29" s="118"/>
      <c r="P29" s="118"/>
      <c r="Q29" s="10"/>
      <c r="R29" s="10"/>
      <c r="S29" s="10"/>
      <c r="T29" s="10"/>
      <c r="U29" s="10"/>
      <c r="V29" s="10"/>
      <c r="W29" s="10"/>
      <c r="X29" s="10"/>
      <c r="Y29" s="11"/>
    </row>
    <row r="30" spans="1:25" ht="12.75" customHeight="1" x14ac:dyDescent="0.2">
      <c r="A30" s="11"/>
      <c r="B30" s="47"/>
      <c r="C30" s="50"/>
      <c r="D30" s="50"/>
      <c r="E30" s="117"/>
      <c r="F30" s="118"/>
      <c r="G30" s="118"/>
      <c r="H30" s="118"/>
      <c r="I30" s="118"/>
      <c r="J30" s="118"/>
      <c r="K30" s="10"/>
      <c r="L30" s="118"/>
      <c r="M30" s="118"/>
      <c r="N30" s="118"/>
      <c r="O30" s="118"/>
      <c r="P30" s="118"/>
      <c r="Q30" s="10"/>
      <c r="R30" s="10"/>
      <c r="S30" s="10"/>
      <c r="T30" s="10"/>
      <c r="U30" s="10"/>
      <c r="V30" s="10"/>
      <c r="W30" s="10"/>
      <c r="X30" s="10"/>
      <c r="Y30" s="11"/>
    </row>
    <row r="31" spans="1:25" ht="12.75" customHeight="1" x14ac:dyDescent="0.2">
      <c r="A31" s="11"/>
      <c r="B31" s="47"/>
      <c r="C31" s="50"/>
      <c r="D31" s="50"/>
      <c r="E31" s="117"/>
      <c r="F31" s="118"/>
      <c r="G31" s="118"/>
      <c r="H31" s="118"/>
      <c r="I31" s="118"/>
      <c r="J31" s="118"/>
      <c r="K31" s="10"/>
      <c r="L31" s="118"/>
      <c r="M31" s="118"/>
      <c r="N31" s="118"/>
      <c r="O31" s="118"/>
      <c r="P31" s="118"/>
      <c r="Q31" s="10"/>
      <c r="R31" s="10"/>
      <c r="S31" s="10"/>
      <c r="T31" s="10"/>
      <c r="U31" s="10"/>
      <c r="V31" s="10"/>
      <c r="W31" s="10"/>
      <c r="X31" s="10"/>
      <c r="Y31" s="11"/>
    </row>
    <row r="32" spans="1:25" ht="12.75" customHeight="1" x14ac:dyDescent="0.2">
      <c r="A32" s="11"/>
      <c r="B32" s="47"/>
      <c r="C32" s="50"/>
      <c r="D32" s="50"/>
      <c r="E32" s="117"/>
      <c r="F32" s="118"/>
      <c r="G32" s="118"/>
      <c r="H32" s="118"/>
      <c r="I32" s="118"/>
      <c r="J32" s="118"/>
      <c r="K32" s="10"/>
      <c r="L32" s="118"/>
      <c r="M32" s="118"/>
      <c r="N32" s="118"/>
      <c r="O32" s="118"/>
      <c r="P32" s="118"/>
      <c r="Q32" s="10"/>
      <c r="R32" s="10"/>
      <c r="S32" s="10"/>
      <c r="T32" s="10"/>
      <c r="U32" s="10"/>
      <c r="V32" s="10"/>
      <c r="W32" s="10"/>
      <c r="X32" s="10"/>
      <c r="Y32" s="11"/>
    </row>
  </sheetData>
  <sheetProtection algorithmName="SHA-512" hashValue="EHYVOax1TylFEJRNDcRUvS1IWRjekISxGGnM8x7tY+c/zcjdk9P9FfvLdoh9pCpnYYTPqeZu97o8evdqYUFhcA==" saltValue="D8EVxUSuLZcNtD1Sb5PlAQ==" spinCount="100000" sheet="1" formatCells="0" formatColumns="0" formatRows="0"/>
  <mergeCells count="22">
    <mergeCell ref="K17:P17"/>
    <mergeCell ref="K27:L27"/>
    <mergeCell ref="A21:P21"/>
    <mergeCell ref="A22:P22"/>
    <mergeCell ref="A3:P3"/>
    <mergeCell ref="C4:L4"/>
    <mergeCell ref="A5:B5"/>
    <mergeCell ref="A6:B6"/>
    <mergeCell ref="A7:A8"/>
    <mergeCell ref="G7:J7"/>
    <mergeCell ref="K7:K8"/>
    <mergeCell ref="L7:L8"/>
    <mergeCell ref="C5:K5"/>
    <mergeCell ref="C6:K6"/>
    <mergeCell ref="A1:P2"/>
    <mergeCell ref="U7:W7"/>
    <mergeCell ref="M7:P7"/>
    <mergeCell ref="B7:B8"/>
    <mergeCell ref="C7:C8"/>
    <mergeCell ref="D7:D8"/>
    <mergeCell ref="E7:E8"/>
    <mergeCell ref="F7:F8"/>
  </mergeCells>
  <conditionalFormatting sqref="A3:P8">
    <cfRule type="expression" dxfId="6" priority="190">
      <formula>$C$5="ATENÇÃO: VALOR DESONERADO MENOR"</formula>
    </cfRule>
  </conditionalFormatting>
  <conditionalFormatting sqref="M11:O16 M18:O19">
    <cfRule type="cellIs" dxfId="1" priority="290" operator="lessThan">
      <formula>0</formula>
    </cfRule>
  </conditionalFormatting>
  <conditionalFormatting sqref="M16:P16">
    <cfRule type="expression" dxfId="0" priority="250">
      <formula>$V$16="erro"</formula>
    </cfRule>
  </conditionalFormatting>
  <printOptions horizontalCentered="1"/>
  <pageMargins left="0.59055118110236227" right="0.59055118110236227" top="0.78740157480314965" bottom="0.78740157480314965" header="0" footer="0"/>
  <pageSetup paperSize="9" scale="7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1089094-E3F6-4CF4-B8C0-E9FB67D19C48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B11:C14</xm:sqref>
        </x14:conditionalFormatting>
        <x14:conditionalFormatting xmlns:xm="http://schemas.microsoft.com/office/excel/2006/main">
          <x14:cfRule type="expression" priority="194" id="{94420561-6C12-4AE4-858F-93FB96978123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F11:F14</xm:sqref>
        </x14:conditionalFormatting>
        <x14:conditionalFormatting xmlns:xm="http://schemas.microsoft.com/office/excel/2006/main">
          <x14:cfRule type="expression" priority="192" id="{E3242332-5181-4E64-80A1-9722522C9D59}">
            <xm:f>#REF!=2</xm:f>
            <x14:dxf>
              <fill>
                <patternFill>
                  <bgColor theme="9" tint="0.59996337778862885"/>
                </patternFill>
              </fill>
            </x14:dxf>
          </x14:cfRule>
          <xm:sqref>G11:K14</xm:sqref>
        </x14:conditionalFormatting>
        <x14:conditionalFormatting xmlns:xm="http://schemas.microsoft.com/office/excel/2006/main">
          <x14:cfRule type="expression" priority="193" id="{3418F343-C836-4A74-B356-084347A9E8FA}">
            <xm:f>#REF!=1</xm:f>
            <x14:dxf>
              <fill>
                <patternFill>
                  <bgColor theme="9" tint="0.59996337778862885"/>
                </patternFill>
              </fill>
            </x14:dxf>
          </x14:cfRule>
          <xm:sqref>K11:K14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Aviso" prompt="Utilizar apenas as fontes predeterminadas" xr:uid="{00000000-0002-0000-0A00-000001000000}">
          <x14:formula1>
            <xm:f>#REF!</xm:f>
          </x14:formula1>
          <xm:sqref>C11:C14</xm:sqref>
        </x14:dataValidation>
        <x14:dataValidation type="list" allowBlank="1" showErrorMessage="1" xr:uid="{00000000-0002-0000-0A00-000003000000}">
          <x14:formula1>
            <xm:f>#REF!</xm:f>
          </x14:formula1>
          <xm:sqref>K11:K14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PE 244.2026</vt:lpstr>
      <vt:lpstr>'PE 244.2026'!Area_de_impressao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Lombardi</dc:creator>
  <cp:lastModifiedBy>Carolina Cafarate Nunes</cp:lastModifiedBy>
  <cp:lastPrinted>2026-08-13T16:19:52Z</cp:lastPrinted>
  <dcterms:created xsi:type="dcterms:W3CDTF">2017-09-29T18:48:58Z</dcterms:created>
  <dcterms:modified xsi:type="dcterms:W3CDTF">2026-09-18T12:34:57Z</dcterms:modified>
</cp:coreProperties>
</file>