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pmpa-fs3\smpg-dlc$\UCRP\SITE DLC\INCLUIR NO SITE\"/>
    </mc:Choice>
  </mc:AlternateContent>
  <xr:revisionPtr revIDLastSave="0" documentId="13_ncr:1_{4C9B4B71-22F4-4CDA-8BBD-9576590CF01C}" xr6:coauthVersionLast="47" xr6:coauthVersionMax="47" xr10:uidLastSave="{00000000-0000-0000-0000-000000000000}"/>
  <bookViews>
    <workbookView xWindow="28680" yWindow="-240" windowWidth="29040" windowHeight="15840" tabRatio="898" xr2:uid="{00000000-000D-0000-FFFF-FFFF00000000}"/>
  </bookViews>
  <sheets>
    <sheet name="PE 262.2025" sheetId="11" r:id="rId1"/>
  </sheets>
  <definedNames>
    <definedName name="_01_09_96">#REF!</definedName>
    <definedName name="_PL1">#REF!</definedName>
    <definedName name="a">#REF!</definedName>
    <definedName name="aa">#REF!</definedName>
    <definedName name="ACIDO">#REF!</definedName>
    <definedName name="AÇO">#REF!</definedName>
    <definedName name="AÇO_CA_50_3_16">#REF!</definedName>
    <definedName name="ADESIVO_PVC">#REF!</definedName>
    <definedName name="AGUA_10LT">#REF!</definedName>
    <definedName name="AGUARRAZ">#REF!</definedName>
    <definedName name="AJUDANTE">#REF!</definedName>
    <definedName name="ALIZAR_MAD_LEI">#REF!</definedName>
    <definedName name="ALTA">#REF!</definedName>
    <definedName name="amarela">#REF!</definedName>
    <definedName name="AMONIA">#REF!</definedName>
    <definedName name="AREIA">#REF!</definedName>
    <definedName name="ARMAÇÃO_CONCRETO">#REF!</definedName>
    <definedName name="ARMADOR">#REF!</definedName>
    <definedName name="ARMARIO_90X60X17_CM">#REF!</definedName>
    <definedName name="ASSENTO_PLASTICO">#REF!</definedName>
    <definedName name="ATERRO_ARENOSO">#REF!</definedName>
    <definedName name="azul">#REF!</definedName>
    <definedName name="AZULEGISTA">#REF!</definedName>
    <definedName name="AZULEJO_15X15">#REF!</definedName>
    <definedName name="AZULSINAL">#REF!</definedName>
    <definedName name="b">#REF!</definedName>
    <definedName name="BDI">#REF!</definedName>
    <definedName name="BDI_4">#REF!</definedName>
    <definedName name="BDI_5">#REF!</definedName>
    <definedName name="BDI_6">#REF!</definedName>
    <definedName name="BG">#REF!</definedName>
    <definedName name="BGU">#REF!</definedName>
    <definedName name="BLOCO.CONC.CELULAR.12">#REF!</definedName>
    <definedName name="BLOCO.CONCRETO.14X19X39">#REF!</definedName>
    <definedName name="BLOCO.CONCRETO.19X19X39">#REF!</definedName>
    <definedName name="BLOCO.CONCRETO.9X19X39">#REF!</definedName>
    <definedName name="BLOCO_VIDRO">#REF!</definedName>
    <definedName name="BR">#REF!</definedName>
    <definedName name="BRITA1">#REF!</definedName>
    <definedName name="CAIXILHO_MAD_LEI">#REF!</definedName>
    <definedName name="CAL">#REF!</definedName>
    <definedName name="CBU">#REF!</definedName>
    <definedName name="CBUII">#REF!</definedName>
    <definedName name="CBUQB">#REF!</definedName>
    <definedName name="CBUQc">#REF!</definedName>
    <definedName name="CERAMICA_30X30_PEI_IV">#REF!</definedName>
    <definedName name="CERAMICA_30x30_PEI_V">#REF!</definedName>
    <definedName name="CIMENTO">#REF!</definedName>
    <definedName name="CIMENTO_BRANCO">#REF!</definedName>
    <definedName name="CIMENTO_COLA">#REF!</definedName>
    <definedName name="CLIENTE">#REF!</definedName>
    <definedName name="COMPENSA.PLAST">#REF!</definedName>
    <definedName name="COMPENSADO_RES_10MM">#REF!</definedName>
    <definedName name="COMPENSADO_RES_12MM">#REF!</definedName>
    <definedName name="CONCRETO_18_MPA">#REF!</definedName>
    <definedName name="CPU_66">#REF!</definedName>
    <definedName name="d">#REF!</definedName>
    <definedName name="daad">#REF!</definedName>
    <definedName name="DATA">#REF!</definedName>
    <definedName name="Data_Final">#REF!</definedName>
    <definedName name="Data_Início">#REF!</definedName>
    <definedName name="dd">#REF!</definedName>
    <definedName name="DECANEL">#REF!</definedName>
    <definedName name="DESFORMA">#REF!</definedName>
    <definedName name="DGA">#REF!</definedName>
    <definedName name="DIA">#REF!</definedName>
    <definedName name="DIESEL">#REF!</definedName>
    <definedName name="DIESEL_3">#REF!</definedName>
    <definedName name="DIESEL_4">#REF!</definedName>
    <definedName name="DIESEL_5">#REF!</definedName>
    <definedName name="DIESEL_6">#REF!</definedName>
    <definedName name="DJ">#REF!</definedName>
    <definedName name="ECJ">#REF!</definedName>
    <definedName name="EJ">#REF!</definedName>
    <definedName name="ELEMENTO_VAZADO">#REF!</definedName>
    <definedName name="ELETRICISTA">#REF!</definedName>
    <definedName name="EMPRESA">#REF!</definedName>
    <definedName name="ENCANADOR">#REF!</definedName>
    <definedName name="ENGATE_STORZ">#REF!</definedName>
    <definedName name="EXA">#REF!</definedName>
    <definedName name="Excel_BuiltIn_Print_Titles_2_1">#REF!</definedName>
    <definedName name="Excel_BuiltIn_Print_Titles_2_1_1">#REF!</definedName>
    <definedName name="Excel_BuiltIn_Print_Titles_3_1_1">#REF!</definedName>
    <definedName name="Excel_BuiltIn_Print_Titles_3_1_1_1">#REF!</definedName>
    <definedName name="Excel_BuiltIn_Print_Titles_3_1_1_1_1">#REF!</definedName>
    <definedName name="Excel_BuiltIn_Print_Titles_3_1_1_1_1_1">#REF!</definedName>
    <definedName name="fc1a">#REF!</definedName>
    <definedName name="FC2A">#REF!</definedName>
    <definedName name="FC3A">#REF!</definedName>
    <definedName name="FORMA_MAD_BRANCA">#REF!</definedName>
    <definedName name="GAS_CARBONICO_6KG">#REF!</definedName>
    <definedName name="GASOL">#REF!</definedName>
    <definedName name="GASOL_3">#REF!</definedName>
    <definedName name="GASOL_4">#REF!</definedName>
    <definedName name="GASOL_5">#REF!</definedName>
    <definedName name="GASOL_6">#REF!</definedName>
    <definedName name="GESSO">#REF!</definedName>
    <definedName name="GRANITO_AMENDOA">#REF!</definedName>
    <definedName name="GRANITO_CINZA_CORUMBA">#REF!</definedName>
    <definedName name="hi">#REF!</definedName>
    <definedName name="IGOL_2">#REF!</definedName>
    <definedName name="IGOLFLEX">#REF!</definedName>
    <definedName name="IM">#REF!</definedName>
    <definedName name="IMPERMEABILIZANTE_SIKA">#REF!</definedName>
    <definedName name="ITENS">#REF!</definedName>
    <definedName name="JUNTA_PLÁSTICA">#REF!</definedName>
    <definedName name="KORODUR">#REF!</definedName>
    <definedName name="LAMBRI_IPÊ">#REF!</definedName>
    <definedName name="LANÇAMENTO_CONCRETO">#REF!</definedName>
    <definedName name="LIGAÇÃO_FLEXIVEL">#REF!</definedName>
    <definedName name="LILASDRENA">#REF!</definedName>
    <definedName name="LIQUIDO_PREPARADOR">#REF!</definedName>
    <definedName name="LIXA_FERRO">#REF!</definedName>
    <definedName name="LOCAL">#REF!</definedName>
    <definedName name="LS">#REF!</definedName>
    <definedName name="MANGUEIRA_30_M">#REF!</definedName>
    <definedName name="MARCENEIRO">#REF!</definedName>
    <definedName name="MARMORE_BRANCO">#REF!</definedName>
    <definedName name="MASSA_OLEO">#REF!</definedName>
    <definedName name="Medição">#REF!</definedName>
    <definedName name="NTEI">#REF!</definedName>
    <definedName name="OBRA">#REF!</definedName>
    <definedName name="OPA">#REF!</definedName>
    <definedName name="PARAFUSO_PARA_LOUÇA">#REF!</definedName>
    <definedName name="PEÇA_6_X_3_MAD_LEI">#REF!</definedName>
    <definedName name="PEDREIRO">#REF!</definedName>
    <definedName name="PERNAMANCA_MAD_LEI">#REF!</definedName>
    <definedName name="pesquisa">#REF!</definedName>
    <definedName name="PINTOR">#REF!</definedName>
    <definedName name="PL">#REF!</definedName>
    <definedName name="PO_QUIMICO_4KG">#REF!</definedName>
    <definedName name="PONTALETE">#REF!</definedName>
    <definedName name="prego">#REF!</definedName>
    <definedName name="PREGO_1_X_16">#REF!</definedName>
    <definedName name="PREGO_2_12_X_12">#REF!</definedName>
    <definedName name="PREGO_2_12X10">#REF!</definedName>
    <definedName name="PREGO_2X11">#REF!</definedName>
    <definedName name="PREGO_2X12">#REF!</definedName>
    <definedName name="REFERENTE">#REF!</definedName>
    <definedName name="REG">#REF!</definedName>
    <definedName name="REGULA">#REF!</definedName>
    <definedName name="REJUNTE">#REF!</definedName>
    <definedName name="RGTR">#REF!</definedName>
    <definedName name="RIPÃO">#REF!</definedName>
    <definedName name="RIPÃO_MAD_LEI">#REF!</definedName>
    <definedName name="RMA">#REF!</definedName>
    <definedName name="RODAPE_CINZA_CORUMBA">#REF!</definedName>
    <definedName name="RS">#REF!</definedName>
    <definedName name="SARRAFO">#REF!</definedName>
    <definedName name="sbg">#REF!</definedName>
    <definedName name="SBTC">#REF!</definedName>
    <definedName name="SEIXO">#REF!</definedName>
    <definedName name="SemanaTerminando">#REF!</definedName>
    <definedName name="SIFÃO_CROMADO">#REF!</definedName>
    <definedName name="SOLEIRA_CINZA_CORUMBA">#REF!</definedName>
    <definedName name="SOLU_LIMPADORA">#REF!</definedName>
    <definedName name="ssss">#REF!</definedName>
    <definedName name="SUBT">#REF!</definedName>
    <definedName name="TABUA">#REF!</definedName>
    <definedName name="TABUA.METRO">#REF!</definedName>
    <definedName name="TÁBUA_MAD_FORTE">#REF!</definedName>
    <definedName name="TARUGO">#REF!</definedName>
    <definedName name="TELHA_FIBROCIMENTO_6MM">#REF!</definedName>
    <definedName name="TELHA_FRIBOCIMENTO_4MM">#REF!</definedName>
    <definedName name="TELHA_PLAN">#REF!</definedName>
    <definedName name="TELHACRYL">#REF!</definedName>
    <definedName name="TINTA_ACRILICA">#REF!</definedName>
    <definedName name="TINTA_ESMALTE">#REF!</definedName>
    <definedName name="TINTA_NOVACOR">#REF!</definedName>
    <definedName name="TOTAL_ADMINISTRATIVO">#REF!</definedName>
    <definedName name="TOTAL_AULA">#REF!</definedName>
    <definedName name="TOTAL_EXTERNA">#REF!</definedName>
    <definedName name="TOTAL_QUADRA">#REF!</definedName>
    <definedName name="TOTAL_VESTIÁRIO">#REF!</definedName>
    <definedName name="TPM">#REF!</definedName>
    <definedName name="UL">#REF!</definedName>
    <definedName name="VEDA_ROSCA">#REF!</definedName>
    <definedName name="verde">#REF!</definedName>
    <definedName name="verdepav">#REF!</definedName>
    <definedName name="VERNIZ_POLIURETANO">#REF!</definedName>
    <definedName name="x">#REF!</definedName>
    <definedName name="yy">#REF!</definedName>
    <definedName name="ZARCA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K27" i="11" l="1"/>
  <c r="K22" i="11"/>
  <c r="K17" i="11"/>
  <c r="K12" i="11"/>
  <c r="N31" i="11"/>
  <c r="U28" i="11"/>
  <c r="T28" i="11"/>
  <c r="U25" i="11"/>
  <c r="T25" i="11"/>
  <c r="U23" i="11"/>
  <c r="T23" i="11"/>
  <c r="U20" i="11"/>
  <c r="T20" i="11"/>
  <c r="U18" i="11"/>
  <c r="T18" i="11"/>
  <c r="U15" i="11"/>
  <c r="T15" i="11"/>
  <c r="U13" i="11"/>
  <c r="T13" i="11"/>
  <c r="T12" i="11"/>
  <c r="T16" i="11" l="1"/>
  <c r="T21" i="11" l="1"/>
  <c r="M12" i="11"/>
  <c r="Q12" i="11" s="1"/>
  <c r="O12" i="11" s="1"/>
  <c r="U12" i="11" s="1"/>
  <c r="T17" i="11"/>
  <c r="P12" i="11"/>
  <c r="P14" i="11" l="1"/>
  <c r="T22" i="11"/>
  <c r="O14" i="11"/>
  <c r="Q14" i="11"/>
  <c r="T26" i="11"/>
  <c r="U14" i="11" l="1"/>
  <c r="Q11" i="11"/>
  <c r="V14" i="11"/>
  <c r="W14" i="11" s="1"/>
  <c r="T27" i="11"/>
  <c r="M17" i="11" l="1"/>
  <c r="Q17" i="11" s="1"/>
  <c r="M22" i="11"/>
  <c r="Q22" i="11" s="1"/>
  <c r="U22" i="11"/>
  <c r="O22" i="11"/>
  <c r="O24" i="11" s="1"/>
  <c r="U27" i="11"/>
  <c r="O27" i="11"/>
  <c r="O29" i="11" s="1"/>
  <c r="M27" i="11"/>
  <c r="Q27" i="11" s="1"/>
  <c r="P22" i="11" l="1"/>
  <c r="P24" i="11" s="1"/>
  <c r="V24" i="11" s="1"/>
  <c r="Q29" i="11"/>
  <c r="P27" i="11"/>
  <c r="P29" i="11" s="1"/>
  <c r="V29" i="11" s="1"/>
  <c r="Q24" i="11"/>
  <c r="Q19" i="11"/>
  <c r="U17" i="11"/>
  <c r="O17" i="11"/>
  <c r="O19" i="11" s="1"/>
  <c r="W29" i="11" l="1"/>
  <c r="W24" i="11"/>
  <c r="P17" i="11"/>
  <c r="P19" i="11" s="1"/>
  <c r="P31" i="11" s="1"/>
  <c r="O31" i="11"/>
  <c r="U29" i="11"/>
  <c r="Q26" i="11"/>
  <c r="Q21" i="11"/>
  <c r="U24" i="11"/>
  <c r="U19" i="11"/>
  <c r="Q16" i="11"/>
  <c r="Q31" i="11"/>
  <c r="O32" i="11" l="1"/>
  <c r="V19" i="11"/>
  <c r="W19" i="11" s="1"/>
  <c r="U21" i="11"/>
  <c r="U26" i="11"/>
  <c r="U16" i="11"/>
</calcChain>
</file>

<file path=xl/sharedStrings.xml><?xml version="1.0" encoding="utf-8"?>
<sst xmlns="http://schemas.openxmlformats.org/spreadsheetml/2006/main" count="60" uniqueCount="51">
  <si>
    <t>CCU</t>
  </si>
  <si>
    <t>UN</t>
  </si>
  <si>
    <t>CREA</t>
  </si>
  <si>
    <t>Tabela Não Desonerada</t>
  </si>
  <si>
    <t>Preço Total (R$)</t>
  </si>
  <si>
    <t>Código</t>
  </si>
  <si>
    <t>Descrição</t>
  </si>
  <si>
    <t>Mão de Obra</t>
  </si>
  <si>
    <t>Unid.</t>
  </si>
  <si>
    <t>Processo SEI:</t>
  </si>
  <si>
    <t>25.0.000055911-6</t>
  </si>
  <si>
    <t>Objeto:</t>
  </si>
  <si>
    <t>Local:</t>
  </si>
  <si>
    <t>Responsável Técnico:</t>
  </si>
  <si>
    <t>Título:</t>
  </si>
  <si>
    <t>Matrícula:</t>
  </si>
  <si>
    <t>Total</t>
  </si>
  <si>
    <t>PLANILHA ORÇAMENTÁRIA</t>
  </si>
  <si>
    <t>Encargos sociais SINAPI (hora):</t>
  </si>
  <si>
    <t>Encargos sociais SINAPI (mês):</t>
  </si>
  <si>
    <t>Item</t>
  </si>
  <si>
    <t>Fonte</t>
  </si>
  <si>
    <t>Quant.</t>
  </si>
  <si>
    <t>Custo Unitário (R$)</t>
  </si>
  <si>
    <t>BDI</t>
  </si>
  <si>
    <t>Preço Unitário (R$)</t>
  </si>
  <si>
    <t>Material + Equipamento</t>
  </si>
  <si>
    <t>DESPESAS LEGAIS, LICENÇAS, TAXAS, CONTRIBUIÇÕES</t>
  </si>
  <si>
    <t>MONUMENTOS BAIXA COMPLEXIDADE</t>
  </si>
  <si>
    <t>CCU-01</t>
  </si>
  <si>
    <t>MONUMENTOS MÉDIA COMPLEXIDADE - h Máx: 6m</t>
  </si>
  <si>
    <t>CCU-02</t>
  </si>
  <si>
    <t>MONUMENTOS ALTA COMPLEXIDADE - h Mín: 6m</t>
  </si>
  <si>
    <t>CCU-03</t>
  </si>
  <si>
    <t xml:space="preserve"> TOTAL GERAL DO ORÇAMENTO R$</t>
  </si>
  <si>
    <t>Percentual de mão de obra em relação ao valor total (Ordem de Serviço nº 03/2021)</t>
  </si>
  <si>
    <t>ANOTAÇÃO DE RESPONSABILIDADE TÉCNICA</t>
  </si>
  <si>
    <t>1.1</t>
  </si>
  <si>
    <t>2.1</t>
  </si>
  <si>
    <t>3.1</t>
  </si>
  <si>
    <t>4.1</t>
  </si>
  <si>
    <t>Subtotal DESPESAS LEGAIS, LICENÇAS, TAXAS, CONTRIBUIÇÕES</t>
  </si>
  <si>
    <t>Subtotal MONUMENTOS BAIXA COMPLEXIDADE</t>
  </si>
  <si>
    <t>MONUMENTOS MÉDIA COMPLEXIDADE - H MÁX: 6M</t>
  </si>
  <si>
    <t>Subtotal MONUMENTOS MÉDIA COMPLEXIDADE - h Máx: 6m</t>
  </si>
  <si>
    <t>MONUMENTOS ALTA COMPLEXIDADE - H MÍN: 6M</t>
  </si>
  <si>
    <t>Subtotal MONUMENTOS ALTA COMPLEXIDADE - h Mín: 6m</t>
  </si>
  <si>
    <t>(preencher este campo com o local da prestação dos serviços)</t>
  </si>
  <si>
    <t>CREA-RS:</t>
  </si>
  <si>
    <r>
      <t xml:space="preserve">PE 262/2025
</t>
    </r>
    <r>
      <rPr>
        <b/>
        <sz val="10"/>
        <color theme="1"/>
        <rFont val="Arial"/>
        <family val="2"/>
      </rPr>
      <t xml:space="preserve">
</t>
    </r>
    <r>
      <rPr>
        <b/>
        <sz val="18"/>
        <color theme="1"/>
        <rFont val="Arial"/>
        <family val="2"/>
      </rPr>
      <t xml:space="preserve">REGISTRO DE PREÇOS DE LIMPEZA E PINTURA DE MONUMENTOS E OBRAS DE ARTE
</t>
    </r>
    <r>
      <rPr>
        <b/>
        <sz val="10"/>
        <color theme="1"/>
        <rFont val="Arial"/>
        <family val="2"/>
      </rPr>
      <t xml:space="preserve">
</t>
    </r>
    <r>
      <rPr>
        <b/>
        <sz val="14"/>
        <color theme="1"/>
        <rFont val="Arial"/>
        <family val="2"/>
      </rPr>
      <t>Vigência da Ata: de 12/11/2025 a 12/11/2026</t>
    </r>
  </si>
  <si>
    <t>Registro de preços para a prestação de serviços de limpeza e pintura de monumentos e obras de arte do município de Porto Alegre/RS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</si>
</sst>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;&quot; (&quot;#,##0.00\);&quot; -&quot;#\ ;@\ "/>
    <numFmt numFmtId="165" formatCode="[$-416]mmm\-yy"/>
    <numFmt numFmtId="166" formatCode="_(* #,##0.00_);_(* \(#,##0.00\);_(* \-??_);_(@_)"/>
  </numFmts>
  <fonts count="18" x14ac:knownFonts="1">
    <font>
      <sz val="11"/>
      <color theme="1"/>
      <name val="Arial"/>
      <charset val="1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Tahoma"/>
      <family val="2"/>
    </font>
    <font>
      <b/>
      <sz val="10.5"/>
      <color theme="1"/>
      <name val="Arial"/>
      <family val="2"/>
    </font>
    <font>
      <b/>
      <sz val="10"/>
      <color rgb="FFD8D8D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entury Gothic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20"/>
      <color theme="1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rgb="FFD8D8D8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113">
    <xf numFmtId="0" fontId="0" fillId="0" borderId="0" xfId="0"/>
    <xf numFmtId="4" fontId="2" fillId="2" borderId="0" xfId="0" applyNumberFormat="1" applyFont="1" applyFill="1" applyAlignment="1" applyProtection="1">
      <alignment horizontal="center" vertical="center"/>
      <protection locked="0"/>
    </xf>
    <xf numFmtId="4" fontId="8" fillId="5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165" fontId="2" fillId="2" borderId="2" xfId="0" applyNumberFormat="1" applyFont="1" applyFill="1" applyBorder="1" applyAlignment="1">
      <alignment horizontal="center" vertical="center"/>
    </xf>
    <xf numFmtId="10" fontId="2" fillId="2" borderId="2" xfId="0" applyNumberFormat="1" applyFont="1" applyFill="1" applyBorder="1" applyAlignment="1">
      <alignment horizontal="center" vertical="center"/>
    </xf>
    <xf numFmtId="4" fontId="2" fillId="2" borderId="10" xfId="0" applyNumberFormat="1" applyFont="1" applyFill="1" applyBorder="1" applyAlignment="1">
      <alignment horizontal="right" vertical="center"/>
    </xf>
    <xf numFmtId="10" fontId="2" fillId="2" borderId="3" xfId="0" applyNumberFormat="1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2" fillId="3" borderId="12" xfId="0" applyFont="1" applyFill="1" applyBorder="1" applyAlignment="1">
      <alignment horizontal="center" vertical="center"/>
    </xf>
    <xf numFmtId="166" fontId="7" fillId="3" borderId="13" xfId="0" applyNumberFormat="1" applyFont="1" applyFill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164" fontId="8" fillId="0" borderId="14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4" xfId="0" applyNumberFormat="1" applyFont="1" applyBorder="1" applyAlignment="1">
      <alignment horizontal="center" vertical="center"/>
    </xf>
    <xf numFmtId="4" fontId="8" fillId="0" borderId="15" xfId="0" applyNumberFormat="1" applyFont="1" applyBorder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2" borderId="16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center" vertical="center"/>
    </xf>
    <xf numFmtId="2" fontId="8" fillId="2" borderId="16" xfId="0" applyNumberFormat="1" applyFont="1" applyFill="1" applyBorder="1" applyAlignment="1">
      <alignment horizontal="center" vertical="center"/>
    </xf>
    <xf numFmtId="2" fontId="8" fillId="2" borderId="17" xfId="0" applyNumberFormat="1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66" fontId="8" fillId="0" borderId="18" xfId="0" applyNumberFormat="1" applyFont="1" applyBorder="1" applyAlignment="1">
      <alignment horizontal="center" vertical="center"/>
    </xf>
    <xf numFmtId="166" fontId="8" fillId="0" borderId="16" xfId="0" applyNumberFormat="1" applyFont="1" applyBorder="1" applyAlignment="1">
      <alignment horizontal="center" vertical="center"/>
    </xf>
    <xf numFmtId="166" fontId="2" fillId="2" borderId="0" xfId="0" applyNumberFormat="1" applyFont="1" applyFill="1" applyAlignment="1">
      <alignment horizontal="center" vertical="center"/>
    </xf>
    <xf numFmtId="0" fontId="4" fillId="3" borderId="11" xfId="0" applyFont="1" applyFill="1" applyBorder="1" applyAlignment="1">
      <alignment horizontal="right" vertical="center"/>
    </xf>
    <xf numFmtId="0" fontId="4" fillId="3" borderId="12" xfId="0" applyFont="1" applyFill="1" applyBorder="1" applyAlignment="1">
      <alignment horizontal="right" vertical="center"/>
    </xf>
    <xf numFmtId="0" fontId="9" fillId="3" borderId="12" xfId="0" applyFont="1" applyFill="1" applyBorder="1" applyAlignment="1">
      <alignment horizontal="right" vertical="center"/>
    </xf>
    <xf numFmtId="4" fontId="9" fillId="3" borderId="8" xfId="0" applyNumberFormat="1" applyFont="1" applyFill="1" applyBorder="1" applyAlignment="1">
      <alignment horizontal="center" vertical="center"/>
    </xf>
    <xf numFmtId="4" fontId="4" fillId="3" borderId="8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2" borderId="0" xfId="0" applyFont="1" applyFill="1"/>
    <xf numFmtId="164" fontId="8" fillId="0" borderId="16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4" fontId="8" fillId="2" borderId="16" xfId="0" applyNumberFormat="1" applyFont="1" applyFill="1" applyBorder="1" applyAlignment="1">
      <alignment horizontal="center" vertical="center"/>
    </xf>
    <xf numFmtId="4" fontId="8" fillId="2" borderId="17" xfId="0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left" vertical="center"/>
    </xf>
    <xf numFmtId="49" fontId="1" fillId="3" borderId="5" xfId="0" applyNumberFormat="1" applyFont="1" applyFill="1" applyBorder="1" applyAlignment="1">
      <alignment horizontal="right" vertical="center"/>
    </xf>
    <xf numFmtId="49" fontId="1" fillId="3" borderId="19" xfId="0" applyNumberFormat="1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right" vertical="center"/>
    </xf>
    <xf numFmtId="0" fontId="2" fillId="3" borderId="19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right" vertical="center"/>
    </xf>
    <xf numFmtId="4" fontId="9" fillId="3" borderId="4" xfId="0" applyNumberFormat="1" applyFont="1" applyFill="1" applyBorder="1" applyAlignment="1">
      <alignment horizontal="center" vertical="center"/>
    </xf>
    <xf numFmtId="4" fontId="4" fillId="3" borderId="4" xfId="0" applyNumberFormat="1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right" vertical="center"/>
    </xf>
    <xf numFmtId="9" fontId="9" fillId="3" borderId="19" xfId="0" applyNumberFormat="1" applyFont="1" applyFill="1" applyBorder="1" applyAlignment="1">
      <alignment horizontal="center" vertical="center"/>
    </xf>
    <xf numFmtId="10" fontId="9" fillId="3" borderId="19" xfId="0" applyNumberFormat="1" applyFont="1" applyFill="1" applyBorder="1" applyAlignment="1">
      <alignment horizontal="center" vertical="center"/>
    </xf>
    <xf numFmtId="4" fontId="9" fillId="3" borderId="19" xfId="0" applyNumberFormat="1" applyFont="1" applyFill="1" applyBorder="1" applyAlignment="1">
      <alignment horizontal="center" vertical="center"/>
    </xf>
    <xf numFmtId="4" fontId="4" fillId="3" borderId="6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11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4" fontId="2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3" fillId="4" borderId="27" xfId="0" applyFont="1" applyFill="1" applyBorder="1" applyAlignment="1" applyProtection="1">
      <alignment horizontal="right" vertical="center"/>
      <protection locked="0"/>
    </xf>
    <xf numFmtId="0" fontId="13" fillId="4" borderId="28" xfId="0" applyFont="1" applyFill="1" applyBorder="1" applyAlignment="1" applyProtection="1">
      <alignment horizontal="right" vertical="center"/>
      <protection locked="0"/>
    </xf>
    <xf numFmtId="0" fontId="13" fillId="4" borderId="28" xfId="0" applyFont="1" applyFill="1" applyBorder="1" applyAlignment="1" applyProtection="1">
      <alignment horizontal="left" vertical="center"/>
      <protection locked="0"/>
    </xf>
    <xf numFmtId="0" fontId="13" fillId="4" borderId="29" xfId="0" applyFont="1" applyFill="1" applyBorder="1" applyAlignment="1" applyProtection="1">
      <alignment horizontal="left" vertical="center"/>
      <protection locked="0"/>
    </xf>
    <xf numFmtId="4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15" fillId="4" borderId="28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right" vertical="center"/>
    </xf>
    <xf numFmtId="0" fontId="13" fillId="4" borderId="23" xfId="0" applyFont="1" applyFill="1" applyBorder="1" applyAlignment="1">
      <alignment horizontal="right" vertical="center"/>
    </xf>
    <xf numFmtId="0" fontId="14" fillId="4" borderId="23" xfId="0" applyFont="1" applyFill="1" applyBorder="1" applyAlignment="1" applyProtection="1">
      <alignment horizontal="left" vertical="center"/>
      <protection locked="0"/>
    </xf>
    <xf numFmtId="0" fontId="14" fillId="4" borderId="24" xfId="0" applyFont="1" applyFill="1" applyBorder="1" applyAlignment="1" applyProtection="1">
      <alignment horizontal="left" vertical="center"/>
      <protection locked="0"/>
    </xf>
    <xf numFmtId="0" fontId="13" fillId="4" borderId="25" xfId="0" applyFont="1" applyFill="1" applyBorder="1" applyAlignment="1">
      <alignment horizontal="right" vertical="center"/>
    </xf>
    <xf numFmtId="0" fontId="13" fillId="4" borderId="0" xfId="0" applyFont="1" applyFill="1" applyAlignment="1">
      <alignment horizontal="right" vertical="center"/>
    </xf>
    <xf numFmtId="0" fontId="13" fillId="4" borderId="0" xfId="0" applyFont="1" applyFill="1" applyAlignment="1" applyProtection="1">
      <alignment horizontal="left" vertical="center"/>
      <protection locked="0"/>
    </xf>
    <xf numFmtId="0" fontId="13" fillId="4" borderId="26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>
      <alignment vertical="center"/>
    </xf>
    <xf numFmtId="0" fontId="4" fillId="2" borderId="7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4" fillId="2" borderId="9" xfId="0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12" fillId="2" borderId="10" xfId="0" applyFont="1" applyFill="1" applyBorder="1" applyAlignment="1" applyProtection="1">
      <alignment horizontal="left" vertical="center"/>
      <protection locked="0"/>
    </xf>
    <xf numFmtId="49" fontId="4" fillId="2" borderId="4" xfId="0" applyNumberFormat="1" applyFont="1" applyFill="1" applyBorder="1" applyAlignment="1">
      <alignment horizontal="center" vertical="center" wrapText="1"/>
    </xf>
    <xf numFmtId="0" fontId="2" fillId="0" borderId="0" xfId="0" applyFont="1"/>
  </cellXfs>
  <cellStyles count="1">
    <cellStyle name="Normal" xfId="0" builtinId="0"/>
  </cellStyles>
  <dxfs count="8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938953"/>
      <rgbColor rgb="FF800080"/>
      <rgbColor rgb="FF008080"/>
      <rgbColor rgb="FFC0C0C0"/>
      <rgbColor rgb="FF7F7F7F"/>
      <rgbColor rgb="FF95B3D7"/>
      <rgbColor rgb="FF993366"/>
      <rgbColor rgb="FFFDE9D9"/>
      <rgbColor rgb="FFDBE5F1"/>
      <rgbColor rgb="FF660066"/>
      <rgbColor rgb="FFBFBFBF"/>
      <rgbColor rgb="FF005CA9"/>
      <rgbColor rgb="FFC6D9F0"/>
      <rgbColor rgb="FF000080"/>
      <rgbColor rgb="FFFF00FF"/>
      <rgbColor rgb="FFC4D79B"/>
      <rgbColor rgb="FF00FFFF"/>
      <rgbColor rgb="FF800080"/>
      <rgbColor rgb="FF800000"/>
      <rgbColor rgb="FF008080"/>
      <rgbColor rgb="FF0000EE"/>
      <rgbColor rgb="FFD9D9D9"/>
      <rgbColor rgb="FFF2F2F2"/>
      <rgbColor rgb="FFCCFFCC"/>
      <rgbColor rgb="FFD6E3BC"/>
      <rgbColor rgb="FFB8CCE4"/>
      <rgbColor rgb="FFFFC7CE"/>
      <rgbColor rgb="FFB7B7B7"/>
      <rgbColor rgb="FFFBD4B4"/>
      <rgbColor rgb="FF4F81BD"/>
      <rgbColor rgb="FF538DD5"/>
      <rgbColor rgb="FF92D050"/>
      <rgbColor rgb="FFFCD5B5"/>
      <rgbColor rgb="FFC2D69B"/>
      <rgbColor rgb="FFD8D8D8"/>
      <rgbColor rgb="FF366092"/>
      <rgbColor rgb="FF8B8B8B"/>
      <rgbColor rgb="FF001F5F"/>
      <rgbColor rgb="FF548DD4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495299</xdr:colOff>
      <xdr:row>1</xdr:row>
      <xdr:rowOff>228599</xdr:rowOff>
    </xdr:from>
    <xdr:ext cx="885825" cy="923925"/>
    <xdr:pic>
      <xdr:nvPicPr>
        <xdr:cNvPr id="2" name="image2.gif">
          <a:extLst>
            <a:ext uri="{FF2B5EF4-FFF2-40B4-BE49-F238E27FC236}">
              <a16:creationId xmlns:a16="http://schemas.microsoft.com/office/drawing/2014/main" id="{8C147258-59E1-4FC6-886F-A50EF2F93B1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5799" y="419099"/>
          <a:ext cx="885825" cy="9239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548DD4"/>
    <pageSetUpPr fitToPage="1"/>
  </sheetPr>
  <dimension ref="B1:Z42"/>
  <sheetViews>
    <sheetView showGridLines="0" tabSelected="1" zoomScaleNormal="100" workbookViewId="0">
      <selection activeCell="D7" sqref="D7:L7"/>
    </sheetView>
  </sheetViews>
  <sheetFormatPr defaultColWidth="12.625" defaultRowHeight="14.25" x14ac:dyDescent="0.2"/>
  <cols>
    <col min="1" max="1" width="2.5" customWidth="1"/>
    <col min="2" max="2" width="6.625" customWidth="1"/>
    <col min="3" max="3" width="8.625" customWidth="1"/>
    <col min="4" max="4" width="9.625" customWidth="1"/>
    <col min="5" max="5" width="50.625" customWidth="1"/>
    <col min="6" max="6" width="6.625" customWidth="1"/>
    <col min="7" max="7" width="9.625" customWidth="1"/>
    <col min="8" max="8" width="7.125" hidden="1" customWidth="1"/>
    <col min="9" max="9" width="9.625" customWidth="1"/>
    <col min="10" max="10" width="11.625" customWidth="1"/>
    <col min="11" max="13" width="9.625" customWidth="1"/>
    <col min="14" max="14" width="7.125" hidden="1" customWidth="1"/>
    <col min="15" max="15" width="10.625" customWidth="1"/>
    <col min="16" max="17" width="11.625" customWidth="1"/>
    <col min="18" max="18" width="9.625" style="112" customWidth="1"/>
    <col min="19" max="19" width="1.75" hidden="1" customWidth="1"/>
    <col min="20" max="20" width="4.875" hidden="1" customWidth="1"/>
    <col min="21" max="21" width="6.125" hidden="1" customWidth="1"/>
    <col min="22" max="22" width="4" hidden="1" customWidth="1"/>
    <col min="23" max="23" width="2.625" hidden="1" customWidth="1"/>
    <col min="24" max="26" width="7.625" customWidth="1"/>
  </cols>
  <sheetData>
    <row r="1" spans="2:26" ht="15" customHeight="1" x14ac:dyDescent="0.2"/>
    <row r="2" spans="2:26" ht="56.25" customHeight="1" x14ac:dyDescent="0.2">
      <c r="B2" s="85" t="s">
        <v>49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7"/>
      <c r="R2" s="3"/>
      <c r="S2" s="3"/>
      <c r="T2" s="3"/>
      <c r="U2" s="3"/>
      <c r="V2" s="3"/>
      <c r="W2" s="3"/>
      <c r="X2" s="3"/>
      <c r="Y2" s="3"/>
      <c r="Z2" s="4"/>
    </row>
    <row r="3" spans="2:26" ht="56.25" customHeight="1" x14ac:dyDescent="0.2">
      <c r="B3" s="88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90"/>
      <c r="R3" s="3"/>
      <c r="S3" s="3"/>
      <c r="T3" s="3"/>
      <c r="U3" s="3"/>
      <c r="V3" s="3"/>
      <c r="W3" s="3"/>
      <c r="X3" s="3"/>
      <c r="Y3" s="3"/>
      <c r="Z3" s="4"/>
    </row>
    <row r="4" spans="2:26" ht="22.5" customHeight="1" x14ac:dyDescent="0.2">
      <c r="B4" s="103" t="s">
        <v>17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5"/>
      <c r="R4" s="3"/>
      <c r="S4" s="3"/>
      <c r="T4" s="3"/>
      <c r="U4" s="3"/>
      <c r="V4" s="3"/>
      <c r="W4" s="3"/>
      <c r="X4" s="3"/>
      <c r="Y4" s="3"/>
      <c r="Z4" s="4"/>
    </row>
    <row r="5" spans="2:26" ht="22.5" customHeight="1" x14ac:dyDescent="0.2">
      <c r="B5" s="100" t="s">
        <v>9</v>
      </c>
      <c r="C5" s="101"/>
      <c r="D5" s="99" t="s">
        <v>10</v>
      </c>
      <c r="E5" s="99"/>
      <c r="F5" s="99"/>
      <c r="G5" s="99"/>
      <c r="H5" s="99"/>
      <c r="I5" s="99"/>
      <c r="J5" s="99"/>
      <c r="K5" s="99"/>
      <c r="L5" s="99"/>
      <c r="M5" s="73"/>
      <c r="N5" s="74"/>
      <c r="O5" s="74"/>
      <c r="P5" s="72" t="s">
        <v>3</v>
      </c>
      <c r="Q5" s="5"/>
      <c r="R5" s="3"/>
      <c r="S5" s="3"/>
      <c r="T5" s="3"/>
      <c r="U5" s="3"/>
      <c r="V5" s="3"/>
      <c r="W5" s="3"/>
      <c r="X5" s="3"/>
      <c r="Y5" s="3"/>
      <c r="Z5" s="4"/>
    </row>
    <row r="6" spans="2:26" ht="30" customHeight="1" x14ac:dyDescent="0.2">
      <c r="B6" s="100" t="s">
        <v>11</v>
      </c>
      <c r="C6" s="101"/>
      <c r="D6" s="106" t="s">
        <v>50</v>
      </c>
      <c r="E6" s="107"/>
      <c r="F6" s="107"/>
      <c r="G6" s="107"/>
      <c r="H6" s="107"/>
      <c r="I6" s="107"/>
      <c r="J6" s="107"/>
      <c r="K6" s="107"/>
      <c r="L6" s="107"/>
      <c r="M6" s="75"/>
      <c r="N6" s="75"/>
      <c r="O6" s="75"/>
      <c r="P6" s="75" t="s">
        <v>18</v>
      </c>
      <c r="Q6" s="6">
        <v>1.1284000000000001</v>
      </c>
      <c r="R6" s="3"/>
      <c r="S6" s="3"/>
      <c r="T6" s="3"/>
      <c r="U6" s="3"/>
      <c r="V6" s="3"/>
      <c r="W6" s="3"/>
      <c r="X6" s="3"/>
      <c r="Y6" s="3"/>
      <c r="Z6" s="4"/>
    </row>
    <row r="7" spans="2:26" ht="22.5" customHeight="1" x14ac:dyDescent="0.2">
      <c r="B7" s="108" t="s">
        <v>12</v>
      </c>
      <c r="C7" s="109"/>
      <c r="D7" s="110" t="s">
        <v>47</v>
      </c>
      <c r="E7" s="110"/>
      <c r="F7" s="110"/>
      <c r="G7" s="110"/>
      <c r="H7" s="110"/>
      <c r="I7" s="110"/>
      <c r="J7" s="110"/>
      <c r="K7" s="110"/>
      <c r="L7" s="110"/>
      <c r="M7" s="7"/>
      <c r="N7" s="7"/>
      <c r="O7" s="7"/>
      <c r="P7" s="7" t="s">
        <v>19</v>
      </c>
      <c r="Q7" s="8">
        <v>0.69950000000000001</v>
      </c>
      <c r="R7" s="3"/>
      <c r="S7" s="3"/>
      <c r="T7" s="3"/>
      <c r="U7" s="3"/>
      <c r="V7" s="3"/>
      <c r="W7" s="3"/>
      <c r="X7" s="3"/>
      <c r="Y7" s="3"/>
      <c r="Z7" s="4"/>
    </row>
    <row r="8" spans="2:26" ht="18.75" customHeight="1" x14ac:dyDescent="0.2">
      <c r="B8" s="83" t="s">
        <v>20</v>
      </c>
      <c r="C8" s="83" t="s">
        <v>5</v>
      </c>
      <c r="D8" s="83" t="s">
        <v>21</v>
      </c>
      <c r="E8" s="111" t="s">
        <v>6</v>
      </c>
      <c r="F8" s="111" t="s">
        <v>8</v>
      </c>
      <c r="G8" s="82" t="s">
        <v>22</v>
      </c>
      <c r="H8" s="84" t="s">
        <v>23</v>
      </c>
      <c r="I8" s="84"/>
      <c r="J8" s="84"/>
      <c r="K8" s="84"/>
      <c r="L8" s="83" t="s">
        <v>24</v>
      </c>
      <c r="M8" s="82" t="s">
        <v>25</v>
      </c>
      <c r="N8" s="82" t="s">
        <v>4</v>
      </c>
      <c r="O8" s="82"/>
      <c r="P8" s="82"/>
      <c r="Q8" s="82"/>
      <c r="R8" s="3"/>
      <c r="S8" s="3"/>
      <c r="T8" s="3"/>
      <c r="U8" s="3"/>
      <c r="V8" s="102"/>
      <c r="W8" s="102"/>
      <c r="X8" s="102"/>
      <c r="Y8" s="3"/>
      <c r="Z8" s="4"/>
    </row>
    <row r="9" spans="2:26" ht="26.25" customHeight="1" x14ac:dyDescent="0.2">
      <c r="B9" s="83"/>
      <c r="C9" s="83"/>
      <c r="D9" s="83"/>
      <c r="E9" s="83"/>
      <c r="F9" s="83"/>
      <c r="G9" s="83"/>
      <c r="H9" s="10"/>
      <c r="I9" s="9" t="s">
        <v>7</v>
      </c>
      <c r="J9" s="9" t="s">
        <v>26</v>
      </c>
      <c r="K9" s="9" t="s">
        <v>16</v>
      </c>
      <c r="L9" s="83"/>
      <c r="M9" s="83"/>
      <c r="N9" s="10"/>
      <c r="O9" s="9" t="s">
        <v>7</v>
      </c>
      <c r="P9" s="9" t="s">
        <v>26</v>
      </c>
      <c r="Q9" s="9" t="s">
        <v>16</v>
      </c>
      <c r="R9" s="3"/>
      <c r="S9" s="3"/>
      <c r="T9" s="3"/>
      <c r="U9" s="3"/>
      <c r="V9" s="11"/>
      <c r="W9" s="11"/>
      <c r="X9" s="11"/>
      <c r="Y9" s="3"/>
      <c r="Z9" s="4"/>
    </row>
    <row r="10" spans="2:26" ht="6" customHeight="1" x14ac:dyDescent="0.2">
      <c r="B10" s="12"/>
      <c r="C10" s="76"/>
      <c r="D10" s="76"/>
      <c r="E10" s="76"/>
      <c r="F10" s="76"/>
      <c r="G10" s="76"/>
      <c r="H10" s="76"/>
      <c r="I10" s="76"/>
      <c r="J10" s="76"/>
      <c r="K10" s="76"/>
      <c r="L10" s="3"/>
      <c r="M10" s="76"/>
      <c r="N10" s="76"/>
      <c r="O10" s="76"/>
      <c r="P10" s="76"/>
      <c r="Q10" s="13"/>
      <c r="R10" s="3"/>
      <c r="S10" s="3"/>
      <c r="T10" s="3"/>
      <c r="U10" s="3"/>
      <c r="V10" s="3"/>
      <c r="W10" s="3"/>
      <c r="X10" s="3"/>
      <c r="Y10" s="3"/>
      <c r="Z10" s="4"/>
    </row>
    <row r="11" spans="2:26" ht="15" customHeight="1" x14ac:dyDescent="0.2">
      <c r="B11" s="14">
        <v>1</v>
      </c>
      <c r="C11" s="15"/>
      <c r="D11" s="15"/>
      <c r="E11" s="16" t="s">
        <v>27</v>
      </c>
      <c r="F11" s="17"/>
      <c r="G11" s="17"/>
      <c r="H11" s="17"/>
      <c r="I11" s="17"/>
      <c r="J11" s="17"/>
      <c r="K11" s="17"/>
      <c r="L11" s="18"/>
      <c r="M11" s="17"/>
      <c r="N11" s="17"/>
      <c r="O11" s="17"/>
      <c r="P11" s="17"/>
      <c r="Q11" s="19">
        <f>Q14</f>
        <v>0</v>
      </c>
      <c r="R11" s="71"/>
      <c r="S11" s="3"/>
      <c r="T11" s="3"/>
      <c r="U11" s="3"/>
      <c r="V11" s="3"/>
      <c r="W11" s="3"/>
      <c r="X11" s="3"/>
      <c r="Y11" s="3"/>
      <c r="Z11" s="4"/>
    </row>
    <row r="12" spans="2:26" ht="18.75" customHeight="1" x14ac:dyDescent="0.2">
      <c r="B12" s="20" t="s">
        <v>37</v>
      </c>
      <c r="C12" s="20">
        <v>450</v>
      </c>
      <c r="D12" s="21" t="s">
        <v>2</v>
      </c>
      <c r="E12" s="22" t="s">
        <v>36</v>
      </c>
      <c r="F12" s="20" t="s">
        <v>1</v>
      </c>
      <c r="G12" s="2"/>
      <c r="H12" s="23"/>
      <c r="I12" s="23">
        <v>381.26</v>
      </c>
      <c r="J12" s="23">
        <v>0</v>
      </c>
      <c r="K12" s="23">
        <f>I12+J12</f>
        <v>381.26</v>
      </c>
      <c r="L12" s="24">
        <v>0.24229999999999999</v>
      </c>
      <c r="M12" s="25">
        <f t="shared" ref="M12" si="0">IFERROR(IF(L12="-",(ROUND(K12,2)),(ROUND(K12*(1+L12),2))),"-")</f>
        <v>473.64</v>
      </c>
      <c r="N12" s="25"/>
      <c r="O12" s="25">
        <f>IF(($J12=0),$Q12,IF(I12=0,0,IF($L12&lt;&gt;"-",IFERROR(TRUNC(TRUNC((I12*(1+$L12)),2)*$G12,2),0),IFERROR(TRUNC(I12*$G12,2),0))))</f>
        <v>0</v>
      </c>
      <c r="P12" s="25">
        <f>IF(J12=0,0,Q12-O12)</f>
        <v>0</v>
      </c>
      <c r="Q12" s="23">
        <f t="shared" ref="Q12" si="1">IFERROR(ROUND(ROUND(M12,2)*ROUND(G12,2),2),0)</f>
        <v>0</v>
      </c>
      <c r="R12" s="1"/>
      <c r="S12" s="3"/>
      <c r="T12" s="3" t="str">
        <f t="shared" ref="T12" si="2">B12</f>
        <v>1.1</v>
      </c>
      <c r="U12" s="26">
        <f t="shared" ref="U12" si="3">IF(J12=0,Q12-O12)</f>
        <v>0</v>
      </c>
      <c r="V12" s="3"/>
      <c r="W12" s="3"/>
      <c r="X12" s="3"/>
      <c r="Y12" s="3"/>
      <c r="Z12" s="4"/>
    </row>
    <row r="13" spans="2:26" ht="6" customHeight="1" x14ac:dyDescent="0.2">
      <c r="B13" s="27"/>
      <c r="C13" s="27"/>
      <c r="D13" s="27"/>
      <c r="E13" s="28"/>
      <c r="F13" s="29"/>
      <c r="G13" s="30"/>
      <c r="H13" s="31"/>
      <c r="I13" s="31"/>
      <c r="J13" s="31"/>
      <c r="K13" s="32"/>
      <c r="L13" s="33"/>
      <c r="M13" s="34"/>
      <c r="N13" s="34"/>
      <c r="O13" s="34"/>
      <c r="P13" s="34"/>
      <c r="Q13" s="35"/>
      <c r="R13" s="71"/>
      <c r="S13" s="3"/>
      <c r="T13" s="3">
        <f t="shared" ref="T13" si="4">B13</f>
        <v>0</v>
      </c>
      <c r="U13" s="36">
        <f t="shared" ref="U13:U17" si="5">IF(J13=0,Q13-O13)</f>
        <v>0</v>
      </c>
      <c r="V13" s="3"/>
      <c r="W13" s="3"/>
      <c r="X13" s="3"/>
      <c r="Y13" s="3"/>
      <c r="Z13" s="4"/>
    </row>
    <row r="14" spans="2:26" ht="15" customHeight="1" x14ac:dyDescent="0.2">
      <c r="B14" s="37"/>
      <c r="C14" s="38"/>
      <c r="D14" s="38"/>
      <c r="E14" s="38"/>
      <c r="F14" s="38"/>
      <c r="G14" s="38"/>
      <c r="H14" s="38"/>
      <c r="I14" s="38"/>
      <c r="J14" s="38"/>
      <c r="K14" s="38"/>
      <c r="L14" s="18"/>
      <c r="M14" s="39" t="s">
        <v>41</v>
      </c>
      <c r="N14" s="40"/>
      <c r="O14" s="40">
        <f>SUM(O12:O13)</f>
        <v>0</v>
      </c>
      <c r="P14" s="40">
        <f>SUM(P12:P13)</f>
        <v>0</v>
      </c>
      <c r="Q14" s="41">
        <f>SUM(Q12:Q13)</f>
        <v>0</v>
      </c>
      <c r="R14" s="71"/>
      <c r="S14" s="3">
        <v>1</v>
      </c>
      <c r="T14" s="3"/>
      <c r="U14" s="26">
        <f t="shared" si="5"/>
        <v>0</v>
      </c>
      <c r="V14" s="26">
        <f>SUM(O14:P14)</f>
        <v>0</v>
      </c>
      <c r="W14" s="3" t="str">
        <f>IF(V14&lt;&gt;Q14,"erro","ok")</f>
        <v>ok</v>
      </c>
      <c r="X14" s="3"/>
      <c r="Y14" s="3"/>
      <c r="Z14" s="4"/>
    </row>
    <row r="15" spans="2:26" ht="6" customHeight="1" x14ac:dyDescent="0.2">
      <c r="B15" s="42"/>
      <c r="C15" s="43"/>
      <c r="D15" s="77"/>
      <c r="E15" s="77"/>
      <c r="F15" s="43"/>
      <c r="G15" s="43"/>
      <c r="H15" s="43"/>
      <c r="I15" s="43"/>
      <c r="J15" s="43"/>
      <c r="K15" s="43"/>
      <c r="L15" s="3"/>
      <c r="M15" s="43"/>
      <c r="N15" s="43"/>
      <c r="O15" s="43"/>
      <c r="P15" s="43"/>
      <c r="Q15" s="44"/>
      <c r="R15" s="71"/>
      <c r="S15" s="3"/>
      <c r="T15" s="3">
        <f t="shared" ref="T15:T17" si="6">B15</f>
        <v>0</v>
      </c>
      <c r="U15" s="3">
        <f t="shared" si="5"/>
        <v>0</v>
      </c>
      <c r="V15" s="3"/>
      <c r="W15" s="3"/>
      <c r="X15" s="3"/>
      <c r="Y15" s="3"/>
      <c r="Z15" s="4"/>
    </row>
    <row r="16" spans="2:26" ht="15" customHeight="1" x14ac:dyDescent="0.2">
      <c r="B16" s="14">
        <v>2</v>
      </c>
      <c r="C16" s="15"/>
      <c r="D16" s="15"/>
      <c r="E16" s="16" t="s">
        <v>28</v>
      </c>
      <c r="F16" s="17"/>
      <c r="G16" s="17"/>
      <c r="H16" s="17"/>
      <c r="I16" s="17"/>
      <c r="J16" s="17"/>
      <c r="K16" s="17"/>
      <c r="L16" s="18"/>
      <c r="M16" s="17"/>
      <c r="N16" s="17"/>
      <c r="O16" s="17"/>
      <c r="P16" s="17"/>
      <c r="Q16" s="19">
        <f>Q19</f>
        <v>0</v>
      </c>
      <c r="R16" s="71"/>
      <c r="S16" s="3"/>
      <c r="T16" s="3">
        <f t="shared" si="6"/>
        <v>2</v>
      </c>
      <c r="U16" s="36">
        <f t="shared" si="5"/>
        <v>0</v>
      </c>
      <c r="V16" s="3"/>
      <c r="W16" s="3"/>
      <c r="X16" s="3"/>
      <c r="Y16" s="3"/>
      <c r="Z16" s="4"/>
    </row>
    <row r="17" spans="2:26" ht="18.75" customHeight="1" x14ac:dyDescent="0.2">
      <c r="B17" s="20" t="s">
        <v>38</v>
      </c>
      <c r="C17" s="45" t="s">
        <v>29</v>
      </c>
      <c r="D17" s="21" t="s">
        <v>0</v>
      </c>
      <c r="E17" s="22" t="s">
        <v>28</v>
      </c>
      <c r="F17" s="20" t="s">
        <v>1</v>
      </c>
      <c r="G17" s="2"/>
      <c r="H17" s="23"/>
      <c r="I17" s="23">
        <v>9</v>
      </c>
      <c r="J17" s="23">
        <v>1424.9</v>
      </c>
      <c r="K17" s="23">
        <f>I17+J17</f>
        <v>1433.9</v>
      </c>
      <c r="L17" s="24">
        <v>0.24229999999999999</v>
      </c>
      <c r="M17" s="25">
        <f t="shared" ref="M17" si="7">IFERROR(IF(L17="-",(ROUND(K17,2)),(ROUND(K17*(1+L17),2))),"-")</f>
        <v>1781.33</v>
      </c>
      <c r="N17" s="25"/>
      <c r="O17" s="25">
        <f t="shared" ref="O17" si="8">IF(AND($H17=0,$J17=0),$Q17,IF(I17=0,0,IF($L17&lt;&gt;"-",IFERROR(TRUNC(TRUNC((I17*(1+$L17)),2)*$G17,2),0),IFERROR(TRUNC(I17*$G17,2),0))))</f>
        <v>0</v>
      </c>
      <c r="P17" s="25">
        <f t="shared" ref="P17" si="9">IF(J17=0,0,Q17-O17-N17)</f>
        <v>0</v>
      </c>
      <c r="Q17" s="23">
        <f t="shared" ref="Q17" si="10">IFERROR(ROUND(ROUND(M17,2)*ROUND(G17,2),2),0)</f>
        <v>0</v>
      </c>
      <c r="R17" s="71"/>
      <c r="S17" s="43"/>
      <c r="T17" s="3" t="str">
        <f t="shared" si="6"/>
        <v>2.1</v>
      </c>
      <c r="U17" s="3" t="b">
        <f t="shared" si="5"/>
        <v>0</v>
      </c>
      <c r="V17" s="43"/>
      <c r="W17" s="43"/>
      <c r="X17" s="43"/>
      <c r="Y17" s="43"/>
      <c r="Z17" s="46"/>
    </row>
    <row r="18" spans="2:26" ht="6" customHeight="1" x14ac:dyDescent="0.2">
      <c r="B18" s="27"/>
      <c r="C18" s="27"/>
      <c r="D18" s="47"/>
      <c r="E18" s="48"/>
      <c r="F18" s="27"/>
      <c r="G18" s="49"/>
      <c r="H18" s="50"/>
      <c r="I18" s="50"/>
      <c r="J18" s="50"/>
      <c r="K18" s="32"/>
      <c r="L18" s="29"/>
      <c r="M18" s="34"/>
      <c r="N18" s="34"/>
      <c r="O18" s="34"/>
      <c r="P18" s="34"/>
      <c r="Q18" s="35"/>
      <c r="R18" s="71"/>
      <c r="S18" s="43"/>
      <c r="T18" s="3">
        <f t="shared" ref="T18" si="11">B18</f>
        <v>0</v>
      </c>
      <c r="U18" s="36">
        <f t="shared" ref="U18:U22" si="12">IF(J18=0,Q18-O18)</f>
        <v>0</v>
      </c>
      <c r="V18" s="43"/>
      <c r="W18" s="43"/>
      <c r="X18" s="43"/>
      <c r="Y18" s="43"/>
      <c r="Z18" s="46"/>
    </row>
    <row r="19" spans="2:26" ht="15" customHeight="1" x14ac:dyDescent="0.2">
      <c r="B19" s="37"/>
      <c r="C19" s="38"/>
      <c r="D19" s="38"/>
      <c r="E19" s="38"/>
      <c r="F19" s="38"/>
      <c r="G19" s="38"/>
      <c r="H19" s="38"/>
      <c r="I19" s="38"/>
      <c r="J19" s="38"/>
      <c r="K19" s="38"/>
      <c r="L19" s="18"/>
      <c r="M19" s="39" t="s">
        <v>42</v>
      </c>
      <c r="N19" s="40"/>
      <c r="O19" s="40">
        <f>SUM(O17:O18)</f>
        <v>0</v>
      </c>
      <c r="P19" s="40">
        <f>SUM(P17:P18)</f>
        <v>0</v>
      </c>
      <c r="Q19" s="41">
        <f>SUM(Q17:Q18)</f>
        <v>0</v>
      </c>
      <c r="R19" s="71"/>
      <c r="S19" s="3">
        <v>1</v>
      </c>
      <c r="T19" s="3"/>
      <c r="U19" s="26">
        <f t="shared" si="12"/>
        <v>0</v>
      </c>
      <c r="V19" s="26">
        <f>SUM(O19:P19)</f>
        <v>0</v>
      </c>
      <c r="W19" s="3" t="str">
        <f>IF(V19&lt;&gt;Q19,"erro","ok")</f>
        <v>ok</v>
      </c>
      <c r="X19" s="3"/>
      <c r="Y19" s="3"/>
      <c r="Z19" s="4"/>
    </row>
    <row r="20" spans="2:26" ht="6" customHeight="1" x14ac:dyDescent="0.2">
      <c r="B20" s="42"/>
      <c r="C20" s="43"/>
      <c r="D20" s="77"/>
      <c r="E20" s="77"/>
      <c r="F20" s="43"/>
      <c r="G20" s="43"/>
      <c r="H20" s="43"/>
      <c r="I20" s="43"/>
      <c r="J20" s="43"/>
      <c r="K20" s="43"/>
      <c r="L20" s="3"/>
      <c r="M20" s="43"/>
      <c r="N20" s="43"/>
      <c r="O20" s="43"/>
      <c r="P20" s="43"/>
      <c r="Q20" s="44"/>
      <c r="R20" s="71"/>
      <c r="S20" s="3"/>
      <c r="T20" s="3">
        <f t="shared" ref="T20:T22" si="13">B20</f>
        <v>0</v>
      </c>
      <c r="U20" s="3">
        <f t="shared" si="12"/>
        <v>0</v>
      </c>
      <c r="V20" s="3"/>
      <c r="W20" s="3"/>
      <c r="X20" s="3"/>
      <c r="Y20" s="3"/>
      <c r="Z20" s="4"/>
    </row>
    <row r="21" spans="2:26" ht="15" customHeight="1" x14ac:dyDescent="0.2">
      <c r="B21" s="14">
        <v>3</v>
      </c>
      <c r="C21" s="15"/>
      <c r="D21" s="15"/>
      <c r="E21" s="16" t="s">
        <v>30</v>
      </c>
      <c r="F21" s="17"/>
      <c r="G21" s="17"/>
      <c r="H21" s="17"/>
      <c r="I21" s="17"/>
      <c r="J21" s="17"/>
      <c r="K21" s="17"/>
      <c r="L21" s="18"/>
      <c r="M21" s="17"/>
      <c r="N21" s="17"/>
      <c r="O21" s="17"/>
      <c r="P21" s="17"/>
      <c r="Q21" s="19">
        <f>Q24</f>
        <v>0</v>
      </c>
      <c r="R21" s="71"/>
      <c r="S21" s="3"/>
      <c r="T21" s="3">
        <f t="shared" si="13"/>
        <v>3</v>
      </c>
      <c r="U21" s="36">
        <f t="shared" si="12"/>
        <v>0</v>
      </c>
      <c r="V21" s="3"/>
      <c r="W21" s="3"/>
      <c r="X21" s="3"/>
      <c r="Y21" s="3"/>
      <c r="Z21" s="4"/>
    </row>
    <row r="22" spans="2:26" ht="18.75" customHeight="1" x14ac:dyDescent="0.2">
      <c r="B22" s="20" t="s">
        <v>39</v>
      </c>
      <c r="C22" s="45" t="s">
        <v>31</v>
      </c>
      <c r="D22" s="21" t="s">
        <v>0</v>
      </c>
      <c r="E22" s="22" t="s">
        <v>43</v>
      </c>
      <c r="F22" s="20" t="s">
        <v>1</v>
      </c>
      <c r="G22" s="2"/>
      <c r="H22" s="23"/>
      <c r="I22" s="23">
        <v>30</v>
      </c>
      <c r="J22" s="23">
        <v>3000</v>
      </c>
      <c r="K22" s="23">
        <f>I22+J22</f>
        <v>3030</v>
      </c>
      <c r="L22" s="24">
        <v>0.24229999999999999</v>
      </c>
      <c r="M22" s="25">
        <f t="shared" ref="M22" si="14">IFERROR(IF(L22="-",(ROUND(K22,2)),(ROUND(K22*(1+L22),2))),"-")</f>
        <v>3764.17</v>
      </c>
      <c r="N22" s="25"/>
      <c r="O22" s="25">
        <f t="shared" ref="O22" si="15">IF(AND($H22=0,$J22=0),$Q22,IF(I22=0,0,IF($L22&lt;&gt;"-",IFERROR(TRUNC(TRUNC((I22*(1+$L22)),2)*$G22,2),0),IFERROR(TRUNC(I22*$G22,2),0))))</f>
        <v>0</v>
      </c>
      <c r="P22" s="25">
        <f t="shared" ref="P22" si="16">IF(J22=0,0,Q22-O22-N22)</f>
        <v>0</v>
      </c>
      <c r="Q22" s="23">
        <f t="shared" ref="Q22" si="17">IFERROR(ROUND(ROUND(M22,2)*ROUND(G22,2),2),0)</f>
        <v>0</v>
      </c>
      <c r="R22" s="71"/>
      <c r="S22" s="43"/>
      <c r="T22" s="3" t="str">
        <f t="shared" si="13"/>
        <v>3.1</v>
      </c>
      <c r="U22" s="3" t="b">
        <f t="shared" si="12"/>
        <v>0</v>
      </c>
      <c r="V22" s="43"/>
      <c r="W22" s="43"/>
      <c r="X22" s="43"/>
      <c r="Y22" s="43"/>
      <c r="Z22" s="46"/>
    </row>
    <row r="23" spans="2:26" ht="6" customHeight="1" x14ac:dyDescent="0.2">
      <c r="B23" s="27"/>
      <c r="C23" s="27"/>
      <c r="D23" s="27"/>
      <c r="E23" s="48"/>
      <c r="F23" s="27"/>
      <c r="G23" s="49"/>
      <c r="H23" s="50"/>
      <c r="I23" s="50"/>
      <c r="J23" s="50"/>
      <c r="K23" s="32"/>
      <c r="L23" s="29"/>
      <c r="M23" s="34"/>
      <c r="N23" s="34"/>
      <c r="O23" s="34"/>
      <c r="P23" s="34"/>
      <c r="Q23" s="35"/>
      <c r="R23" s="71"/>
      <c r="S23" s="43"/>
      <c r="T23" s="3">
        <f t="shared" ref="T23" si="18">B23</f>
        <v>0</v>
      </c>
      <c r="U23" s="36">
        <f t="shared" ref="U23:U27" si="19">IF(J23=0,Q23-O23)</f>
        <v>0</v>
      </c>
      <c r="V23" s="43"/>
      <c r="W23" s="43"/>
      <c r="X23" s="43"/>
      <c r="Y23" s="43"/>
      <c r="Z23" s="46"/>
    </row>
    <row r="24" spans="2:26" ht="15" customHeight="1" x14ac:dyDescent="0.2">
      <c r="B24" s="37"/>
      <c r="C24" s="38"/>
      <c r="D24" s="38"/>
      <c r="E24" s="38"/>
      <c r="F24" s="38"/>
      <c r="G24" s="38"/>
      <c r="H24" s="38"/>
      <c r="I24" s="38"/>
      <c r="J24" s="38"/>
      <c r="K24" s="38"/>
      <c r="L24" s="18"/>
      <c r="M24" s="39" t="s">
        <v>44</v>
      </c>
      <c r="N24" s="40"/>
      <c r="O24" s="40">
        <f>SUM(O22:O23)</f>
        <v>0</v>
      </c>
      <c r="P24" s="40">
        <f>SUM(P22:P23)</f>
        <v>0</v>
      </c>
      <c r="Q24" s="41">
        <f>SUM(Q22:Q23)</f>
        <v>0</v>
      </c>
      <c r="R24" s="71"/>
      <c r="S24" s="3">
        <v>1</v>
      </c>
      <c r="T24" s="3"/>
      <c r="U24" s="26">
        <f t="shared" si="19"/>
        <v>0</v>
      </c>
      <c r="V24" s="26">
        <f>SUM(O24:P24)</f>
        <v>0</v>
      </c>
      <c r="W24" s="3" t="str">
        <f>IF(V24&lt;&gt;Q24,"erro","ok")</f>
        <v>ok</v>
      </c>
      <c r="X24" s="3"/>
      <c r="Y24" s="3"/>
      <c r="Z24" s="4"/>
    </row>
    <row r="25" spans="2:26" ht="6" customHeight="1" x14ac:dyDescent="0.2">
      <c r="B25" s="42"/>
      <c r="C25" s="43"/>
      <c r="D25" s="77"/>
      <c r="E25" s="77"/>
      <c r="F25" s="43"/>
      <c r="G25" s="43"/>
      <c r="H25" s="43"/>
      <c r="I25" s="43"/>
      <c r="J25" s="43"/>
      <c r="K25" s="43"/>
      <c r="L25" s="3"/>
      <c r="M25" s="43"/>
      <c r="N25" s="43"/>
      <c r="O25" s="43"/>
      <c r="P25" s="43"/>
      <c r="Q25" s="44"/>
      <c r="R25" s="71"/>
      <c r="S25" s="3"/>
      <c r="T25" s="3">
        <f t="shared" ref="T25:T27" si="20">B25</f>
        <v>0</v>
      </c>
      <c r="U25" s="3">
        <f t="shared" si="19"/>
        <v>0</v>
      </c>
      <c r="V25" s="3"/>
      <c r="W25" s="3"/>
      <c r="X25" s="3"/>
      <c r="Y25" s="3"/>
      <c r="Z25" s="4"/>
    </row>
    <row r="26" spans="2:26" ht="15" customHeight="1" x14ac:dyDescent="0.2">
      <c r="B26" s="14">
        <v>4</v>
      </c>
      <c r="C26" s="15"/>
      <c r="D26" s="15"/>
      <c r="E26" s="16" t="s">
        <v>32</v>
      </c>
      <c r="F26" s="17"/>
      <c r="G26" s="17"/>
      <c r="H26" s="17"/>
      <c r="I26" s="17"/>
      <c r="J26" s="17"/>
      <c r="K26" s="17"/>
      <c r="L26" s="18"/>
      <c r="M26" s="17"/>
      <c r="N26" s="17"/>
      <c r="O26" s="17"/>
      <c r="P26" s="17"/>
      <c r="Q26" s="19">
        <f>Q29</f>
        <v>0</v>
      </c>
      <c r="R26" s="71"/>
      <c r="S26" s="3"/>
      <c r="T26" s="3">
        <f t="shared" si="20"/>
        <v>4</v>
      </c>
      <c r="U26" s="36">
        <f t="shared" si="19"/>
        <v>0</v>
      </c>
      <c r="V26" s="3"/>
      <c r="W26" s="3"/>
      <c r="X26" s="3"/>
      <c r="Y26" s="3"/>
      <c r="Z26" s="4"/>
    </row>
    <row r="27" spans="2:26" ht="18.75" customHeight="1" x14ac:dyDescent="0.2">
      <c r="B27" s="20" t="s">
        <v>40</v>
      </c>
      <c r="C27" s="51" t="s">
        <v>33</v>
      </c>
      <c r="D27" s="21" t="s">
        <v>0</v>
      </c>
      <c r="E27" s="22" t="s">
        <v>45</v>
      </c>
      <c r="F27" s="20" t="s">
        <v>1</v>
      </c>
      <c r="G27" s="2"/>
      <c r="H27" s="23"/>
      <c r="I27" s="23">
        <v>100</v>
      </c>
      <c r="J27" s="23">
        <v>8060</v>
      </c>
      <c r="K27" s="23">
        <f>I27+J27</f>
        <v>8160</v>
      </c>
      <c r="L27" s="24">
        <v>0.24229999999999999</v>
      </c>
      <c r="M27" s="25">
        <f t="shared" ref="M27" si="21">IFERROR(IF(L27="-",(ROUND(K27,2)),(ROUND(K27*(1+L27),2))),"-")</f>
        <v>10137.17</v>
      </c>
      <c r="N27" s="25"/>
      <c r="O27" s="25">
        <f t="shared" ref="O27" si="22">IF(AND($H27=0,$J27=0),$Q27,IF(I27=0,0,IF($L27&lt;&gt;"-",IFERROR(TRUNC(TRUNC((I27*(1+$L27)),2)*$G27,2),0),IFERROR(TRUNC(I27*$G27,2),0))))</f>
        <v>0</v>
      </c>
      <c r="P27" s="25">
        <f t="shared" ref="P27" si="23">IF(J27=0,0,Q27-O27-N27)</f>
        <v>0</v>
      </c>
      <c r="Q27" s="23">
        <f t="shared" ref="Q27" si="24">IFERROR(ROUND(ROUND(M27,2)*ROUND(G27,2),2),0)</f>
        <v>0</v>
      </c>
      <c r="R27" s="71"/>
      <c r="S27" s="43"/>
      <c r="T27" s="3" t="str">
        <f t="shared" si="20"/>
        <v>4.1</v>
      </c>
      <c r="U27" s="3" t="b">
        <f t="shared" si="19"/>
        <v>0</v>
      </c>
      <c r="V27" s="43"/>
      <c r="W27" s="43"/>
      <c r="X27" s="43"/>
      <c r="Y27" s="43"/>
      <c r="Z27" s="46"/>
    </row>
    <row r="28" spans="2:26" ht="6" customHeight="1" x14ac:dyDescent="0.2">
      <c r="B28" s="27"/>
      <c r="C28" s="27"/>
      <c r="D28" s="27"/>
      <c r="E28" s="48"/>
      <c r="F28" s="27"/>
      <c r="G28" s="49"/>
      <c r="H28" s="50"/>
      <c r="I28" s="50"/>
      <c r="J28" s="50"/>
      <c r="K28" s="32"/>
      <c r="L28" s="29"/>
      <c r="M28" s="34"/>
      <c r="N28" s="34"/>
      <c r="O28" s="34"/>
      <c r="P28" s="34"/>
      <c r="Q28" s="35"/>
      <c r="R28" s="71"/>
      <c r="S28" s="43"/>
      <c r="T28" s="3">
        <f t="shared" ref="T28" si="25">B28</f>
        <v>0</v>
      </c>
      <c r="U28" s="36">
        <f t="shared" ref="U28:U29" si="26">IF(J28=0,Q28-O28)</f>
        <v>0</v>
      </c>
      <c r="V28" s="43"/>
      <c r="W28" s="43"/>
      <c r="X28" s="43"/>
      <c r="Y28" s="43"/>
      <c r="Z28" s="46"/>
    </row>
    <row r="29" spans="2:26" ht="15" customHeight="1" x14ac:dyDescent="0.2"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18"/>
      <c r="M29" s="39" t="s">
        <v>46</v>
      </c>
      <c r="N29" s="40"/>
      <c r="O29" s="40">
        <f>SUM(O27:O28)</f>
        <v>0</v>
      </c>
      <c r="P29" s="40">
        <f>SUM(P27:P28)</f>
        <v>0</v>
      </c>
      <c r="Q29" s="41">
        <f>SUM(Q27:Q28)</f>
        <v>0</v>
      </c>
      <c r="R29" s="71"/>
      <c r="S29" s="3">
        <v>1</v>
      </c>
      <c r="T29" s="3"/>
      <c r="U29" s="26">
        <f t="shared" si="26"/>
        <v>0</v>
      </c>
      <c r="V29" s="26">
        <f>SUM(O29:P29)</f>
        <v>0</v>
      </c>
      <c r="W29" s="3" t="str">
        <f>IF(V29&lt;&gt;Q29,"erro","ok")</f>
        <v>ok</v>
      </c>
      <c r="X29" s="3"/>
      <c r="Y29" s="3"/>
      <c r="Z29" s="4"/>
    </row>
    <row r="30" spans="2:26" ht="6" customHeight="1" x14ac:dyDescent="0.2">
      <c r="B30" s="52"/>
      <c r="C30" s="53"/>
      <c r="D30" s="54"/>
      <c r="E30" s="54"/>
      <c r="F30" s="53"/>
      <c r="G30" s="53"/>
      <c r="H30" s="53"/>
      <c r="I30" s="53"/>
      <c r="J30" s="53"/>
      <c r="K30" s="53"/>
      <c r="L30" s="3"/>
      <c r="M30" s="53"/>
      <c r="N30" s="43"/>
      <c r="O30" s="43"/>
      <c r="P30" s="43"/>
      <c r="Q30" s="44"/>
      <c r="R30" s="3"/>
      <c r="S30" s="3"/>
      <c r="T30" s="3"/>
      <c r="U30" s="3"/>
      <c r="V30" s="3"/>
      <c r="W30" s="3"/>
      <c r="X30" s="3"/>
      <c r="Y30" s="3"/>
      <c r="Z30" s="4"/>
    </row>
    <row r="31" spans="2:26" ht="15" customHeight="1" x14ac:dyDescent="0.2">
      <c r="B31" s="55"/>
      <c r="C31" s="56"/>
      <c r="D31" s="56"/>
      <c r="E31" s="56"/>
      <c r="F31" s="56"/>
      <c r="G31" s="56"/>
      <c r="H31" s="56"/>
      <c r="I31" s="56"/>
      <c r="J31" s="56"/>
      <c r="K31" s="57"/>
      <c r="L31" s="58"/>
      <c r="M31" s="59" t="s">
        <v>34</v>
      </c>
      <c r="N31" s="60">
        <f>SUMIF($S11:$S29,1,N11:N29)</f>
        <v>0</v>
      </c>
      <c r="O31" s="60">
        <f>SUMIF($S11:$S29,1,O11:O29)</f>
        <v>0</v>
      </c>
      <c r="P31" s="60">
        <f>SUMIF($S11:$S29,1,P11:P29)</f>
        <v>0</v>
      </c>
      <c r="Q31" s="61">
        <f>SUMIF($S11:$S29,1,Q11:Q29)</f>
        <v>0</v>
      </c>
      <c r="R31" s="3"/>
      <c r="S31" s="3"/>
      <c r="T31" s="3"/>
      <c r="U31" s="3"/>
      <c r="V31" s="3"/>
      <c r="W31" s="3"/>
      <c r="X31" s="3"/>
      <c r="Y31" s="3"/>
      <c r="Z31" s="4"/>
    </row>
    <row r="32" spans="2:26" ht="15" customHeight="1" x14ac:dyDescent="0.2">
      <c r="B32" s="55"/>
      <c r="C32" s="56"/>
      <c r="D32" s="56"/>
      <c r="E32" s="56"/>
      <c r="F32" s="56"/>
      <c r="G32" s="56"/>
      <c r="H32" s="56"/>
      <c r="I32" s="56"/>
      <c r="J32" s="56"/>
      <c r="K32" s="62"/>
      <c r="L32" s="58"/>
      <c r="M32" s="57" t="s">
        <v>35</v>
      </c>
      <c r="N32" s="63"/>
      <c r="O32" s="64">
        <f>IFERROR(O31/Q31,0)</f>
        <v>0</v>
      </c>
      <c r="P32" s="65"/>
      <c r="Q32" s="66"/>
      <c r="R32" s="3"/>
      <c r="S32" s="3"/>
      <c r="T32" s="3"/>
      <c r="U32" s="3"/>
      <c r="V32" s="3"/>
      <c r="W32" s="3"/>
      <c r="X32" s="3"/>
      <c r="Y32" s="3"/>
      <c r="Z32" s="4"/>
    </row>
    <row r="33" spans="2:26" ht="12.75" customHeight="1" x14ac:dyDescent="0.2">
      <c r="B33" s="67"/>
      <c r="C33" s="68"/>
      <c r="D33" s="67"/>
      <c r="E33" s="67"/>
      <c r="F33" s="68"/>
      <c r="G33" s="68"/>
      <c r="H33" s="68"/>
      <c r="I33" s="68"/>
      <c r="J33" s="68"/>
      <c r="K33" s="68"/>
      <c r="L33" s="3"/>
      <c r="M33" s="68"/>
      <c r="N33" s="68"/>
      <c r="O33" s="68"/>
      <c r="P33" s="68"/>
      <c r="Q33" s="68"/>
      <c r="R33" s="3"/>
      <c r="S33" s="3"/>
      <c r="T33" s="3"/>
      <c r="U33" s="3"/>
      <c r="V33" s="3"/>
      <c r="W33" s="3"/>
      <c r="X33" s="3"/>
      <c r="Y33" s="3"/>
      <c r="Z33" s="4"/>
    </row>
    <row r="34" spans="2:26" ht="12.75" customHeight="1" x14ac:dyDescent="0.2">
      <c r="B34" s="4"/>
      <c r="C34" s="3"/>
      <c r="D34" s="4"/>
      <c r="E34" s="4"/>
      <c r="F34" s="69"/>
      <c r="G34" s="69"/>
      <c r="H34" s="69"/>
      <c r="I34" s="69"/>
      <c r="J34" s="69"/>
      <c r="K34" s="69"/>
      <c r="L34" s="3"/>
      <c r="M34" s="69"/>
      <c r="N34" s="69"/>
      <c r="O34" s="69"/>
      <c r="P34" s="69"/>
      <c r="Q34" s="69"/>
      <c r="R34" s="3"/>
      <c r="S34" s="3"/>
      <c r="T34" s="3"/>
      <c r="U34" s="3"/>
      <c r="V34" s="3"/>
      <c r="W34" s="3"/>
      <c r="X34" s="3"/>
      <c r="Y34" s="3"/>
      <c r="Z34" s="4"/>
    </row>
    <row r="35" spans="2:26" ht="15" customHeight="1" x14ac:dyDescent="0.2">
      <c r="B35" s="4"/>
      <c r="C35" s="3"/>
      <c r="D35" s="4"/>
      <c r="E35" s="70"/>
      <c r="F35" s="69"/>
      <c r="G35" s="69"/>
      <c r="H35" s="69"/>
      <c r="I35" s="69"/>
      <c r="J35" s="91" t="s">
        <v>13</v>
      </c>
      <c r="K35" s="92"/>
      <c r="L35" s="93"/>
      <c r="M35" s="93"/>
      <c r="N35" s="93"/>
      <c r="O35" s="93"/>
      <c r="P35" s="93"/>
      <c r="Q35" s="94"/>
      <c r="R35" s="3"/>
      <c r="S35" s="3"/>
      <c r="T35" s="3"/>
      <c r="U35" s="3"/>
      <c r="V35" s="3"/>
      <c r="W35" s="3"/>
      <c r="X35" s="3"/>
      <c r="Y35" s="3"/>
      <c r="Z35" s="4"/>
    </row>
    <row r="36" spans="2:26" ht="15" customHeight="1" x14ac:dyDescent="0.2">
      <c r="B36" s="4"/>
      <c r="C36" s="3"/>
      <c r="D36" s="4"/>
      <c r="E36" s="70"/>
      <c r="F36" s="69"/>
      <c r="G36" s="69"/>
      <c r="H36" s="69"/>
      <c r="I36" s="69"/>
      <c r="J36" s="95" t="s">
        <v>14</v>
      </c>
      <c r="K36" s="96"/>
      <c r="L36" s="97"/>
      <c r="M36" s="97"/>
      <c r="N36" s="97"/>
      <c r="O36" s="97"/>
      <c r="P36" s="97"/>
      <c r="Q36" s="98"/>
      <c r="R36" s="3"/>
      <c r="S36" s="3"/>
      <c r="T36" s="3"/>
      <c r="U36" s="3"/>
      <c r="V36" s="3"/>
      <c r="W36" s="3"/>
      <c r="X36" s="3"/>
      <c r="Y36" s="3"/>
      <c r="Z36" s="4"/>
    </row>
    <row r="37" spans="2:26" ht="15" customHeight="1" x14ac:dyDescent="0.2">
      <c r="B37" s="4"/>
      <c r="C37" s="3"/>
      <c r="D37" s="4"/>
      <c r="E37" s="3"/>
      <c r="F37" s="69"/>
      <c r="G37" s="69"/>
      <c r="H37" s="69"/>
      <c r="I37" s="69"/>
      <c r="J37" s="95" t="s">
        <v>15</v>
      </c>
      <c r="K37" s="96"/>
      <c r="L37" s="97"/>
      <c r="M37" s="97"/>
      <c r="N37" s="97"/>
      <c r="O37" s="97"/>
      <c r="P37" s="97"/>
      <c r="Q37" s="98"/>
      <c r="R37" s="3"/>
      <c r="S37" s="3"/>
      <c r="T37" s="3"/>
      <c r="U37" s="3"/>
      <c r="V37" s="3"/>
      <c r="W37" s="3"/>
      <c r="X37" s="3"/>
      <c r="Y37" s="3"/>
      <c r="Z37" s="4"/>
    </row>
    <row r="38" spans="2:26" ht="15" customHeight="1" x14ac:dyDescent="0.2">
      <c r="B38" s="4"/>
      <c r="C38" s="3"/>
      <c r="D38" s="4"/>
      <c r="E38" s="3"/>
      <c r="F38" s="69"/>
      <c r="G38" s="69"/>
      <c r="H38" s="69"/>
      <c r="I38" s="69"/>
      <c r="J38" s="78" t="s">
        <v>48</v>
      </c>
      <c r="K38" s="79"/>
      <c r="L38" s="80"/>
      <c r="M38" s="80"/>
      <c r="N38" s="80"/>
      <c r="O38" s="80"/>
      <c r="P38" s="80"/>
      <c r="Q38" s="81"/>
      <c r="R38" s="3"/>
      <c r="S38" s="3"/>
      <c r="T38" s="3"/>
      <c r="U38" s="3"/>
      <c r="V38" s="3"/>
      <c r="W38" s="3"/>
      <c r="X38" s="3"/>
      <c r="Y38" s="3"/>
      <c r="Z38" s="4"/>
    </row>
    <row r="39" spans="2:26" ht="12.75" customHeight="1" x14ac:dyDescent="0.2">
      <c r="B39" s="4"/>
      <c r="C39" s="3"/>
      <c r="D39" s="4"/>
      <c r="E39" s="4"/>
      <c r="F39" s="69"/>
      <c r="G39" s="69"/>
      <c r="H39" s="69"/>
      <c r="I39" s="69"/>
      <c r="J39" s="69"/>
      <c r="K39" s="69"/>
      <c r="L39" s="3"/>
      <c r="M39" s="69"/>
      <c r="N39" s="69"/>
      <c r="O39" s="69"/>
      <c r="P39" s="69"/>
      <c r="Q39" s="69"/>
      <c r="R39" s="3"/>
      <c r="S39" s="3"/>
      <c r="T39" s="3"/>
      <c r="U39" s="3"/>
      <c r="V39" s="3"/>
      <c r="W39" s="3"/>
      <c r="X39" s="3"/>
      <c r="Y39" s="3"/>
      <c r="Z39" s="4"/>
    </row>
    <row r="40" spans="2:26" ht="12.75" customHeight="1" x14ac:dyDescent="0.2">
      <c r="B40" s="4"/>
      <c r="C40" s="3"/>
      <c r="D40" s="4"/>
      <c r="E40" s="4"/>
      <c r="F40" s="69"/>
      <c r="G40" s="69"/>
      <c r="H40" s="69"/>
      <c r="I40" s="69"/>
      <c r="J40" s="69"/>
      <c r="K40" s="69"/>
      <c r="L40" s="3"/>
      <c r="M40" s="69"/>
      <c r="N40" s="69"/>
      <c r="O40" s="69"/>
      <c r="P40" s="69"/>
      <c r="Q40" s="69"/>
      <c r="R40" s="3"/>
      <c r="S40" s="3"/>
      <c r="T40" s="3"/>
      <c r="U40" s="3"/>
      <c r="V40" s="3"/>
      <c r="W40" s="3"/>
      <c r="X40" s="3"/>
      <c r="Y40" s="3"/>
      <c r="Z40" s="4"/>
    </row>
    <row r="41" spans="2:26" ht="12.75" customHeight="1" x14ac:dyDescent="0.2">
      <c r="B41" s="4"/>
      <c r="C41" s="3"/>
      <c r="D41" s="4"/>
      <c r="E41" s="4"/>
      <c r="F41" s="69"/>
      <c r="G41" s="69"/>
      <c r="H41" s="69"/>
      <c r="I41" s="69"/>
      <c r="J41" s="69"/>
      <c r="K41" s="69"/>
      <c r="L41" s="3"/>
      <c r="M41" s="69"/>
      <c r="N41" s="69"/>
      <c r="O41" s="69"/>
      <c r="P41" s="69"/>
      <c r="Q41" s="69"/>
      <c r="R41" s="3"/>
      <c r="S41" s="3"/>
      <c r="T41" s="3"/>
      <c r="U41" s="3"/>
      <c r="V41" s="3"/>
      <c r="W41" s="3"/>
      <c r="X41" s="3"/>
      <c r="Y41" s="3"/>
      <c r="Z41" s="4"/>
    </row>
    <row r="42" spans="2:26" ht="12.75" customHeight="1" x14ac:dyDescent="0.2">
      <c r="B42" s="4"/>
      <c r="C42" s="3"/>
      <c r="D42" s="4"/>
      <c r="E42" s="4"/>
      <c r="F42" s="69"/>
      <c r="G42" s="69"/>
      <c r="H42" s="69"/>
      <c r="I42" s="69"/>
      <c r="J42" s="69"/>
      <c r="K42" s="69"/>
      <c r="L42" s="3"/>
      <c r="M42" s="69"/>
      <c r="N42" s="69"/>
      <c r="O42" s="69"/>
      <c r="P42" s="69"/>
      <c r="Q42" s="69"/>
      <c r="R42" s="3"/>
      <c r="S42" s="3"/>
      <c r="T42" s="3"/>
      <c r="U42" s="3"/>
      <c r="V42" s="3"/>
      <c r="W42" s="3"/>
      <c r="X42" s="3"/>
      <c r="Y42" s="3"/>
      <c r="Z42" s="4"/>
    </row>
  </sheetData>
  <sheetProtection algorithmName="SHA-512" hashValue="sSYtOUvQVrjRF4SajtP2p47caG76m6GqOuu3vfST84yFp88YLiUxlSljmmRlzshIr5b0Z/MV8fHduj1zCviqZA==" saltValue="Kl6D0vDQ22/bcJIfvQU0+A==" spinCount="100000" sheet="1" formatCells="0" formatColumns="0" formatRows="0"/>
  <mergeCells count="27">
    <mergeCell ref="V8:X8"/>
    <mergeCell ref="B4:Q4"/>
    <mergeCell ref="B6:C6"/>
    <mergeCell ref="D6:L6"/>
    <mergeCell ref="B7:C7"/>
    <mergeCell ref="D7:L7"/>
    <mergeCell ref="B8:B9"/>
    <mergeCell ref="C8:C9"/>
    <mergeCell ref="D8:D9"/>
    <mergeCell ref="E8:E9"/>
    <mergeCell ref="F8:F9"/>
    <mergeCell ref="L8:L9"/>
    <mergeCell ref="M8:M9"/>
    <mergeCell ref="N8:Q8"/>
    <mergeCell ref="J38:K38"/>
    <mergeCell ref="L38:Q38"/>
    <mergeCell ref="G8:G9"/>
    <mergeCell ref="H8:K8"/>
    <mergeCell ref="B2:Q3"/>
    <mergeCell ref="J35:K35"/>
    <mergeCell ref="L35:Q35"/>
    <mergeCell ref="J36:K36"/>
    <mergeCell ref="L36:Q36"/>
    <mergeCell ref="J37:K37"/>
    <mergeCell ref="L37:Q37"/>
    <mergeCell ref="D5:L5"/>
    <mergeCell ref="B5:C5"/>
  </mergeCells>
  <conditionalFormatting sqref="B4:Q4 B5 D5 M5:Q5 B6:Q9">
    <cfRule type="expression" dxfId="7" priority="2">
      <formula>$D$6="ATENÇÃO: VALOR DESONERADO MENOR"</formula>
    </cfRule>
  </conditionalFormatting>
  <conditionalFormatting sqref="N12:P32">
    <cfRule type="cellIs" dxfId="6" priority="3" operator="lessThan">
      <formula>0</formula>
    </cfRule>
  </conditionalFormatting>
  <conditionalFormatting sqref="N14:Q14">
    <cfRule type="expression" dxfId="5" priority="33">
      <formula>$W$14="erro"</formula>
    </cfRule>
  </conditionalFormatting>
  <conditionalFormatting sqref="N19:Q19">
    <cfRule type="expression" dxfId="4" priority="34">
      <formula>$W$19="erro"</formula>
    </cfRule>
    <cfRule type="expression" dxfId="3" priority="35">
      <formula>$W$14="erro"</formula>
    </cfRule>
  </conditionalFormatting>
  <conditionalFormatting sqref="N24:Q24">
    <cfRule type="expression" dxfId="2" priority="36">
      <formula>$W$14="erro"</formula>
    </cfRule>
  </conditionalFormatting>
  <conditionalFormatting sqref="N29:Q29">
    <cfRule type="expression" dxfId="1" priority="37">
      <formula>$W$29="erro"</formula>
    </cfRule>
    <cfRule type="expression" dxfId="0" priority="38">
      <formula>$W$14="erro"</formula>
    </cfRule>
  </conditionalFormatting>
  <dataValidations count="2">
    <dataValidation type="list" allowBlank="1" showErrorMessage="1" sqref="D18 L12 L17 L22 L27" xr:uid="{00000000-0002-0000-0A00-000000000000}">
      <formula1>#REF!</formula1>
      <formula2>0</formula2>
    </dataValidation>
    <dataValidation type="list" allowBlank="1" showInputMessage="1" showErrorMessage="1" prompt="Aviso - Utilizar apenas as fontes predeterminadas" sqref="D12 D17 D22 D27" xr:uid="{00000000-0002-0000-0A00-000002000000}">
      <formula1>#REF!</formula1>
      <formula2>0</formula2>
    </dataValidation>
  </dataValidations>
  <printOptions horizontalCentered="1"/>
  <pageMargins left="0.59027777777777801" right="0.59027777777777801" top="0.78749999999999998" bottom="0.78749999999999998" header="0.511811023622047" footer="0.511811023622047"/>
  <pageSetup paperSize="9" scale="73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 262.2025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Lucas Lombardi</dc:creator>
  <dc:description/>
  <cp:lastModifiedBy>Tainan Ely Clarino</cp:lastModifiedBy>
  <cp:revision>3</cp:revision>
  <cp:lastPrinted>2025-10-13T14:27:19Z</cp:lastPrinted>
  <dcterms:created xsi:type="dcterms:W3CDTF">2017-09-29T18:48:58Z</dcterms:created>
  <dcterms:modified xsi:type="dcterms:W3CDTF">2025-11-21T12:24:08Z</dcterms:modified>
  <dc:language>pt-BR</dc:language>
</cp:coreProperties>
</file>