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updateLinks="never" codeName="EstaPastaDeTrabalho"/>
  <mc:AlternateContent xmlns:mc="http://schemas.openxmlformats.org/markup-compatibility/2006">
    <mc:Choice Requires="x15">
      <x15ac:absPath xmlns:x15ac="http://schemas.microsoft.com/office/spreadsheetml/2010/11/ac" url="\\pmpa-fs3\smpg-dlc$\UCRP\SITE DLC\INCLUIR NO SITE\"/>
    </mc:Choice>
  </mc:AlternateContent>
  <xr:revisionPtr revIDLastSave="0" documentId="13_ncr:1_{B708B1B7-6187-468F-871A-BBEEA9BADCBF}" xr6:coauthVersionLast="47" xr6:coauthVersionMax="47" xr10:uidLastSave="{00000000-0000-0000-0000-000000000000}"/>
  <bookViews>
    <workbookView xWindow="28680" yWindow="-240" windowWidth="29040" windowHeight="15840" tabRatio="910" xr2:uid="{00000000-000D-0000-FFFF-FFFF00000000}"/>
  </bookViews>
  <sheets>
    <sheet name="PE 442.2025" sheetId="9" r:id="rId1"/>
  </sheets>
  <definedNames>
    <definedName name="_01_09_96">#REF!</definedName>
    <definedName name="_PL1">#REF!</definedName>
    <definedName name="a">#REF!</definedName>
    <definedName name="aa">#REF!</definedName>
    <definedName name="ACIDO">#REF!</definedName>
    <definedName name="AÇO">#REF!</definedName>
    <definedName name="AÇO_CA_50_3_16">#REF!</definedName>
    <definedName name="ADESIVO_PVC">#REF!</definedName>
    <definedName name="AGUA_10LT">#REF!</definedName>
    <definedName name="AGUARRAZ">#REF!</definedName>
    <definedName name="AJUDANTE">#REF!</definedName>
    <definedName name="ALIZAR_MAD_LEI">#REF!</definedName>
    <definedName name="ALTA">#REF!</definedName>
    <definedName name="amarela">#REF!</definedName>
    <definedName name="AMONIA">#REF!</definedName>
    <definedName name="AREIA">#REF!</definedName>
    <definedName name="ARMAÇÃO_CONCRETO">#REF!</definedName>
    <definedName name="ARMADOR">#REF!</definedName>
    <definedName name="ARMARIO_90X60X17_CM">#REF!</definedName>
    <definedName name="ASSENTO_PLASTICO">#REF!</definedName>
    <definedName name="ATERRO_ARENOSO">#REF!</definedName>
    <definedName name="azul">#REF!</definedName>
    <definedName name="AZULEGISTA">#REF!</definedName>
    <definedName name="AZULEJO_15X15">#REF!</definedName>
    <definedName name="AZULSINAL">#REF!</definedName>
    <definedName name="b">#REF!</definedName>
    <definedName name="BDI">#REF!</definedName>
    <definedName name="BDI_4">#REF!</definedName>
    <definedName name="BDI_5">#REF!</definedName>
    <definedName name="BDI_6">#REF!</definedName>
    <definedName name="BG">#REF!</definedName>
    <definedName name="BGU">#REF!</definedName>
    <definedName name="BLOCO.CONC.CELULAR.12">#REF!</definedName>
    <definedName name="BLOCO.CONCRETO.14X19X39">#REF!</definedName>
    <definedName name="BLOCO.CONCRETO.19X19X39">#REF!</definedName>
    <definedName name="BLOCO.CONCRETO.9X19X39">#REF!</definedName>
    <definedName name="BLOCO_VIDRO">#REF!</definedName>
    <definedName name="BR">#REF!</definedName>
    <definedName name="BRITA1">#REF!</definedName>
    <definedName name="CAIXILHO_MAD_LEI">#REF!</definedName>
    <definedName name="CAL">#REF!</definedName>
    <definedName name="CBU">#REF!</definedName>
    <definedName name="CBUII">#REF!</definedName>
    <definedName name="CBUQB">#REF!</definedName>
    <definedName name="CBUQc">#REF!</definedName>
    <definedName name="CERAMICA_30X30_PEI_IV">#REF!</definedName>
    <definedName name="CERAMICA_30x30_PEI_V">#REF!</definedName>
    <definedName name="CIMENTO">#REF!</definedName>
    <definedName name="CIMENTO_BRANCO">#REF!</definedName>
    <definedName name="CIMENTO_COLA">#REF!</definedName>
    <definedName name="CLIENTE">#REF!</definedName>
    <definedName name="COMPENSA.PLAST">#REF!</definedName>
    <definedName name="COMPENSADO_RES_10MM">#REF!</definedName>
    <definedName name="COMPENSADO_RES_12MM">#REF!</definedName>
    <definedName name="CONCRETO_18_MPA">#REF!</definedName>
    <definedName name="CPU_66">#REF!</definedName>
    <definedName name="d">#REF!</definedName>
    <definedName name="daad">#REF!</definedName>
    <definedName name="DATA">#REF!</definedName>
    <definedName name="Data_Final">#REF!</definedName>
    <definedName name="Data_Início">#REF!</definedName>
    <definedName name="dd">#REF!</definedName>
    <definedName name="DECANEL">#REF!</definedName>
    <definedName name="DESFORMA">#REF!</definedName>
    <definedName name="DGA">#REF!</definedName>
    <definedName name="DIA">#REF!</definedName>
    <definedName name="DIESEL">#REF!</definedName>
    <definedName name="DIESEL_3">#REF!</definedName>
    <definedName name="DIESEL_4">#REF!</definedName>
    <definedName name="DIESEL_5">#REF!</definedName>
    <definedName name="DIESEL_6">#REF!</definedName>
    <definedName name="DJ">#REF!</definedName>
    <definedName name="ECJ">#REF!</definedName>
    <definedName name="EJ">#REF!</definedName>
    <definedName name="ELEMENTO_VAZADO">#REF!</definedName>
    <definedName name="ELETRICISTA">#REF!</definedName>
    <definedName name="EMPRESA">#REF!</definedName>
    <definedName name="ENCANADOR">#REF!</definedName>
    <definedName name="ENGATE_STORZ">#REF!</definedName>
    <definedName name="EXA">#REF!</definedName>
    <definedName name="Excel_BuiltIn_Print_Titles_2_1">#REF!</definedName>
    <definedName name="Excel_BuiltIn_Print_Titles_2_1_1">#REF!</definedName>
    <definedName name="Excel_BuiltIn_Print_Titles_3_1_1">#REF!</definedName>
    <definedName name="Excel_BuiltIn_Print_Titles_3_1_1_1">#REF!</definedName>
    <definedName name="Excel_BuiltIn_Print_Titles_3_1_1_1_1">#REF!</definedName>
    <definedName name="Excel_BuiltIn_Print_Titles_3_1_1_1_1_1">#REF!</definedName>
    <definedName name="fc1a">#REF!</definedName>
    <definedName name="FC2A">#REF!</definedName>
    <definedName name="FC3A">#REF!</definedName>
    <definedName name="FORMA_MAD_BRANCA">#REF!</definedName>
    <definedName name="GAS_CARBONICO_6KG">#REF!</definedName>
    <definedName name="GASOL">#REF!</definedName>
    <definedName name="GASOL_3">#REF!</definedName>
    <definedName name="GASOL_4">#REF!</definedName>
    <definedName name="GASOL_5">#REF!</definedName>
    <definedName name="GASOL_6">#REF!</definedName>
    <definedName name="GESSO">#REF!</definedName>
    <definedName name="GRANITO_AMENDOA">#REF!</definedName>
    <definedName name="GRANITO_CINZA_CORUMBA">#REF!</definedName>
    <definedName name="hi">#REF!</definedName>
    <definedName name="IGOL_2">#REF!</definedName>
    <definedName name="IGOLFLEX">#REF!</definedName>
    <definedName name="IM">#REF!</definedName>
    <definedName name="IMPERMEABILIZANTE_SIKA">#REF!</definedName>
    <definedName name="ITENS">#REF!</definedName>
    <definedName name="JUNTA_PLÁSTICA">#REF!</definedName>
    <definedName name="KORODUR">#REF!</definedName>
    <definedName name="LAMBRI_IPÊ">#REF!</definedName>
    <definedName name="LANÇAMENTO_CONCRETO">#REF!</definedName>
    <definedName name="LIGAÇÃO_FLEXIVEL">#REF!</definedName>
    <definedName name="LILASDRENA">#REF!</definedName>
    <definedName name="LIQUIDO_PREPARADOR">#REF!</definedName>
    <definedName name="LIXA_FERRO">#REF!</definedName>
    <definedName name="LOCAL">#REF!</definedName>
    <definedName name="LS">#REF!</definedName>
    <definedName name="MANGUEIRA_30_M">#REF!</definedName>
    <definedName name="MARCENEIRO">#REF!</definedName>
    <definedName name="MARMORE_BRANCO">#REF!</definedName>
    <definedName name="MASSA_OLEO">#REF!</definedName>
    <definedName name="Medição">#REF!</definedName>
    <definedName name="NTEI">#REF!</definedName>
    <definedName name="OBRA">#REF!</definedName>
    <definedName name="OPA">#REF!</definedName>
    <definedName name="PARAFUSO_PARA_LOUÇA">#REF!</definedName>
    <definedName name="PEÇA_6_X_3_MAD_LEI">#REF!</definedName>
    <definedName name="PEDREIRO">#REF!</definedName>
    <definedName name="PERNAMANCA_MAD_LEI">#REF!</definedName>
    <definedName name="pesquisa">#REF!</definedName>
    <definedName name="PINTOR">#REF!</definedName>
    <definedName name="PL">#REF!</definedName>
    <definedName name="PO_QUIMICO_4KG">#REF!</definedName>
    <definedName name="PONTALETE">#REF!</definedName>
    <definedName name="prego">#REF!</definedName>
    <definedName name="PREGO_1_X_16">#REF!</definedName>
    <definedName name="PREGO_2_12_X_12">#REF!</definedName>
    <definedName name="PREGO_2_12X10">#REF!</definedName>
    <definedName name="PREGO_2X11">#REF!</definedName>
    <definedName name="PREGO_2X12">#REF!</definedName>
    <definedName name="REFERENTE">#REF!</definedName>
    <definedName name="REG">#REF!</definedName>
    <definedName name="REGULA">#REF!</definedName>
    <definedName name="REJUNTE">#REF!</definedName>
    <definedName name="RGTR">#REF!</definedName>
    <definedName name="RIPÃO">#REF!</definedName>
    <definedName name="RIPÃO_MAD_LEI">#REF!</definedName>
    <definedName name="RMA">#REF!</definedName>
    <definedName name="RODAPE_CINZA_CORUMBA">#REF!</definedName>
    <definedName name="RS">#REF!</definedName>
    <definedName name="SARRAFO">#REF!</definedName>
    <definedName name="sbg">#REF!</definedName>
    <definedName name="SBTC">#REF!</definedName>
    <definedName name="SEIXO">#REF!</definedName>
    <definedName name="SemanaTerminando">#REF!</definedName>
    <definedName name="SIFÃO_CROMADO">#REF!</definedName>
    <definedName name="SOLEIRA_CINZA_CORUMBA">#REF!</definedName>
    <definedName name="SOLU_LIMPADORA">#REF!</definedName>
    <definedName name="ssss">#REF!</definedName>
    <definedName name="SUBT">#REF!</definedName>
    <definedName name="TABUA">#REF!</definedName>
    <definedName name="TABUA.METRO">#REF!</definedName>
    <definedName name="TÁBUA_MAD_FORTE">#REF!</definedName>
    <definedName name="TARUGO">#REF!</definedName>
    <definedName name="TELHA_FIBROCIMENTO_6MM">#REF!</definedName>
    <definedName name="TELHA_FRIBOCIMENTO_4MM">#REF!</definedName>
    <definedName name="TELHA_PLAN">#REF!</definedName>
    <definedName name="TELHACRYL">#REF!</definedName>
    <definedName name="TINTA_ACRILICA">#REF!</definedName>
    <definedName name="TINTA_ESMALTE">#REF!</definedName>
    <definedName name="TINTA_NOVACOR">#REF!</definedName>
    <definedName name="TOTAL_ADMINISTRATIVO">#REF!</definedName>
    <definedName name="TOTAL_AULA">#REF!</definedName>
    <definedName name="TOTAL_EXTERNA">#REF!</definedName>
    <definedName name="TOTAL_QUADRA">#REF!</definedName>
    <definedName name="TOTAL_VESTIÁRIO">#REF!</definedName>
    <definedName name="TPM">#REF!</definedName>
    <definedName name="UL">#REF!</definedName>
    <definedName name="VEDA_ROSCA">#REF!</definedName>
    <definedName name="verde">#REF!</definedName>
    <definedName name="verdepav">#REF!</definedName>
    <definedName name="VERNIZ_POLIURETANO">#REF!</definedName>
    <definedName name="x">#REF!</definedName>
    <definedName name="yy">#REF!</definedName>
    <definedName name="ZARCAO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49" i="9" l="1"/>
  <c r="M49" i="9" s="1"/>
  <c r="Q49" i="9" s="1"/>
  <c r="K50" i="9"/>
  <c r="K51" i="9"/>
  <c r="M51" i="9" s="1"/>
  <c r="Q51" i="9" s="1"/>
  <c r="K52" i="9"/>
  <c r="M52" i="9" s="1"/>
  <c r="Q52" i="9" s="1"/>
  <c r="K53" i="9"/>
  <c r="M53" i="9" s="1"/>
  <c r="Q53" i="9" s="1"/>
  <c r="K54" i="9"/>
  <c r="K55" i="9"/>
  <c r="K56" i="9"/>
  <c r="K57" i="9"/>
  <c r="M57" i="9" s="1"/>
  <c r="Q57" i="9" s="1"/>
  <c r="K58" i="9"/>
  <c r="M58" i="9" s="1"/>
  <c r="Q58" i="9" s="1"/>
  <c r="K59" i="9"/>
  <c r="M59" i="9" s="1"/>
  <c r="Q59" i="9" s="1"/>
  <c r="K60" i="9"/>
  <c r="M60" i="9" s="1"/>
  <c r="Q60" i="9" s="1"/>
  <c r="K61" i="9"/>
  <c r="K48" i="9"/>
  <c r="K31" i="9"/>
  <c r="K32" i="9"/>
  <c r="K33" i="9"/>
  <c r="K34" i="9"/>
  <c r="M34" i="9" s="1"/>
  <c r="Q34" i="9" s="1"/>
  <c r="K35" i="9"/>
  <c r="K36" i="9"/>
  <c r="M36" i="9" s="1"/>
  <c r="Q36" i="9" s="1"/>
  <c r="K37" i="9"/>
  <c r="K38" i="9"/>
  <c r="K39" i="9"/>
  <c r="M39" i="9" s="1"/>
  <c r="Q39" i="9" s="1"/>
  <c r="K40" i="9"/>
  <c r="M40" i="9" s="1"/>
  <c r="Q40" i="9" s="1"/>
  <c r="K41" i="9"/>
  <c r="M41" i="9" s="1"/>
  <c r="Q41" i="9" s="1"/>
  <c r="K42" i="9"/>
  <c r="M42" i="9" s="1"/>
  <c r="Q42" i="9" s="1"/>
  <c r="K43" i="9"/>
  <c r="K30" i="9"/>
  <c r="M30" i="9" s="1"/>
  <c r="Q30" i="9" s="1"/>
  <c r="K13" i="9"/>
  <c r="K14" i="9"/>
  <c r="K15" i="9"/>
  <c r="K16" i="9"/>
  <c r="M16" i="9" s="1"/>
  <c r="Q16" i="9" s="1"/>
  <c r="K17" i="9"/>
  <c r="K18" i="9"/>
  <c r="M18" i="9" s="1"/>
  <c r="Q18" i="9" s="1"/>
  <c r="K19" i="9"/>
  <c r="K20" i="9"/>
  <c r="M20" i="9" s="1"/>
  <c r="Q20" i="9" s="1"/>
  <c r="K21" i="9"/>
  <c r="K22" i="9"/>
  <c r="M22" i="9" s="1"/>
  <c r="Q22" i="9" s="1"/>
  <c r="K23" i="9"/>
  <c r="M23" i="9" s="1"/>
  <c r="Q23" i="9" s="1"/>
  <c r="K24" i="9"/>
  <c r="M24" i="9" s="1"/>
  <c r="Q24" i="9" s="1"/>
  <c r="K25" i="9"/>
  <c r="K12" i="9"/>
  <c r="N65" i="9"/>
  <c r="U64" i="9"/>
  <c r="T64" i="9"/>
  <c r="U62" i="9"/>
  <c r="T62" i="9"/>
  <c r="U61" i="9"/>
  <c r="T61" i="9"/>
  <c r="O61" i="9"/>
  <c r="M61" i="9"/>
  <c r="Q61" i="9" s="1"/>
  <c r="U60" i="9"/>
  <c r="T60" i="9"/>
  <c r="O60" i="9"/>
  <c r="U59" i="9"/>
  <c r="T59" i="9"/>
  <c r="O59" i="9"/>
  <c r="U58" i="9"/>
  <c r="T58" i="9"/>
  <c r="O58" i="9"/>
  <c r="U57" i="9"/>
  <c r="T57" i="9"/>
  <c r="O57" i="9"/>
  <c r="U56" i="9"/>
  <c r="T56" i="9"/>
  <c r="O56" i="9"/>
  <c r="M56" i="9"/>
  <c r="Q56" i="9" s="1"/>
  <c r="U55" i="9"/>
  <c r="T55" i="9"/>
  <c r="O55" i="9"/>
  <c r="M55" i="9"/>
  <c r="Q55" i="9" s="1"/>
  <c r="U54" i="9"/>
  <c r="T54" i="9"/>
  <c r="O54" i="9"/>
  <c r="M54" i="9"/>
  <c r="Q54" i="9" s="1"/>
  <c r="U53" i="9"/>
  <c r="T53" i="9"/>
  <c r="O53" i="9"/>
  <c r="U52" i="9"/>
  <c r="T52" i="9"/>
  <c r="O52" i="9"/>
  <c r="U51" i="9"/>
  <c r="T51" i="9"/>
  <c r="O51" i="9"/>
  <c r="U50" i="9"/>
  <c r="T50" i="9"/>
  <c r="O50" i="9"/>
  <c r="M50" i="9"/>
  <c r="Q50" i="9" s="1"/>
  <c r="U49" i="9"/>
  <c r="T49" i="9"/>
  <c r="O49" i="9"/>
  <c r="U48" i="9"/>
  <c r="T48" i="9"/>
  <c r="O48" i="9"/>
  <c r="M48" i="9"/>
  <c r="Q48" i="9" s="1"/>
  <c r="T47" i="9"/>
  <c r="U46" i="9"/>
  <c r="T46" i="9"/>
  <c r="U44" i="9"/>
  <c r="T44" i="9"/>
  <c r="U43" i="9"/>
  <c r="T43" i="9"/>
  <c r="O43" i="9"/>
  <c r="M43" i="9"/>
  <c r="Q43" i="9" s="1"/>
  <c r="U42" i="9"/>
  <c r="T42" i="9"/>
  <c r="O42" i="9"/>
  <c r="U41" i="9"/>
  <c r="T41" i="9"/>
  <c r="O41" i="9"/>
  <c r="U40" i="9"/>
  <c r="T40" i="9"/>
  <c r="O40" i="9"/>
  <c r="U39" i="9"/>
  <c r="T39" i="9"/>
  <c r="O39" i="9"/>
  <c r="U38" i="9"/>
  <c r="T38" i="9"/>
  <c r="O38" i="9"/>
  <c r="M38" i="9"/>
  <c r="Q38" i="9" s="1"/>
  <c r="U37" i="9"/>
  <c r="T37" i="9"/>
  <c r="O37" i="9"/>
  <c r="M37" i="9"/>
  <c r="Q37" i="9" s="1"/>
  <c r="U36" i="9"/>
  <c r="T36" i="9"/>
  <c r="O36" i="9"/>
  <c r="U35" i="9"/>
  <c r="T35" i="9"/>
  <c r="O35" i="9"/>
  <c r="M35" i="9"/>
  <c r="Q35" i="9" s="1"/>
  <c r="U34" i="9"/>
  <c r="T34" i="9"/>
  <c r="O34" i="9"/>
  <c r="U33" i="9"/>
  <c r="T33" i="9"/>
  <c r="O33" i="9"/>
  <c r="M33" i="9"/>
  <c r="Q33" i="9" s="1"/>
  <c r="U32" i="9"/>
  <c r="T32" i="9"/>
  <c r="O32" i="9"/>
  <c r="M32" i="9"/>
  <c r="Q32" i="9" s="1"/>
  <c r="U31" i="9"/>
  <c r="T31" i="9"/>
  <c r="O31" i="9"/>
  <c r="M31" i="9"/>
  <c r="Q31" i="9" s="1"/>
  <c r="U30" i="9"/>
  <c r="T30" i="9"/>
  <c r="O30" i="9"/>
  <c r="T29" i="9"/>
  <c r="U28" i="9"/>
  <c r="T28" i="9"/>
  <c r="U26" i="9"/>
  <c r="T26" i="9"/>
  <c r="U25" i="9"/>
  <c r="T25" i="9"/>
  <c r="O25" i="9"/>
  <c r="M25" i="9"/>
  <c r="Q25" i="9" s="1"/>
  <c r="U24" i="9"/>
  <c r="T24" i="9"/>
  <c r="O24" i="9"/>
  <c r="U23" i="9"/>
  <c r="T23" i="9"/>
  <c r="O23" i="9"/>
  <c r="U22" i="9"/>
  <c r="T22" i="9"/>
  <c r="O22" i="9"/>
  <c r="U21" i="9"/>
  <c r="T21" i="9"/>
  <c r="Q21" i="9"/>
  <c r="O21" i="9"/>
  <c r="M21" i="9"/>
  <c r="U20" i="9"/>
  <c r="T20" i="9"/>
  <c r="O20" i="9"/>
  <c r="U19" i="9"/>
  <c r="T19" i="9"/>
  <c r="O19" i="9"/>
  <c r="M19" i="9"/>
  <c r="Q19" i="9" s="1"/>
  <c r="U18" i="9"/>
  <c r="T18" i="9"/>
  <c r="O18" i="9"/>
  <c r="U17" i="9"/>
  <c r="T17" i="9"/>
  <c r="O17" i="9"/>
  <c r="M17" i="9"/>
  <c r="Q17" i="9" s="1"/>
  <c r="U16" i="9"/>
  <c r="T16" i="9"/>
  <c r="O16" i="9"/>
  <c r="U15" i="9"/>
  <c r="T15" i="9"/>
  <c r="O15" i="9"/>
  <c r="M15" i="9"/>
  <c r="Q15" i="9" s="1"/>
  <c r="U14" i="9"/>
  <c r="T14" i="9"/>
  <c r="Q14" i="9"/>
  <c r="O14" i="9"/>
  <c r="P14" i="9" s="1"/>
  <c r="M14" i="9"/>
  <c r="U13" i="9"/>
  <c r="T13" i="9"/>
  <c r="O13" i="9"/>
  <c r="M13" i="9"/>
  <c r="Q13" i="9" s="1"/>
  <c r="U12" i="9"/>
  <c r="T12" i="9"/>
  <c r="O12" i="9"/>
  <c r="M12" i="9"/>
  <c r="Q12" i="9" s="1"/>
  <c r="P50" i="9" l="1"/>
  <c r="P56" i="9"/>
  <c r="P16" i="9"/>
  <c r="P21" i="9"/>
  <c r="P22" i="9"/>
  <c r="P51" i="9"/>
  <c r="P55" i="9"/>
  <c r="P60" i="9"/>
  <c r="P53" i="9"/>
  <c r="P58" i="9"/>
  <c r="P57" i="9"/>
  <c r="P52" i="9"/>
  <c r="P49" i="9"/>
  <c r="P61" i="9"/>
  <c r="P54" i="9"/>
  <c r="P59" i="9"/>
  <c r="P34" i="9"/>
  <c r="P42" i="9"/>
  <c r="P37" i="9"/>
  <c r="P35" i="9"/>
  <c r="P39" i="9"/>
  <c r="P40" i="9"/>
  <c r="P31" i="9"/>
  <c r="P36" i="9"/>
  <c r="P32" i="9"/>
  <c r="P33" i="9"/>
  <c r="P43" i="9"/>
  <c r="P41" i="9"/>
  <c r="P38" i="9"/>
  <c r="P25" i="9"/>
  <c r="P19" i="9"/>
  <c r="P24" i="9"/>
  <c r="P17" i="9"/>
  <c r="P15" i="9"/>
  <c r="P20" i="9"/>
  <c r="P13" i="9"/>
  <c r="P18" i="9"/>
  <c r="P23" i="9"/>
  <c r="O63" i="9"/>
  <c r="Q63" i="9"/>
  <c r="Q47" i="9" s="1"/>
  <c r="U47" i="9" s="1"/>
  <c r="P48" i="9"/>
  <c r="O45" i="9"/>
  <c r="Q45" i="9"/>
  <c r="Q29" i="9" s="1"/>
  <c r="U29" i="9" s="1"/>
  <c r="P30" i="9"/>
  <c r="O27" i="9"/>
  <c r="Q27" i="9"/>
  <c r="P12" i="9"/>
  <c r="P63" i="9" l="1"/>
  <c r="P45" i="9"/>
  <c r="P27" i="9"/>
  <c r="P65" i="9" s="1"/>
  <c r="U63" i="9"/>
  <c r="V63" i="9"/>
  <c r="W63" i="9" s="1"/>
  <c r="Q65" i="9"/>
  <c r="O65" i="9"/>
  <c r="V45" i="9"/>
  <c r="W45" i="9" s="1"/>
  <c r="U45" i="9"/>
  <c r="U27" i="9"/>
  <c r="Q11" i="9"/>
  <c r="V27" i="9" l="1"/>
  <c r="W27" i="9" s="1"/>
  <c r="O66" i="9"/>
</calcChain>
</file>

<file path=xl/sharedStrings.xml><?xml version="1.0" encoding="utf-8"?>
<sst xmlns="http://schemas.openxmlformats.org/spreadsheetml/2006/main" count="252" uniqueCount="125">
  <si>
    <t>UN</t>
  </si>
  <si>
    <t>Tabela Não Desonerada</t>
  </si>
  <si>
    <t>COMPOSICAO_PROPRIA</t>
  </si>
  <si>
    <t>Preço Total (R$)</t>
  </si>
  <si>
    <t>Código</t>
  </si>
  <si>
    <t>Descrição</t>
  </si>
  <si>
    <t>Mão de Obra</t>
  </si>
  <si>
    <t>Unid.</t>
  </si>
  <si>
    <t>Processo SEI:</t>
  </si>
  <si>
    <t>25.0.000039517-2</t>
  </si>
  <si>
    <t>Objeto:</t>
  </si>
  <si>
    <t>Local:</t>
  </si>
  <si>
    <t>Responsável Técnico:</t>
  </si>
  <si>
    <t>Título:</t>
  </si>
  <si>
    <t>Matrícula:</t>
  </si>
  <si>
    <t>Total</t>
  </si>
  <si>
    <t>PLANILHA ORÇAMENTÁRIA</t>
  </si>
  <si>
    <t>Encargos sociais SINAPI (hora):</t>
  </si>
  <si>
    <t>Encargos sociais SINAPI (mês):</t>
  </si>
  <si>
    <t>Item</t>
  </si>
  <si>
    <t>Fonte</t>
  </si>
  <si>
    <t>Quant.</t>
  </si>
  <si>
    <t>Custo Unitário (R$)</t>
  </si>
  <si>
    <t>BDI</t>
  </si>
  <si>
    <t>Preço Unitário (R$)</t>
  </si>
  <si>
    <t>Material + Equipamento</t>
  </si>
  <si>
    <t>MANUTENÇÃO DE SEGUNDO NÍVEL (inclui a recarga dos extintores)</t>
  </si>
  <si>
    <t>1.1</t>
  </si>
  <si>
    <t>1.2</t>
  </si>
  <si>
    <t>1.3</t>
  </si>
  <si>
    <t>1.4</t>
  </si>
  <si>
    <t>1.5</t>
  </si>
  <si>
    <t>1.6</t>
  </si>
  <si>
    <t>1.7</t>
  </si>
  <si>
    <t>1.8</t>
  </si>
  <si>
    <t>1.9</t>
  </si>
  <si>
    <t>1.10</t>
  </si>
  <si>
    <t>1.11</t>
  </si>
  <si>
    <t>1.12</t>
  </si>
  <si>
    <t>1.13</t>
  </si>
  <si>
    <t>1.14</t>
  </si>
  <si>
    <t>MANUTENÇÃO DE TERCEIRO NÍVEL (inclui o reteste / ensaio hidrostático dos extintores)</t>
  </si>
  <si>
    <t>2.1</t>
  </si>
  <si>
    <t>2.2</t>
  </si>
  <si>
    <t>2.3</t>
  </si>
  <si>
    <t>2.4</t>
  </si>
  <si>
    <t>2.5</t>
  </si>
  <si>
    <t>2.6</t>
  </si>
  <si>
    <t>2.7</t>
  </si>
  <si>
    <t>2.8</t>
  </si>
  <si>
    <t>2.9</t>
  </si>
  <si>
    <t>2.10</t>
  </si>
  <si>
    <t>2.11</t>
  </si>
  <si>
    <t>2.12</t>
  </si>
  <si>
    <t>2.13</t>
  </si>
  <si>
    <t>2.14</t>
  </si>
  <si>
    <t>MANUTENÇÃO E SUBSTITUIÇÃO DE MANGUEIRAS DE INCÊNDIO</t>
  </si>
  <si>
    <t>3.1</t>
  </si>
  <si>
    <t>3.2</t>
  </si>
  <si>
    <t>3.3</t>
  </si>
  <si>
    <t>3.4</t>
  </si>
  <si>
    <t>3.5</t>
  </si>
  <si>
    <t>3.6</t>
  </si>
  <si>
    <t>3.7</t>
  </si>
  <si>
    <t>3.8</t>
  </si>
  <si>
    <t>3.9</t>
  </si>
  <si>
    <t>3.10</t>
  </si>
  <si>
    <t>3.11</t>
  </si>
  <si>
    <t>3.12</t>
  </si>
  <si>
    <t>3.13</t>
  </si>
  <si>
    <t>3.14</t>
  </si>
  <si>
    <t xml:space="preserve"> TOTAL GERAL DO ORÇAMENTO R$</t>
  </si>
  <si>
    <t>Percentual de mão de obra em relação ao valor total (Ordem de Serviço nº 03/2021)</t>
  </si>
  <si>
    <t>Observações:</t>
  </si>
  <si>
    <t>2 - O BDI utilizado deverá respeitar o percentual máximo e diretrizes definidas pelo Decreto nº 19.224/ 2015, bem como o BDI diferenciado para o fornecimento de materiais e/ou equipamentos de natureza específica, que possam ser fornecidos por empresas com especialidades próprias e diversas da empresa a ser contratada;
3 - Foi utilizada fórmula arred em duas casas decimais para o preço total.</t>
  </si>
  <si>
    <t>RECARGA EXTINTOR TIPO ÁGUA PRESSURIZADA, CARGA NOMINAL 10L</t>
  </si>
  <si>
    <t xml:space="preserve">RECARGA  EXTINTOR TIPO CO2, CARGA NOMINAL DE 04 KG </t>
  </si>
  <si>
    <t xml:space="preserve">RECARGA  EXTINTOR TIPO CO2, CARGA NOMINAL DE 06 KG </t>
  </si>
  <si>
    <t xml:space="preserve">RECARGA  EXTINTOR TIPO CO2, CARGA NOMINAL DE 10 KG </t>
  </si>
  <si>
    <t xml:space="preserve">RECARGA  EXTINTOR TIPO PÓ QUÍMICO SECO BC, CARGA NOMINAL 04 KG </t>
  </si>
  <si>
    <t>RECARGA  EXTINTOR TIPO PÓ QUÍMICO SECO BC, CARGA NOMINAL 06 KG</t>
  </si>
  <si>
    <t xml:space="preserve">RECARGA  EXTINTOR TIPO PÓ QUÍMICO SECO BC, CARGA NOMINAL 08 KG </t>
  </si>
  <si>
    <t>RECARGA  EXTINTOR TIPO PÓ QUÍMICO SECO BC, CARGA NOMINAL 12 KG</t>
  </si>
  <si>
    <t>RECARGA  EXTINTOR TIPO PÓ QUÍMICO SECO ABC, CARGA NOMINAL 04 KG</t>
  </si>
  <si>
    <t xml:space="preserve">RECARGA  EXTINTOR TIPO PÓ QUÍMICO SECO ABC, CARGA NOMINAL 06 KG </t>
  </si>
  <si>
    <t>RECARGA  EXTINTOR TIPO PÓ QUÍMICO SECO ABC, CARGA NOMINAL 08 KG</t>
  </si>
  <si>
    <t>RECARGA  EXTINTOR TIPO PÓ QUÍMICO BC 50KG, PRESSURIZADA SOBRE RODAS</t>
  </si>
  <si>
    <t>RECARGA  EXTINTOR TIPO ÁGUA PRESSURIZADA, CARGA NOMINAL 75L</t>
  </si>
  <si>
    <t xml:space="preserve">RECARGA  EXTINTOR DE ESPUMA MECÂNICA, CARGA NOMINAL DE 10L </t>
  </si>
  <si>
    <t>TESTE HIDROSTÁTICO EXTINTOR TIPO ÁGUA PRESSURIZADA, CARGA NOMINAL 10L</t>
  </si>
  <si>
    <t xml:space="preserve">TESTE HIDROSTÁTICO EXTINTOR TIPO CO2, CARGA NOMINAL DE 04 KG </t>
  </si>
  <si>
    <t>TESTE HIDROSTÁTICO EXTINTOR TIPO CO2, CARGA NOMINAL DE 06 KG</t>
  </si>
  <si>
    <t xml:space="preserve">TESTE HIDROSTÁTICO EXTINTOR TIPO CO2, CARGA NOMINAL DE 10 KG </t>
  </si>
  <si>
    <t xml:space="preserve">TESTE HIDROSTÁTICO EXTINTOR TIPO PÓ QUÍMICO SECO BC, CARGA NOMINAL 04 KG </t>
  </si>
  <si>
    <t xml:space="preserve">TESTE HIDROSTÁTICO EXTINTOR TIPO PÓ QUÍMICO SECO BC, CARGA NOMINAL 06 KG </t>
  </si>
  <si>
    <t>TESTE HIDROSTÁTICO EXTINTOR TIPO PÓ QUÍMICO SECO BC, CARGA NOMINAL 08 KG</t>
  </si>
  <si>
    <t>TESTE HIDROSTÁTICO EXTINTOR TIPO PÓ QUÍMICO SECO BC, CARGA NOMINAL 12 KG</t>
  </si>
  <si>
    <t>TESTE HIDROSTÁTICO EXTINTOR TIPO PÓ QUÍMICO SECO ABC, CARGA NOMINAL 04 KG</t>
  </si>
  <si>
    <t xml:space="preserve">TESTE HIDROSTÁTICO EXTINTOR TIPO PÓ QUÍMICO SECO ABC, CARGA NOMINAL 06 KG </t>
  </si>
  <si>
    <t>TESTE HIDROSTÁTICO EXTINTOR TIPO PÓ QUÍMICO SECO ABC, CARGA NOMINAL 08 KG</t>
  </si>
  <si>
    <t>TESTE HIDROSTÁTICO EXTINTOR TIPO PÓ QUÍMICO, 50KG, PRESSURIZADA, SOBRE RODAS</t>
  </si>
  <si>
    <t>TESTE HIDROSTÁTICO EXTINTOR TIPO ÁGUA PRESSURIZADA, CARGA NOMINAL 75L</t>
  </si>
  <si>
    <t>TESTE HIDROSTÁTICO EXTINTOR DE ESPUMA MECÂNICA, CARGA NOMINAL DE 10L</t>
  </si>
  <si>
    <t>MANUTENÇÃO DE MANGUEIRA DE INCÊNDIO TIPO 2, COM 2.1/2” DE DIÂMETRO E 15 METROS DE COMPRIMENTO</t>
  </si>
  <si>
    <t>MANUTENÇÃO DE MANGUEIRA DE INCÊNDIO TIPO 2, COM 1.1/2” DE DIÂMETRO E 15 METROS DE COMPRIMENTO (MANGOTINHO)</t>
  </si>
  <si>
    <t>SUBSTITUIÇÃO DE MANGUEIRA DE INCÊNDIO TIPO 2, COM 1.1/2" DE DIÂMETRO E 15 METROS DE COMPRIMENTO (HIDRANTE)</t>
  </si>
  <si>
    <t>MANUTENÇÃO DE MANGUEIRA DE INCÊNDIO TIPO 2, COM 1.1/2” DE DIÂMETRO E 15 METROS DE COMPRIMENTO (PARA HIDRANTE)</t>
  </si>
  <si>
    <t>FORNECIMENTO P/ REPOSIÇÃO DE ESGUICHO DE JATO REGULÁVEL, ENGATE RÁPIDO. ENTRADA  Ø 1.½” STORZ. MATERIAL: LATÃO</t>
  </si>
  <si>
    <t>FORNECIMENTO P/ REPOSIÇÃO DE REDUÇÃO, Ø 2.½” STORZ 1.½” STORZ.  MATERIAL: LATÃO</t>
  </si>
  <si>
    <t>FORNECIMENTO P/ REPOSIÇÃO DE ADAPTADOR, Ø 2.½” ROSCA FÊMEA X 2.½” STORZ.  MATERIAL: LATÃO</t>
  </si>
  <si>
    <t>FORNECIMENTO P/ REPOSIÇÃO DE ADAPTADOR, Ø 1.½” ROSCA FÊMEA X 1.½” STORZ.  MATERIAL: LATÃO</t>
  </si>
  <si>
    <t>FORNECIMENTO P/ REPOSIÇÃO DE CHAVE PARA ENGATE RÁPIDO STORZ Ø 1.½” X 2.½”. MATERIAL: LATÃO</t>
  </si>
  <si>
    <t>FORNECIMENTO P/ REPOSIÇÃO DE VOLANTE P/REGISTRO Ø 2.½” DE HIDRANTE DE RECALQUE, BRUTO, VERMELHO COM PORCA.  MATERIAL: ALUMÍNIO</t>
  </si>
  <si>
    <t>ETIQUETA DE INVIOLABILIDADE DAS CAIXAS DE MANGUEIRAS DE INCÊNDIO</t>
  </si>
  <si>
    <t>FORNECIMENTO E INSTALAÇÃO DE PLACA COM: A SINALIZAÇÃO DE LOCALIZAÇÃO, O TIPO DE AGENTE EXTINTOR E AS CLASSES DE FOGO, CONFORME REGULAMENTAÇÃO TÉCNICA DO CBMRS</t>
  </si>
  <si>
    <t>ABRIGO PARA EXTINTOR 75X30X25CM. MODELO DE SOBREPOR; POSSUI VISOR EM ACRÍLICO COM A PALAVRA “INCÊNDIO”; PRODUZIDO EM CHAPA DE AÇO 21 E COM PINTURA ELETROSTÁTICA VERMELHA; COM FUROS PARA FIXAÇÃO. ABERTURAS PARA CIRCULAÇÃO DE AR.</t>
  </si>
  <si>
    <t>ABRIGO PARA EXTINTOR  85X40X30CM. MODELO DE SOBREPOR; POSSUI VISOR EM ACRÍLICO COM A PALAVRA “INCÊNDIO”; PRODUZIDO EM CHAPA DE AÇO 21 E COM PINTURA ELETROSTÁTICA VERMELHA; COM FUROS PARA FIXAÇÃO. ABERTURAS PARA CIRCULAÇÃO DE AR.</t>
  </si>
  <si>
    <t>Subtotal MANUTENÇÃO DE SEGUNDO NÍVEL (inclui a recarga dos extintores)</t>
  </si>
  <si>
    <t>Subtotal MANUTENÇÃO DE TERCEIRO NÍVEL (inclui o reteste / ensaio hidrostático dos extintores)</t>
  </si>
  <si>
    <t>Subtotal MANUTENÇÃO E SUBSTITUIÇÃO DE MANGUEIRAS DE INCÊNDIO</t>
  </si>
  <si>
    <t>1 - Foi utilizada data base SINAPI mai/2025;</t>
  </si>
  <si>
    <t>(preencher este campo com o local da prestação dos serviços)</t>
  </si>
  <si>
    <r>
      <t xml:space="preserve">PE 442/2025
</t>
    </r>
    <r>
      <rPr>
        <b/>
        <sz val="10"/>
        <color theme="1"/>
        <rFont val="Arial"/>
        <family val="2"/>
      </rPr>
      <t xml:space="preserve">
</t>
    </r>
    <r>
      <rPr>
        <b/>
        <sz val="18"/>
        <color theme="1"/>
        <rFont val="Arial"/>
        <family val="2"/>
      </rPr>
      <t>REGISTRO DE PREÇOS DE COMBATE A INCÊNDIO</t>
    </r>
    <r>
      <rPr>
        <b/>
        <sz val="10"/>
        <color theme="1"/>
        <rFont val="Arial"/>
        <family val="2"/>
      </rPr>
      <t xml:space="preserve">
</t>
    </r>
    <r>
      <rPr>
        <b/>
        <sz val="14"/>
        <color theme="1"/>
        <rFont val="Arial"/>
        <family val="2"/>
      </rPr>
      <t>Vigência da Ata: de 19/01/2026 a 19/01/2027</t>
    </r>
  </si>
  <si>
    <t>Registro de preços para prestação de serviços de manutenção em equipamentos de combate a incêndio (extintores e mangueiras de incêndio), com o fornecimento de mão de obra, material, ferramentas e a substituição de peças, para atender aos órgãos da Administração Pública Municipal de Porto Alegre.</t>
  </si>
  <si>
    <t>CREA-RS: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</si>
</sst>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$&quot;\ * #,##0.00_-;\-&quot;R$&quot;\ * #,##0.00_-;_-&quot;R$&quot;\ * &quot;-&quot;??_-;_-@_-"/>
    <numFmt numFmtId="164" formatCode="[$-416]mmm\-yy"/>
    <numFmt numFmtId="165" formatCode="_(* #,##0.00_);_(* \(#,##0.00\);_(* \-??_);_(@_)"/>
    <numFmt numFmtId="166" formatCode="#,##0.00\ ;&quot; (&quot;#,##0.00\);&quot; -&quot;#\ ;@\ "/>
  </numFmts>
  <fonts count="24">
    <font>
      <sz val="11"/>
      <color theme="1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20"/>
      <color theme="1"/>
      <name val="Arial"/>
      <family val="2"/>
    </font>
    <font>
      <sz val="1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Tahoma"/>
      <family val="2"/>
    </font>
    <font>
      <b/>
      <sz val="10"/>
      <color rgb="FFD8D8D8"/>
      <name val="Arial"/>
      <family val="2"/>
    </font>
    <font>
      <sz val="8"/>
      <color theme="1"/>
      <name val="Arial"/>
      <family val="2"/>
    </font>
    <font>
      <sz val="8"/>
      <color theme="1"/>
      <name val="Arial1"/>
    </font>
    <font>
      <b/>
      <sz val="8"/>
      <color theme="1"/>
      <name val="Arial"/>
      <family val="2"/>
    </font>
    <font>
      <b/>
      <sz val="11"/>
      <color theme="1"/>
      <name val="Arial"/>
      <family val="2"/>
    </font>
    <font>
      <sz val="6"/>
      <color theme="1"/>
      <name val="Arial"/>
      <family val="2"/>
    </font>
    <font>
      <sz val="10"/>
      <color theme="1"/>
      <name val="Century Gothic"/>
      <family val="2"/>
    </font>
    <font>
      <b/>
      <sz val="14"/>
      <color theme="1"/>
      <name val="Arial"/>
      <family val="2"/>
    </font>
    <font>
      <b/>
      <sz val="18"/>
      <color theme="1"/>
      <name val="Arial"/>
      <family val="2"/>
    </font>
    <font>
      <b/>
      <sz val="9"/>
      <color theme="1"/>
      <name val="Arial"/>
      <family val="2"/>
    </font>
    <font>
      <sz val="10"/>
      <color rgb="FFFF0000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FDE9D9"/>
        <bgColor rgb="FFFDE9D9"/>
      </patternFill>
    </fill>
    <fill>
      <patternFill patternType="solid">
        <fgColor rgb="FFD8D8D8"/>
        <bgColor rgb="FFD8D8D8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6" tint="0.39997558519241921"/>
        <bgColor indexed="65"/>
      </patternFill>
    </fill>
  </fills>
  <borders count="36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2" fillId="0" borderId="1"/>
    <xf numFmtId="9" fontId="2" fillId="0" borderId="1" applyFont="0" applyFill="0" applyBorder="0" applyAlignment="0" applyProtection="0"/>
    <xf numFmtId="44" fontId="2" fillId="0" borderId="1" applyFont="0" applyFill="0" applyBorder="0" applyAlignment="0" applyProtection="0"/>
    <xf numFmtId="9" fontId="20" fillId="0" borderId="0" applyFont="0" applyFill="0" applyBorder="0" applyAlignment="0" applyProtection="0"/>
    <xf numFmtId="0" fontId="21" fillId="0" borderId="1"/>
    <xf numFmtId="0" fontId="22" fillId="0" borderId="1"/>
    <xf numFmtId="0" fontId="1" fillId="9" borderId="1" applyNumberFormat="0" applyBorder="0" applyAlignment="0" applyProtection="0"/>
  </cellStyleXfs>
  <cellXfs count="135">
    <xf numFmtId="0" fontId="0" fillId="0" borderId="0" xfId="0"/>
    <xf numFmtId="4" fontId="10" fillId="6" borderId="4" xfId="0" applyNumberFormat="1" applyFont="1" applyFill="1" applyBorder="1" applyAlignment="1" applyProtection="1">
      <alignment horizontal="center" vertical="center" wrapText="1"/>
      <protection locked="0"/>
    </xf>
    <xf numFmtId="9" fontId="12" fillId="5" borderId="25" xfId="4" applyFont="1" applyFill="1" applyBorder="1" applyAlignment="1" applyProtection="1">
      <alignment horizontal="center" vertical="center"/>
    </xf>
    <xf numFmtId="10" fontId="18" fillId="5" borderId="25" xfId="4" applyNumberFormat="1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0" fontId="0" fillId="7" borderId="0" xfId="0" applyFill="1" applyAlignment="1">
      <alignment vertical="center"/>
    </xf>
    <xf numFmtId="0" fontId="0" fillId="0" borderId="0" xfId="0" applyAlignment="1">
      <alignment vertical="center"/>
    </xf>
    <xf numFmtId="0" fontId="7" fillId="2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vertical="center"/>
    </xf>
    <xf numFmtId="0" fontId="3" fillId="2" borderId="1" xfId="0" applyFont="1" applyFill="1" applyBorder="1" applyAlignment="1">
      <alignment horizontal="right" vertical="center"/>
    </xf>
    <xf numFmtId="164" fontId="3" fillId="2" borderId="16" xfId="0" applyNumberFormat="1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right" vertical="center"/>
    </xf>
    <xf numFmtId="10" fontId="3" fillId="2" borderId="16" xfId="0" applyNumberFormat="1" applyFont="1" applyFill="1" applyBorder="1" applyAlignment="1">
      <alignment horizontal="center" vertical="center"/>
    </xf>
    <xf numFmtId="4" fontId="3" fillId="2" borderId="11" xfId="0" applyNumberFormat="1" applyFont="1" applyFill="1" applyBorder="1" applyAlignment="1">
      <alignment horizontal="right" vertical="center"/>
    </xf>
    <xf numFmtId="10" fontId="3" fillId="2" borderId="12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4" fontId="7" fillId="3" borderId="3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" fontId="7" fillId="3" borderId="1" xfId="0" applyNumberFormat="1" applyFont="1" applyFill="1" applyBorder="1" applyAlignment="1">
      <alignment horizontal="center" vertical="center" wrapText="1"/>
    </xf>
    <xf numFmtId="4" fontId="7" fillId="8" borderId="1" xfId="0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0" fontId="7" fillId="5" borderId="19" xfId="0" applyFont="1" applyFill="1" applyBorder="1" applyAlignment="1">
      <alignment horizontal="center" vertical="center"/>
    </xf>
    <xf numFmtId="0" fontId="7" fillId="5" borderId="22" xfId="0" applyFont="1" applyFill="1" applyBorder="1" applyAlignment="1">
      <alignment horizontal="left" vertical="center"/>
    </xf>
    <xf numFmtId="0" fontId="7" fillId="5" borderId="22" xfId="0" applyFont="1" applyFill="1" applyBorder="1" applyAlignment="1">
      <alignment vertical="center"/>
    </xf>
    <xf numFmtId="0" fontId="3" fillId="5" borderId="22" xfId="0" applyFont="1" applyFill="1" applyBorder="1" applyAlignment="1">
      <alignment horizontal="center" vertical="center"/>
    </xf>
    <xf numFmtId="165" fontId="9" fillId="5" borderId="6" xfId="0" applyNumberFormat="1" applyFont="1" applyFill="1" applyBorder="1" applyAlignment="1">
      <alignment vertical="center"/>
    </xf>
    <xf numFmtId="0" fontId="10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166" fontId="10" fillId="0" borderId="4" xfId="0" applyNumberFormat="1" applyFont="1" applyBorder="1" applyAlignment="1">
      <alignment horizontal="center" vertical="center" wrapText="1"/>
    </xf>
    <xf numFmtId="0" fontId="10" fillId="0" borderId="4" xfId="0" applyFont="1" applyBorder="1" applyAlignment="1">
      <alignment horizontal="left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10" fontId="10" fillId="0" borderId="4" xfId="0" applyNumberFormat="1" applyFont="1" applyBorder="1" applyAlignment="1">
      <alignment horizontal="center" vertical="center"/>
    </xf>
    <xf numFmtId="4" fontId="10" fillId="0" borderId="5" xfId="0" applyNumberFormat="1" applyFont="1" applyBorder="1" applyAlignment="1">
      <alignment horizontal="center" vertical="center"/>
    </xf>
    <xf numFmtId="4" fontId="10" fillId="0" borderId="4" xfId="0" applyNumberFormat="1" applyFont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left" vertical="center" wrapText="1"/>
    </xf>
    <xf numFmtId="0" fontId="10" fillId="3" borderId="7" xfId="0" applyFont="1" applyFill="1" applyBorder="1" applyAlignment="1">
      <alignment horizontal="center" vertical="center" wrapText="1"/>
    </xf>
    <xf numFmtId="2" fontId="10" fillId="3" borderId="7" xfId="0" applyNumberFormat="1" applyFont="1" applyFill="1" applyBorder="1" applyAlignment="1">
      <alignment horizontal="center" vertical="center" wrapText="1"/>
    </xf>
    <xf numFmtId="2" fontId="10" fillId="3" borderId="23" xfId="0" applyNumberFormat="1" applyFont="1" applyFill="1" applyBorder="1" applyAlignment="1">
      <alignment horizontal="center" vertical="center" wrapText="1"/>
    </xf>
    <xf numFmtId="0" fontId="10" fillId="3" borderId="23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/>
    </xf>
    <xf numFmtId="165" fontId="10" fillId="0" borderId="20" xfId="0" applyNumberFormat="1" applyFont="1" applyBorder="1" applyAlignment="1">
      <alignment horizontal="center" vertical="center"/>
    </xf>
    <xf numFmtId="165" fontId="10" fillId="0" borderId="7" xfId="0" applyNumberFormat="1" applyFont="1" applyBorder="1" applyAlignment="1">
      <alignment horizontal="center" vertical="center"/>
    </xf>
    <xf numFmtId="0" fontId="7" fillId="5" borderId="19" xfId="0" applyFont="1" applyFill="1" applyBorder="1" applyAlignment="1">
      <alignment horizontal="right" vertical="center" wrapText="1"/>
    </xf>
    <xf numFmtId="0" fontId="7" fillId="5" borderId="22" xfId="0" applyFont="1" applyFill="1" applyBorder="1" applyAlignment="1">
      <alignment horizontal="right" vertical="center" wrapText="1"/>
    </xf>
    <xf numFmtId="0" fontId="12" fillId="5" borderId="22" xfId="0" applyFont="1" applyFill="1" applyBorder="1" applyAlignment="1">
      <alignment horizontal="right" vertical="center"/>
    </xf>
    <xf numFmtId="4" fontId="12" fillId="5" borderId="8" xfId="0" applyNumberFormat="1" applyFont="1" applyFill="1" applyBorder="1" applyAlignment="1">
      <alignment horizontal="center" vertical="center"/>
    </xf>
    <xf numFmtId="4" fontId="7" fillId="5" borderId="8" xfId="0" applyNumberFormat="1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left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left" vertical="center"/>
    </xf>
    <xf numFmtId="0" fontId="10" fillId="2" borderId="16" xfId="0" applyFont="1" applyFill="1" applyBorder="1" applyAlignment="1">
      <alignment horizontal="center" vertical="center"/>
    </xf>
    <xf numFmtId="4" fontId="10" fillId="2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vertical="center"/>
    </xf>
    <xf numFmtId="0" fontId="10" fillId="0" borderId="8" xfId="0" applyFont="1" applyBorder="1" applyAlignment="1">
      <alignment horizontal="center" vertical="center" wrapText="1"/>
    </xf>
    <xf numFmtId="166" fontId="11" fillId="0" borderId="7" xfId="0" applyNumberFormat="1" applyFont="1" applyBorder="1" applyAlignment="1">
      <alignment horizontal="center" vertical="center" wrapText="1"/>
    </xf>
    <xf numFmtId="0" fontId="10" fillId="0" borderId="7" xfId="0" applyFont="1" applyBorder="1" applyAlignment="1">
      <alignment horizontal="left" vertical="center" wrapText="1"/>
    </xf>
    <xf numFmtId="4" fontId="10" fillId="3" borderId="7" xfId="0" applyNumberFormat="1" applyFont="1" applyFill="1" applyBorder="1" applyAlignment="1">
      <alignment horizontal="center" vertical="center" wrapText="1"/>
    </xf>
    <xf numFmtId="4" fontId="10" fillId="3" borderId="23" xfId="0" applyNumberFormat="1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/>
    </xf>
    <xf numFmtId="4" fontId="18" fillId="5" borderId="8" xfId="0" applyNumberFormat="1" applyFont="1" applyFill="1" applyBorder="1" applyAlignment="1">
      <alignment horizontal="center" vertical="center"/>
    </xf>
    <xf numFmtId="49" fontId="13" fillId="5" borderId="27" xfId="0" applyNumberFormat="1" applyFont="1" applyFill="1" applyBorder="1" applyAlignment="1">
      <alignment horizontal="right" vertical="center" wrapText="1"/>
    </xf>
    <xf numFmtId="49" fontId="13" fillId="5" borderId="28" xfId="0" applyNumberFormat="1" applyFont="1" applyFill="1" applyBorder="1" applyAlignment="1">
      <alignment horizontal="right" vertical="center" wrapText="1"/>
    </xf>
    <xf numFmtId="0" fontId="7" fillId="5" borderId="28" xfId="0" applyFont="1" applyFill="1" applyBorder="1" applyAlignment="1">
      <alignment horizontal="right" vertical="center" wrapText="1"/>
    </xf>
    <xf numFmtId="0" fontId="3" fillId="5" borderId="28" xfId="0" applyFont="1" applyFill="1" applyBorder="1" applyAlignment="1">
      <alignment horizontal="center" vertical="center"/>
    </xf>
    <xf numFmtId="0" fontId="18" fillId="5" borderId="28" xfId="0" applyFont="1" applyFill="1" applyBorder="1" applyAlignment="1">
      <alignment horizontal="right" vertical="center"/>
    </xf>
    <xf numFmtId="4" fontId="12" fillId="5" borderId="29" xfId="0" applyNumberFormat="1" applyFont="1" applyFill="1" applyBorder="1" applyAlignment="1">
      <alignment horizontal="center" vertical="center"/>
    </xf>
    <xf numFmtId="4" fontId="18" fillId="5" borderId="29" xfId="0" applyNumberFormat="1" applyFont="1" applyFill="1" applyBorder="1" applyAlignment="1">
      <alignment horizontal="center" vertical="center"/>
    </xf>
    <xf numFmtId="49" fontId="13" fillId="5" borderId="35" xfId="0" applyNumberFormat="1" applyFont="1" applyFill="1" applyBorder="1" applyAlignment="1">
      <alignment horizontal="right" vertical="center" wrapText="1"/>
    </xf>
    <xf numFmtId="49" fontId="13" fillId="5" borderId="25" xfId="0" applyNumberFormat="1" applyFont="1" applyFill="1" applyBorder="1" applyAlignment="1">
      <alignment horizontal="right" vertical="center" wrapText="1"/>
    </xf>
    <xf numFmtId="0" fontId="18" fillId="5" borderId="25" xfId="0" applyFont="1" applyFill="1" applyBorder="1" applyAlignment="1">
      <alignment horizontal="right" vertical="center" wrapText="1"/>
    </xf>
    <xf numFmtId="0" fontId="3" fillId="5" borderId="25" xfId="0" applyFont="1" applyFill="1" applyBorder="1" applyAlignment="1">
      <alignment horizontal="center" vertical="center"/>
    </xf>
    <xf numFmtId="0" fontId="18" fillId="5" borderId="25" xfId="0" applyFont="1" applyFill="1" applyBorder="1" applyAlignment="1">
      <alignment horizontal="right" vertical="center"/>
    </xf>
    <xf numFmtId="4" fontId="12" fillId="5" borderId="25" xfId="0" applyNumberFormat="1" applyFont="1" applyFill="1" applyBorder="1" applyAlignment="1">
      <alignment horizontal="center" vertical="center"/>
    </xf>
    <xf numFmtId="4" fontId="18" fillId="5" borderId="26" xfId="0" applyNumberFormat="1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left" vertical="center"/>
    </xf>
    <xf numFmtId="49" fontId="7" fillId="2" borderId="1" xfId="0" applyNumberFormat="1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right" vertical="center" wrapText="1"/>
    </xf>
    <xf numFmtId="4" fontId="7" fillId="2" borderId="1" xfId="0" applyNumberFormat="1" applyFont="1" applyFill="1" applyBorder="1" applyAlignment="1">
      <alignment horizontal="center" vertical="center"/>
    </xf>
    <xf numFmtId="0" fontId="3" fillId="7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49" fontId="15" fillId="2" borderId="1" xfId="0" applyNumberFormat="1" applyFont="1" applyFill="1" applyBorder="1" applyAlignment="1">
      <alignment horizontal="left" vertical="center" wrapText="1"/>
    </xf>
    <xf numFmtId="49" fontId="15" fillId="2" borderId="1" xfId="0" applyNumberFormat="1" applyFont="1" applyFill="1" applyBorder="1" applyAlignment="1">
      <alignment horizontal="center" vertical="center" wrapText="1"/>
    </xf>
    <xf numFmtId="0" fontId="4" fillId="2" borderId="30" xfId="0" applyFont="1" applyFill="1" applyBorder="1" applyAlignment="1">
      <alignment horizontal="center" vertical="center" wrapText="1"/>
    </xf>
    <xf numFmtId="0" fontId="4" fillId="2" borderId="31" xfId="0" applyFont="1" applyFill="1" applyBorder="1" applyAlignment="1">
      <alignment horizontal="center" vertical="center" wrapText="1"/>
    </xf>
    <xf numFmtId="0" fontId="4" fillId="2" borderId="32" xfId="0" applyFont="1" applyFill="1" applyBorder="1" applyAlignment="1">
      <alignment horizontal="center" vertical="center" wrapText="1"/>
    </xf>
    <xf numFmtId="0" fontId="4" fillId="2" borderId="33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34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4" fontId="7" fillId="3" borderId="10" xfId="0" applyNumberFormat="1" applyFont="1" applyFill="1" applyBorder="1" applyAlignment="1">
      <alignment horizontal="center" vertical="center" wrapText="1"/>
    </xf>
    <xf numFmtId="0" fontId="5" fillId="0" borderId="21" xfId="0" applyFont="1" applyBorder="1" applyAlignment="1">
      <alignment vertical="center"/>
    </xf>
    <xf numFmtId="0" fontId="5" fillId="0" borderId="15" xfId="0" applyFont="1" applyBorder="1" applyAlignment="1">
      <alignment vertical="center"/>
    </xf>
    <xf numFmtId="0" fontId="7" fillId="3" borderId="17" xfId="0" applyFont="1" applyFill="1" applyBorder="1" applyAlignment="1">
      <alignment horizontal="center" vertical="center" wrapText="1"/>
    </xf>
    <xf numFmtId="0" fontId="5" fillId="0" borderId="18" xfId="0" applyFont="1" applyBorder="1" applyAlignment="1">
      <alignment vertical="center"/>
    </xf>
    <xf numFmtId="49" fontId="7" fillId="3" borderId="17" xfId="0" applyNumberFormat="1" applyFont="1" applyFill="1" applyBorder="1" applyAlignment="1">
      <alignment horizontal="center" vertical="center" wrapText="1"/>
    </xf>
    <xf numFmtId="4" fontId="7" fillId="3" borderId="17" xfId="0" applyNumberFormat="1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/>
    </xf>
    <xf numFmtId="0" fontId="5" fillId="0" borderId="24" xfId="0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0" fontId="7" fillId="2" borderId="2" xfId="0" applyFont="1" applyFill="1" applyBorder="1" applyAlignment="1">
      <alignment horizontal="right" vertical="center"/>
    </xf>
    <xf numFmtId="0" fontId="7" fillId="2" borderId="9" xfId="0" applyFont="1" applyFill="1" applyBorder="1" applyAlignment="1">
      <alignment horizontal="right" vertical="center"/>
    </xf>
    <xf numFmtId="0" fontId="5" fillId="0" borderId="11" xfId="0" applyFont="1" applyBorder="1" applyAlignment="1">
      <alignment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19" fillId="2" borderId="11" xfId="0" applyFont="1" applyFill="1" applyBorder="1" applyAlignment="1" applyProtection="1">
      <alignment horizontal="left" vertical="center" wrapText="1"/>
      <protection locked="0"/>
    </xf>
    <xf numFmtId="0" fontId="3" fillId="2" borderId="11" xfId="0" applyFont="1" applyFill="1" applyBorder="1" applyAlignment="1" applyProtection="1">
      <alignment horizontal="left" vertical="center" wrapText="1"/>
      <protection locked="0"/>
    </xf>
    <xf numFmtId="0" fontId="7" fillId="2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right" vertical="center"/>
    </xf>
    <xf numFmtId="0" fontId="3" fillId="2" borderId="9" xfId="0" applyFont="1" applyFill="1" applyBorder="1" applyAlignment="1" applyProtection="1">
      <alignment horizontal="right" vertical="center"/>
      <protection locked="0"/>
    </xf>
    <xf numFmtId="0" fontId="3" fillId="2" borderId="11" xfId="0" applyFont="1" applyFill="1" applyBorder="1" applyAlignment="1" applyProtection="1">
      <alignment horizontal="right" vertical="center"/>
      <protection locked="0"/>
    </xf>
    <xf numFmtId="0" fontId="3" fillId="4" borderId="1" xfId="0" applyFont="1" applyFill="1" applyBorder="1" applyAlignment="1">
      <alignment horizontal="left" vertical="center"/>
    </xf>
    <xf numFmtId="0" fontId="21" fillId="0" borderId="1" xfId="0" applyFont="1" applyBorder="1" applyAlignment="1">
      <alignment vertical="center"/>
    </xf>
    <xf numFmtId="49" fontId="3" fillId="2" borderId="1" xfId="0" applyNumberFormat="1" applyFont="1" applyFill="1" applyBorder="1" applyAlignment="1">
      <alignment horizontal="left" vertical="center" wrapText="1"/>
    </xf>
    <xf numFmtId="0" fontId="3" fillId="2" borderId="13" xfId="0" applyFont="1" applyFill="1" applyBorder="1" applyAlignment="1">
      <alignment horizontal="right" vertical="center"/>
    </xf>
    <xf numFmtId="0" fontId="3" fillId="2" borderId="24" xfId="0" applyFont="1" applyFill="1" applyBorder="1" applyAlignment="1">
      <alignment horizontal="right" vertical="center"/>
    </xf>
    <xf numFmtId="0" fontId="7" fillId="2" borderId="24" xfId="0" applyFont="1" applyFill="1" applyBorder="1" applyAlignment="1" applyProtection="1">
      <alignment horizontal="left" vertical="center"/>
      <protection locked="0"/>
    </xf>
    <xf numFmtId="0" fontId="7" fillId="2" borderId="14" xfId="0" applyFont="1" applyFill="1" applyBorder="1" applyAlignment="1" applyProtection="1">
      <alignment horizontal="left" vertical="center"/>
      <protection locked="0"/>
    </xf>
    <xf numFmtId="0" fontId="3" fillId="2" borderId="1" xfId="0" applyFont="1" applyFill="1" applyBorder="1" applyAlignment="1" applyProtection="1">
      <alignment horizontal="left" vertical="center"/>
      <protection locked="0"/>
    </xf>
    <xf numFmtId="0" fontId="3" fillId="2" borderId="16" xfId="0" applyFont="1" applyFill="1" applyBorder="1" applyAlignment="1" applyProtection="1">
      <alignment horizontal="left" vertical="center"/>
      <protection locked="0"/>
    </xf>
    <xf numFmtId="1" fontId="3" fillId="2" borderId="1" xfId="0" applyNumberFormat="1" applyFont="1" applyFill="1" applyBorder="1" applyAlignment="1" applyProtection="1">
      <alignment horizontal="left" vertical="center"/>
      <protection locked="0"/>
    </xf>
    <xf numFmtId="1" fontId="3" fillId="2" borderId="16" xfId="0" applyNumberFormat="1" applyFont="1" applyFill="1" applyBorder="1" applyAlignment="1" applyProtection="1">
      <alignment horizontal="left" vertical="center"/>
      <protection locked="0"/>
    </xf>
    <xf numFmtId="0" fontId="3" fillId="2" borderId="11" xfId="0" applyFont="1" applyFill="1" applyBorder="1" applyAlignment="1" applyProtection="1">
      <alignment horizontal="left" vertical="center"/>
      <protection locked="0"/>
    </xf>
    <xf numFmtId="0" fontId="3" fillId="2" borderId="12" xfId="0" applyFont="1" applyFill="1" applyBorder="1" applyAlignment="1" applyProtection="1">
      <alignment horizontal="left" vertical="center"/>
      <protection locked="0"/>
    </xf>
  </cellXfs>
  <cellStyles count="8">
    <cellStyle name="60% - Accent3" xfId="7" xr:uid="{00000000-0005-0000-0000-000000000000}"/>
    <cellStyle name="Moeda 2" xfId="3" xr:uid="{00000000-0005-0000-0000-000003000000}"/>
    <cellStyle name="Normal" xfId="0" builtinId="0"/>
    <cellStyle name="Normal 2" xfId="1" xr:uid="{00000000-0005-0000-0000-000005000000}"/>
    <cellStyle name="Normal 3" xfId="5" xr:uid="{00000000-0005-0000-0000-000006000000}"/>
    <cellStyle name="Normal 4" xfId="6" xr:uid="{00000000-0005-0000-0000-000007000000}"/>
    <cellStyle name="Porcentagem" xfId="4" builtinId="5"/>
    <cellStyle name="Porcentagem 2" xfId="2" xr:uid="{00000000-0005-0000-0000-000009000000}"/>
  </cellStyles>
  <dxfs count="8"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FF00"/>
      </font>
      <fill>
        <patternFill patternType="solid">
          <fgColor rgb="FFFF0000"/>
          <bgColor rgb="FFFF0000"/>
        </patternFill>
      </fill>
    </dxf>
    <dxf>
      <font>
        <color rgb="FFFFFF00"/>
      </font>
      <fill>
        <patternFill patternType="solid">
          <fgColor rgb="FFFF0000"/>
          <bgColor rgb="FFFF00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548DD4"/>
      <color rgb="FF4F81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200024</xdr:colOff>
      <xdr:row>1</xdr:row>
      <xdr:rowOff>247649</xdr:rowOff>
    </xdr:from>
    <xdr:ext cx="923925" cy="1000125"/>
    <xdr:pic>
      <xdr:nvPicPr>
        <xdr:cNvPr id="2" name="image2.gif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95349" y="438149"/>
          <a:ext cx="923925" cy="100012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Plan10">
    <tabColor rgb="FF548DD4"/>
  </sheetPr>
  <dimension ref="B2:AC79"/>
  <sheetViews>
    <sheetView showGridLines="0" tabSelected="1" workbookViewId="0">
      <selection activeCell="D7" sqref="D7:L7"/>
    </sheetView>
  </sheetViews>
  <sheetFormatPr defaultColWidth="12.625" defaultRowHeight="15" customHeight="1"/>
  <cols>
    <col min="1" max="1" width="2.5" style="7" customWidth="1"/>
    <col min="2" max="2" width="6.625" style="7" customWidth="1"/>
    <col min="3" max="3" width="8.625" style="7" customWidth="1"/>
    <col min="4" max="4" width="10.625" style="7" customWidth="1"/>
    <col min="5" max="5" width="62.625" style="7" customWidth="1"/>
    <col min="6" max="6" width="6.625" style="7" customWidth="1"/>
    <col min="7" max="7" width="9.625" style="7" customWidth="1"/>
    <col min="8" max="8" width="7.125" style="7" hidden="1" customWidth="1"/>
    <col min="9" max="9" width="9.625" style="7" customWidth="1"/>
    <col min="10" max="10" width="11.625" style="7" customWidth="1"/>
    <col min="11" max="13" width="9.625" style="7" customWidth="1"/>
    <col min="14" max="14" width="7.125" style="7" hidden="1" customWidth="1"/>
    <col min="15" max="15" width="9.625" style="7" customWidth="1"/>
    <col min="16" max="17" width="11.625" style="7" customWidth="1"/>
    <col min="18" max="18" width="9.625" style="7" customWidth="1"/>
    <col min="19" max="19" width="1.75" style="7" hidden="1" customWidth="1"/>
    <col min="20" max="20" width="4.875" style="7" hidden="1" customWidth="1"/>
    <col min="21" max="21" width="6.125" style="7" hidden="1" customWidth="1"/>
    <col min="22" max="22" width="4" style="7" hidden="1" customWidth="1"/>
    <col min="23" max="23" width="2.625" style="7" hidden="1" customWidth="1"/>
    <col min="24" max="26" width="7.625" style="6" customWidth="1"/>
    <col min="27" max="29" width="12.625" style="6"/>
    <col min="30" max="16384" width="12.625" style="7"/>
  </cols>
  <sheetData>
    <row r="2" spans="2:26" ht="60" customHeight="1">
      <c r="B2" s="90" t="s">
        <v>122</v>
      </c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2"/>
      <c r="R2" s="4"/>
      <c r="S2" s="4"/>
      <c r="T2" s="4"/>
      <c r="U2" s="4"/>
      <c r="V2" s="4"/>
      <c r="W2" s="4"/>
      <c r="X2" s="4"/>
      <c r="Y2" s="4"/>
      <c r="Z2" s="5"/>
    </row>
    <row r="3" spans="2:26" ht="60" customHeight="1">
      <c r="B3" s="93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5"/>
      <c r="R3" s="4"/>
      <c r="S3" s="4"/>
      <c r="T3" s="4"/>
      <c r="U3" s="4"/>
      <c r="V3" s="4"/>
      <c r="W3" s="4"/>
      <c r="X3" s="4"/>
      <c r="Y3" s="4"/>
      <c r="Z3" s="5"/>
    </row>
    <row r="4" spans="2:26" ht="22.5" customHeight="1">
      <c r="B4" s="105" t="s">
        <v>16</v>
      </c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7"/>
      <c r="R4" s="4"/>
      <c r="S4" s="4"/>
      <c r="T4" s="4"/>
      <c r="U4" s="4"/>
      <c r="V4" s="4"/>
      <c r="W4" s="4"/>
      <c r="X4" s="4"/>
      <c r="Y4" s="4"/>
      <c r="Z4" s="5"/>
    </row>
    <row r="5" spans="2:26" ht="22.5" customHeight="1">
      <c r="B5" s="108" t="s">
        <v>8</v>
      </c>
      <c r="C5" s="116"/>
      <c r="D5" s="117" t="s">
        <v>9</v>
      </c>
      <c r="E5" s="117"/>
      <c r="F5" s="117"/>
      <c r="G5" s="117"/>
      <c r="H5" s="117"/>
      <c r="I5" s="117"/>
      <c r="J5" s="117"/>
      <c r="K5" s="117"/>
      <c r="L5" s="117"/>
      <c r="M5" s="10"/>
      <c r="N5" s="11"/>
      <c r="O5" s="11"/>
      <c r="P5" s="8" t="s">
        <v>1</v>
      </c>
      <c r="Q5" s="12"/>
      <c r="R5" s="4"/>
      <c r="S5" s="4"/>
      <c r="T5" s="4"/>
      <c r="U5" s="4"/>
      <c r="V5" s="4"/>
      <c r="W5" s="4"/>
      <c r="X5" s="4"/>
      <c r="Y5" s="4"/>
      <c r="Z5" s="5"/>
    </row>
    <row r="6" spans="2:26" ht="29.25" customHeight="1">
      <c r="B6" s="108" t="s">
        <v>10</v>
      </c>
      <c r="C6" s="97"/>
      <c r="D6" s="113" t="s">
        <v>123</v>
      </c>
      <c r="E6" s="113"/>
      <c r="F6" s="113"/>
      <c r="G6" s="113"/>
      <c r="H6" s="113"/>
      <c r="I6" s="113"/>
      <c r="J6" s="113"/>
      <c r="K6" s="113"/>
      <c r="L6" s="113"/>
      <c r="M6" s="13"/>
      <c r="N6" s="13"/>
      <c r="O6" s="13"/>
      <c r="P6" s="13" t="s">
        <v>17</v>
      </c>
      <c r="Q6" s="14">
        <v>1.1284000000000001</v>
      </c>
      <c r="R6" s="4"/>
      <c r="S6" s="4"/>
      <c r="T6" s="4"/>
      <c r="U6" s="4"/>
      <c r="V6" s="4"/>
      <c r="W6" s="4"/>
      <c r="X6" s="4"/>
      <c r="Y6" s="4"/>
      <c r="Z6" s="5"/>
    </row>
    <row r="7" spans="2:26" ht="22.5" customHeight="1">
      <c r="B7" s="109" t="s">
        <v>11</v>
      </c>
      <c r="C7" s="110"/>
      <c r="D7" s="114" t="s">
        <v>121</v>
      </c>
      <c r="E7" s="115"/>
      <c r="F7" s="115"/>
      <c r="G7" s="115"/>
      <c r="H7" s="115"/>
      <c r="I7" s="115"/>
      <c r="J7" s="115"/>
      <c r="K7" s="115"/>
      <c r="L7" s="115"/>
      <c r="M7" s="15"/>
      <c r="N7" s="15"/>
      <c r="O7" s="15"/>
      <c r="P7" s="15" t="s">
        <v>18</v>
      </c>
      <c r="Q7" s="16">
        <v>0.69950000000000001</v>
      </c>
      <c r="R7" s="4"/>
      <c r="S7" s="4"/>
      <c r="T7" s="4"/>
      <c r="U7" s="4"/>
      <c r="V7" s="4"/>
      <c r="W7" s="4"/>
      <c r="X7" s="4"/>
      <c r="Y7" s="4"/>
      <c r="Z7" s="5"/>
    </row>
    <row r="8" spans="2:26" ht="22.5" customHeight="1">
      <c r="B8" s="101" t="s">
        <v>19</v>
      </c>
      <c r="C8" s="101" t="s">
        <v>4</v>
      </c>
      <c r="D8" s="101" t="s">
        <v>20</v>
      </c>
      <c r="E8" s="103" t="s">
        <v>5</v>
      </c>
      <c r="F8" s="103" t="s">
        <v>7</v>
      </c>
      <c r="G8" s="104" t="s">
        <v>21</v>
      </c>
      <c r="H8" s="111" t="s">
        <v>22</v>
      </c>
      <c r="I8" s="99"/>
      <c r="J8" s="99"/>
      <c r="K8" s="100"/>
      <c r="L8" s="112" t="s">
        <v>23</v>
      </c>
      <c r="M8" s="104" t="s">
        <v>24</v>
      </c>
      <c r="N8" s="98" t="s">
        <v>3</v>
      </c>
      <c r="O8" s="99"/>
      <c r="P8" s="99"/>
      <c r="Q8" s="100"/>
      <c r="R8" s="4"/>
      <c r="S8" s="4"/>
      <c r="T8" s="4"/>
      <c r="U8" s="4"/>
      <c r="V8" s="96"/>
      <c r="W8" s="97"/>
      <c r="X8" s="97"/>
      <c r="Y8" s="4"/>
      <c r="Z8" s="5"/>
    </row>
    <row r="9" spans="2:26" ht="30" customHeight="1">
      <c r="B9" s="102"/>
      <c r="C9" s="102"/>
      <c r="D9" s="102"/>
      <c r="E9" s="102"/>
      <c r="F9" s="102"/>
      <c r="G9" s="102"/>
      <c r="H9" s="18"/>
      <c r="I9" s="18" t="s">
        <v>6</v>
      </c>
      <c r="J9" s="18" t="s">
        <v>25</v>
      </c>
      <c r="K9" s="18" t="s">
        <v>15</v>
      </c>
      <c r="L9" s="102"/>
      <c r="M9" s="102"/>
      <c r="N9" s="18"/>
      <c r="O9" s="18" t="s">
        <v>6</v>
      </c>
      <c r="P9" s="18" t="s">
        <v>25</v>
      </c>
      <c r="Q9" s="18" t="s">
        <v>15</v>
      </c>
      <c r="R9" s="19"/>
      <c r="S9" s="19"/>
      <c r="T9" s="19"/>
      <c r="U9" s="19"/>
      <c r="V9" s="20"/>
      <c r="W9" s="20"/>
      <c r="X9" s="21"/>
      <c r="Y9" s="19"/>
      <c r="Z9" s="9"/>
    </row>
    <row r="10" spans="2:26" ht="6" customHeight="1">
      <c r="B10" s="22"/>
      <c r="C10" s="23"/>
      <c r="D10" s="23"/>
      <c r="E10" s="23"/>
      <c r="F10" s="23"/>
      <c r="G10" s="23"/>
      <c r="H10" s="23"/>
      <c r="I10" s="23"/>
      <c r="J10" s="23"/>
      <c r="K10" s="23"/>
      <c r="L10" s="4"/>
      <c r="M10" s="23"/>
      <c r="N10" s="23"/>
      <c r="O10" s="23"/>
      <c r="P10" s="23"/>
      <c r="Q10" s="24"/>
      <c r="R10" s="4"/>
      <c r="S10" s="4"/>
      <c r="T10" s="4"/>
      <c r="U10" s="4"/>
      <c r="V10" s="4"/>
      <c r="W10" s="4"/>
      <c r="X10" s="4"/>
      <c r="Y10" s="4"/>
      <c r="Z10" s="5"/>
    </row>
    <row r="11" spans="2:26" ht="15" customHeight="1">
      <c r="B11" s="25">
        <v>1</v>
      </c>
      <c r="C11" s="26"/>
      <c r="D11" s="26"/>
      <c r="E11" s="27" t="s">
        <v>26</v>
      </c>
      <c r="F11" s="27"/>
      <c r="G11" s="27"/>
      <c r="H11" s="27"/>
      <c r="I11" s="27"/>
      <c r="J11" s="27"/>
      <c r="K11" s="27"/>
      <c r="L11" s="28"/>
      <c r="M11" s="27"/>
      <c r="N11" s="27"/>
      <c r="O11" s="27"/>
      <c r="P11" s="27"/>
      <c r="Q11" s="29">
        <f>Q27</f>
        <v>0</v>
      </c>
      <c r="R11" s="4"/>
      <c r="S11" s="4"/>
      <c r="T11" s="4"/>
      <c r="U11" s="4"/>
      <c r="V11" s="4"/>
      <c r="W11" s="4"/>
      <c r="X11" s="4"/>
      <c r="Y11" s="4"/>
      <c r="Z11" s="5"/>
    </row>
    <row r="12" spans="2:26" ht="22.5" customHeight="1">
      <c r="B12" s="30" t="s">
        <v>27</v>
      </c>
      <c r="C12" s="31" t="s">
        <v>27</v>
      </c>
      <c r="D12" s="32" t="s">
        <v>2</v>
      </c>
      <c r="E12" s="33" t="s">
        <v>75</v>
      </c>
      <c r="F12" s="31" t="s">
        <v>0</v>
      </c>
      <c r="G12" s="1"/>
      <c r="H12" s="34"/>
      <c r="I12" s="34">
        <v>11.94</v>
      </c>
      <c r="J12" s="34">
        <v>7.5</v>
      </c>
      <c r="K12" s="34">
        <f>SUM(I12:J12)</f>
        <v>19.439999999999998</v>
      </c>
      <c r="L12" s="35">
        <v>0.28620000000000001</v>
      </c>
      <c r="M12" s="36">
        <f>IFERROR(IF(L12="-",(ROUND(K12,2)),(ROUND(K12*(1+L12),2))),"-")</f>
        <v>25</v>
      </c>
      <c r="N12" s="36"/>
      <c r="O12" s="36">
        <f>IF(($J12=0),$Q12,IF(I12=0,0,IF($L12&lt;&gt;"-",IFERROR(TRUNC(TRUNC((I12*(1+$L12)),2)*$G12,2),0),IFERROR(TRUNC(I12*$G12,2),0))))</f>
        <v>0</v>
      </c>
      <c r="P12" s="36">
        <f>IF(J12=0,0,Q12-O12)</f>
        <v>0</v>
      </c>
      <c r="Q12" s="37">
        <f>IFERROR(ROUND(ROUND(M12,2)*ROUND(G12,2),2),0)</f>
        <v>0</v>
      </c>
      <c r="R12" s="38"/>
      <c r="S12" s="4"/>
      <c r="T12" s="4" t="str">
        <f t="shared" ref="T12:T64" si="0">B12</f>
        <v>1.1</v>
      </c>
      <c r="U12" s="4" t="b">
        <f>IF(J12=0,Q12-O12)</f>
        <v>0</v>
      </c>
      <c r="V12" s="4"/>
      <c r="W12" s="4"/>
      <c r="X12" s="38"/>
      <c r="Y12" s="4"/>
      <c r="Z12" s="5"/>
    </row>
    <row r="13" spans="2:26" ht="22.5" customHeight="1">
      <c r="B13" s="30" t="s">
        <v>28</v>
      </c>
      <c r="C13" s="31" t="s">
        <v>28</v>
      </c>
      <c r="D13" s="32" t="s">
        <v>2</v>
      </c>
      <c r="E13" s="33" t="s">
        <v>76</v>
      </c>
      <c r="F13" s="31" t="s">
        <v>0</v>
      </c>
      <c r="G13" s="1"/>
      <c r="H13" s="34"/>
      <c r="I13" s="34">
        <v>27.15</v>
      </c>
      <c r="J13" s="34">
        <v>19.5</v>
      </c>
      <c r="K13" s="34">
        <f t="shared" ref="K13:K25" si="1">SUM(I13:J13)</f>
        <v>46.65</v>
      </c>
      <c r="L13" s="35">
        <v>0.28620000000000001</v>
      </c>
      <c r="M13" s="36">
        <f t="shared" ref="M13:M25" si="2">IFERROR(IF(L13="-",(ROUND(K13,2)),(ROUND(K13*(1+L13),2))),"-")</f>
        <v>60</v>
      </c>
      <c r="N13" s="36"/>
      <c r="O13" s="36">
        <f t="shared" ref="O13:O25" si="3">IF(AND($H13=0,$J13=0),$Q13,IF(I13=0,0,IF($L13&lt;&gt;"-",IFERROR(TRUNC(TRUNC((I13*(1+$L13)),2)*$G13,2),0),IFERROR(TRUNC(I13*$G13,2),0))))</f>
        <v>0</v>
      </c>
      <c r="P13" s="36">
        <f t="shared" ref="P13:P25" si="4">IF(J13=0,0,Q13-O13-N13)</f>
        <v>0</v>
      </c>
      <c r="Q13" s="37">
        <f t="shared" ref="Q13:Q25" si="5">IFERROR(ROUND(ROUND(M13,2)*ROUND(G13,2),2),0)</f>
        <v>0</v>
      </c>
      <c r="R13" s="38"/>
      <c r="S13" s="4"/>
      <c r="T13" s="4" t="str">
        <f t="shared" si="0"/>
        <v>1.2</v>
      </c>
      <c r="U13" s="4" t="b">
        <f t="shared" ref="U13:U25" si="6">IF(J13=0,Q13-O13)</f>
        <v>0</v>
      </c>
      <c r="V13" s="4"/>
      <c r="W13" s="4"/>
      <c r="X13" s="38"/>
      <c r="Y13" s="4"/>
      <c r="Z13" s="5"/>
    </row>
    <row r="14" spans="2:26" ht="22.5" customHeight="1">
      <c r="B14" s="30" t="s">
        <v>29</v>
      </c>
      <c r="C14" s="31" t="s">
        <v>29</v>
      </c>
      <c r="D14" s="32" t="s">
        <v>2</v>
      </c>
      <c r="E14" s="33" t="s">
        <v>77</v>
      </c>
      <c r="F14" s="31" t="s">
        <v>0</v>
      </c>
      <c r="G14" s="1"/>
      <c r="H14" s="34"/>
      <c r="I14" s="34">
        <v>29.48</v>
      </c>
      <c r="J14" s="34">
        <v>17.170000000000002</v>
      </c>
      <c r="K14" s="34">
        <f t="shared" si="1"/>
        <v>46.650000000000006</v>
      </c>
      <c r="L14" s="35">
        <v>0.28620000000000001</v>
      </c>
      <c r="M14" s="36">
        <f t="shared" si="2"/>
        <v>60</v>
      </c>
      <c r="N14" s="36"/>
      <c r="O14" s="36">
        <f t="shared" si="3"/>
        <v>0</v>
      </c>
      <c r="P14" s="36">
        <f t="shared" si="4"/>
        <v>0</v>
      </c>
      <c r="Q14" s="37">
        <f t="shared" si="5"/>
        <v>0</v>
      </c>
      <c r="R14" s="38"/>
      <c r="S14" s="4"/>
      <c r="T14" s="4" t="str">
        <f t="shared" si="0"/>
        <v>1.3</v>
      </c>
      <c r="U14" s="4" t="b">
        <f t="shared" si="6"/>
        <v>0</v>
      </c>
      <c r="V14" s="4"/>
      <c r="W14" s="4"/>
      <c r="X14" s="38"/>
      <c r="Y14" s="4"/>
      <c r="Z14" s="5"/>
    </row>
    <row r="15" spans="2:26" ht="22.5" customHeight="1">
      <c r="B15" s="30" t="s">
        <v>30</v>
      </c>
      <c r="C15" s="31" t="s">
        <v>30</v>
      </c>
      <c r="D15" s="32" t="s">
        <v>2</v>
      </c>
      <c r="E15" s="33" t="s">
        <v>78</v>
      </c>
      <c r="F15" s="31" t="s">
        <v>0</v>
      </c>
      <c r="G15" s="1"/>
      <c r="H15" s="34"/>
      <c r="I15" s="34">
        <v>44.21</v>
      </c>
      <c r="J15" s="34">
        <v>25.76</v>
      </c>
      <c r="K15" s="34">
        <f t="shared" si="1"/>
        <v>69.97</v>
      </c>
      <c r="L15" s="35">
        <v>0.28620000000000001</v>
      </c>
      <c r="M15" s="36">
        <f t="shared" si="2"/>
        <v>90</v>
      </c>
      <c r="N15" s="36"/>
      <c r="O15" s="36">
        <f t="shared" si="3"/>
        <v>0</v>
      </c>
      <c r="P15" s="36">
        <f t="shared" si="4"/>
        <v>0</v>
      </c>
      <c r="Q15" s="37">
        <f t="shared" si="5"/>
        <v>0</v>
      </c>
      <c r="R15" s="38"/>
      <c r="S15" s="4"/>
      <c r="T15" s="4" t="str">
        <f t="shared" si="0"/>
        <v>1.4</v>
      </c>
      <c r="U15" s="4" t="b">
        <f t="shared" si="6"/>
        <v>0</v>
      </c>
      <c r="V15" s="4"/>
      <c r="W15" s="4"/>
      <c r="X15" s="38"/>
      <c r="Y15" s="4"/>
      <c r="Z15" s="5"/>
    </row>
    <row r="16" spans="2:26" ht="22.5" customHeight="1">
      <c r="B16" s="30" t="s">
        <v>31</v>
      </c>
      <c r="C16" s="31" t="s">
        <v>31</v>
      </c>
      <c r="D16" s="32" t="s">
        <v>2</v>
      </c>
      <c r="E16" s="33" t="s">
        <v>79</v>
      </c>
      <c r="F16" s="31" t="s">
        <v>0</v>
      </c>
      <c r="G16" s="1"/>
      <c r="H16" s="34"/>
      <c r="I16" s="34">
        <v>13.27</v>
      </c>
      <c r="J16" s="34">
        <v>7.72</v>
      </c>
      <c r="K16" s="34">
        <f t="shared" si="1"/>
        <v>20.99</v>
      </c>
      <c r="L16" s="35">
        <v>0.28620000000000001</v>
      </c>
      <c r="M16" s="36">
        <f t="shared" si="2"/>
        <v>27</v>
      </c>
      <c r="N16" s="36"/>
      <c r="O16" s="36">
        <f t="shared" si="3"/>
        <v>0</v>
      </c>
      <c r="P16" s="36">
        <f t="shared" si="4"/>
        <v>0</v>
      </c>
      <c r="Q16" s="37">
        <f t="shared" si="5"/>
        <v>0</v>
      </c>
      <c r="R16" s="38"/>
      <c r="S16" s="4"/>
      <c r="T16" s="4" t="str">
        <f t="shared" si="0"/>
        <v>1.5</v>
      </c>
      <c r="U16" s="4" t="b">
        <f t="shared" si="6"/>
        <v>0</v>
      </c>
      <c r="V16" s="4"/>
      <c r="W16" s="4"/>
      <c r="X16" s="38"/>
      <c r="Y16" s="4"/>
      <c r="Z16" s="5"/>
    </row>
    <row r="17" spans="2:26" ht="22.5" customHeight="1">
      <c r="B17" s="30" t="s">
        <v>32</v>
      </c>
      <c r="C17" s="31" t="s">
        <v>32</v>
      </c>
      <c r="D17" s="32" t="s">
        <v>2</v>
      </c>
      <c r="E17" s="33" t="s">
        <v>80</v>
      </c>
      <c r="F17" s="31" t="s">
        <v>0</v>
      </c>
      <c r="G17" s="1"/>
      <c r="H17" s="34"/>
      <c r="I17" s="34">
        <v>12.471</v>
      </c>
      <c r="J17" s="34">
        <v>7.74</v>
      </c>
      <c r="K17" s="34">
        <f t="shared" si="1"/>
        <v>20.210999999999999</v>
      </c>
      <c r="L17" s="35">
        <v>0.28620000000000001</v>
      </c>
      <c r="M17" s="36">
        <f t="shared" si="2"/>
        <v>26</v>
      </c>
      <c r="N17" s="36"/>
      <c r="O17" s="36">
        <f t="shared" si="3"/>
        <v>0</v>
      </c>
      <c r="P17" s="36">
        <f t="shared" si="4"/>
        <v>0</v>
      </c>
      <c r="Q17" s="37">
        <f t="shared" si="5"/>
        <v>0</v>
      </c>
      <c r="R17" s="38"/>
      <c r="S17" s="4"/>
      <c r="T17" s="4" t="str">
        <f t="shared" si="0"/>
        <v>1.6</v>
      </c>
      <c r="U17" s="4" t="b">
        <f t="shared" si="6"/>
        <v>0</v>
      </c>
      <c r="V17" s="4"/>
      <c r="W17" s="4"/>
      <c r="X17" s="38"/>
      <c r="Y17" s="4"/>
      <c r="Z17" s="5"/>
    </row>
    <row r="18" spans="2:26" ht="22.5" customHeight="1">
      <c r="B18" s="30" t="s">
        <v>33</v>
      </c>
      <c r="C18" s="31" t="s">
        <v>33</v>
      </c>
      <c r="D18" s="32" t="s">
        <v>2</v>
      </c>
      <c r="E18" s="33" t="s">
        <v>81</v>
      </c>
      <c r="F18" s="31" t="s">
        <v>0</v>
      </c>
      <c r="G18" s="1"/>
      <c r="H18" s="34"/>
      <c r="I18" s="34">
        <v>13.76</v>
      </c>
      <c r="J18" s="34">
        <v>8.01</v>
      </c>
      <c r="K18" s="34">
        <f t="shared" si="1"/>
        <v>21.77</v>
      </c>
      <c r="L18" s="35">
        <v>0.28620000000000001</v>
      </c>
      <c r="M18" s="36">
        <f t="shared" si="2"/>
        <v>28</v>
      </c>
      <c r="N18" s="36"/>
      <c r="O18" s="36">
        <f t="shared" si="3"/>
        <v>0</v>
      </c>
      <c r="P18" s="36">
        <f t="shared" si="4"/>
        <v>0</v>
      </c>
      <c r="Q18" s="37">
        <f t="shared" si="5"/>
        <v>0</v>
      </c>
      <c r="R18" s="38"/>
      <c r="S18" s="4"/>
      <c r="T18" s="4" t="str">
        <f t="shared" si="0"/>
        <v>1.7</v>
      </c>
      <c r="U18" s="4" t="b">
        <f t="shared" si="6"/>
        <v>0</v>
      </c>
      <c r="V18" s="4"/>
      <c r="W18" s="4"/>
      <c r="X18" s="38"/>
      <c r="Y18" s="4"/>
      <c r="Z18" s="5"/>
    </row>
    <row r="19" spans="2:26" ht="22.5" customHeight="1">
      <c r="B19" s="30" t="s">
        <v>34</v>
      </c>
      <c r="C19" s="31" t="s">
        <v>34</v>
      </c>
      <c r="D19" s="32" t="s">
        <v>2</v>
      </c>
      <c r="E19" s="33" t="s">
        <v>82</v>
      </c>
      <c r="F19" s="31" t="s">
        <v>0</v>
      </c>
      <c r="G19" s="1"/>
      <c r="H19" s="34"/>
      <c r="I19" s="34">
        <v>16.22</v>
      </c>
      <c r="J19" s="34">
        <v>9.44</v>
      </c>
      <c r="K19" s="34">
        <f t="shared" si="1"/>
        <v>25.659999999999997</v>
      </c>
      <c r="L19" s="35">
        <v>0.28620000000000001</v>
      </c>
      <c r="M19" s="36">
        <f t="shared" si="2"/>
        <v>33</v>
      </c>
      <c r="N19" s="36"/>
      <c r="O19" s="36">
        <f t="shared" si="3"/>
        <v>0</v>
      </c>
      <c r="P19" s="36">
        <f t="shared" si="4"/>
        <v>0</v>
      </c>
      <c r="Q19" s="37">
        <f t="shared" si="5"/>
        <v>0</v>
      </c>
      <c r="R19" s="38"/>
      <c r="S19" s="4"/>
      <c r="T19" s="4" t="str">
        <f t="shared" si="0"/>
        <v>1.8</v>
      </c>
      <c r="U19" s="4" t="b">
        <f t="shared" si="6"/>
        <v>0</v>
      </c>
      <c r="V19" s="4"/>
      <c r="W19" s="4"/>
      <c r="X19" s="38"/>
      <c r="Y19" s="4"/>
      <c r="Z19" s="5"/>
    </row>
    <row r="20" spans="2:26" ht="22.5" customHeight="1">
      <c r="B20" s="30" t="s">
        <v>35</v>
      </c>
      <c r="C20" s="31" t="s">
        <v>35</v>
      </c>
      <c r="D20" s="32" t="s">
        <v>2</v>
      </c>
      <c r="E20" s="33" t="s">
        <v>83</v>
      </c>
      <c r="F20" s="31" t="s">
        <v>0</v>
      </c>
      <c r="G20" s="1"/>
      <c r="H20" s="34"/>
      <c r="I20" s="34">
        <v>12.771000000000001</v>
      </c>
      <c r="J20" s="34">
        <v>7.44</v>
      </c>
      <c r="K20" s="34">
        <f t="shared" si="1"/>
        <v>20.211000000000002</v>
      </c>
      <c r="L20" s="35">
        <v>0.28620000000000001</v>
      </c>
      <c r="M20" s="36">
        <f t="shared" si="2"/>
        <v>26</v>
      </c>
      <c r="N20" s="36"/>
      <c r="O20" s="36">
        <f t="shared" si="3"/>
        <v>0</v>
      </c>
      <c r="P20" s="36">
        <f t="shared" si="4"/>
        <v>0</v>
      </c>
      <c r="Q20" s="37">
        <f t="shared" si="5"/>
        <v>0</v>
      </c>
      <c r="R20" s="38"/>
      <c r="S20" s="4"/>
      <c r="T20" s="4" t="str">
        <f t="shared" si="0"/>
        <v>1.9</v>
      </c>
      <c r="U20" s="4" t="b">
        <f t="shared" si="6"/>
        <v>0</v>
      </c>
      <c r="V20" s="4"/>
      <c r="W20" s="4"/>
      <c r="X20" s="38"/>
      <c r="Y20" s="4"/>
      <c r="Z20" s="5"/>
    </row>
    <row r="21" spans="2:26" ht="22.5" customHeight="1">
      <c r="B21" s="30" t="s">
        <v>36</v>
      </c>
      <c r="C21" s="31" t="s">
        <v>36</v>
      </c>
      <c r="D21" s="32" t="s">
        <v>2</v>
      </c>
      <c r="E21" s="33" t="s">
        <v>84</v>
      </c>
      <c r="F21" s="31" t="s">
        <v>0</v>
      </c>
      <c r="G21" s="1"/>
      <c r="H21" s="34"/>
      <c r="I21" s="34">
        <v>14.26</v>
      </c>
      <c r="J21" s="34">
        <v>8.2899999999999991</v>
      </c>
      <c r="K21" s="34">
        <f t="shared" si="1"/>
        <v>22.549999999999997</v>
      </c>
      <c r="L21" s="35">
        <v>0.28620000000000001</v>
      </c>
      <c r="M21" s="36">
        <f t="shared" si="2"/>
        <v>29</v>
      </c>
      <c r="N21" s="36"/>
      <c r="O21" s="36">
        <f t="shared" si="3"/>
        <v>0</v>
      </c>
      <c r="P21" s="36">
        <f t="shared" si="4"/>
        <v>0</v>
      </c>
      <c r="Q21" s="37">
        <f t="shared" si="5"/>
        <v>0</v>
      </c>
      <c r="R21" s="38"/>
      <c r="S21" s="4"/>
      <c r="T21" s="4" t="str">
        <f t="shared" si="0"/>
        <v>1.10</v>
      </c>
      <c r="U21" s="4" t="b">
        <f t="shared" si="6"/>
        <v>0</v>
      </c>
      <c r="V21" s="4"/>
      <c r="W21" s="4"/>
      <c r="X21" s="38"/>
      <c r="Y21" s="4"/>
      <c r="Z21" s="5"/>
    </row>
    <row r="22" spans="2:26" ht="22.5" customHeight="1">
      <c r="B22" s="30" t="s">
        <v>37</v>
      </c>
      <c r="C22" s="31" t="s">
        <v>37</v>
      </c>
      <c r="D22" s="32" t="s">
        <v>2</v>
      </c>
      <c r="E22" s="33" t="s">
        <v>85</v>
      </c>
      <c r="F22" s="31" t="s">
        <v>0</v>
      </c>
      <c r="G22" s="1"/>
      <c r="H22" s="34"/>
      <c r="I22" s="34">
        <v>17.2</v>
      </c>
      <c r="J22" s="34">
        <v>10.01</v>
      </c>
      <c r="K22" s="34">
        <f t="shared" si="1"/>
        <v>27.21</v>
      </c>
      <c r="L22" s="35">
        <v>0.28620000000000001</v>
      </c>
      <c r="M22" s="36">
        <f t="shared" si="2"/>
        <v>35</v>
      </c>
      <c r="N22" s="36"/>
      <c r="O22" s="36">
        <f t="shared" si="3"/>
        <v>0</v>
      </c>
      <c r="P22" s="36">
        <f t="shared" si="4"/>
        <v>0</v>
      </c>
      <c r="Q22" s="37">
        <f t="shared" si="5"/>
        <v>0</v>
      </c>
      <c r="R22" s="38"/>
      <c r="S22" s="4"/>
      <c r="T22" s="4" t="str">
        <f t="shared" si="0"/>
        <v>1.11</v>
      </c>
      <c r="U22" s="4" t="b">
        <f t="shared" si="6"/>
        <v>0</v>
      </c>
      <c r="V22" s="4"/>
      <c r="W22" s="4"/>
      <c r="X22" s="38"/>
      <c r="Y22" s="4"/>
      <c r="Z22" s="5"/>
    </row>
    <row r="23" spans="2:26" ht="22.5" customHeight="1">
      <c r="B23" s="30" t="s">
        <v>38</v>
      </c>
      <c r="C23" s="31" t="s">
        <v>38</v>
      </c>
      <c r="D23" s="32" t="s">
        <v>2</v>
      </c>
      <c r="E23" s="33" t="s">
        <v>86</v>
      </c>
      <c r="F23" s="31" t="s">
        <v>0</v>
      </c>
      <c r="G23" s="1"/>
      <c r="H23" s="34"/>
      <c r="I23" s="34">
        <v>55.48</v>
      </c>
      <c r="J23" s="34">
        <v>32.31</v>
      </c>
      <c r="K23" s="34">
        <f t="shared" si="1"/>
        <v>87.789999999999992</v>
      </c>
      <c r="L23" s="35">
        <v>0.28620000000000001</v>
      </c>
      <c r="M23" s="36">
        <f t="shared" si="2"/>
        <v>112.92</v>
      </c>
      <c r="N23" s="36"/>
      <c r="O23" s="36">
        <f t="shared" si="3"/>
        <v>0</v>
      </c>
      <c r="P23" s="36">
        <f t="shared" si="4"/>
        <v>0</v>
      </c>
      <c r="Q23" s="37">
        <f t="shared" si="5"/>
        <v>0</v>
      </c>
      <c r="R23" s="38"/>
      <c r="S23" s="4"/>
      <c r="T23" s="4" t="str">
        <f t="shared" si="0"/>
        <v>1.12</v>
      </c>
      <c r="U23" s="4" t="b">
        <f t="shared" si="6"/>
        <v>0</v>
      </c>
      <c r="V23" s="4"/>
      <c r="W23" s="4"/>
      <c r="X23" s="38"/>
      <c r="Y23" s="4"/>
      <c r="Z23" s="5"/>
    </row>
    <row r="24" spans="2:26" ht="22.5" customHeight="1">
      <c r="B24" s="30" t="s">
        <v>39</v>
      </c>
      <c r="C24" s="31" t="s">
        <v>39</v>
      </c>
      <c r="D24" s="32" t="s">
        <v>2</v>
      </c>
      <c r="E24" s="33" t="s">
        <v>87</v>
      </c>
      <c r="F24" s="31" t="s">
        <v>0</v>
      </c>
      <c r="G24" s="1"/>
      <c r="H24" s="34"/>
      <c r="I24" s="34">
        <v>11.1835</v>
      </c>
      <c r="J24" s="34">
        <v>86.005499999999998</v>
      </c>
      <c r="K24" s="34">
        <f t="shared" si="1"/>
        <v>97.188999999999993</v>
      </c>
      <c r="L24" s="35">
        <v>0.28620000000000001</v>
      </c>
      <c r="M24" s="36">
        <f t="shared" si="2"/>
        <v>125</v>
      </c>
      <c r="N24" s="36"/>
      <c r="O24" s="36">
        <f t="shared" si="3"/>
        <v>0</v>
      </c>
      <c r="P24" s="36">
        <f t="shared" si="4"/>
        <v>0</v>
      </c>
      <c r="Q24" s="37">
        <f t="shared" si="5"/>
        <v>0</v>
      </c>
      <c r="R24" s="38"/>
      <c r="S24" s="4"/>
      <c r="T24" s="4" t="str">
        <f t="shared" si="0"/>
        <v>1.13</v>
      </c>
      <c r="U24" s="4" t="b">
        <f t="shared" si="6"/>
        <v>0</v>
      </c>
      <c r="V24" s="4"/>
      <c r="W24" s="4"/>
      <c r="X24" s="38"/>
      <c r="Y24" s="4"/>
      <c r="Z24" s="5"/>
    </row>
    <row r="25" spans="2:26" ht="22.5" customHeight="1">
      <c r="B25" s="30" t="s">
        <v>40</v>
      </c>
      <c r="C25" s="31" t="s">
        <v>40</v>
      </c>
      <c r="D25" s="32" t="s">
        <v>2</v>
      </c>
      <c r="E25" s="33" t="s">
        <v>88</v>
      </c>
      <c r="F25" s="31" t="s">
        <v>0</v>
      </c>
      <c r="G25" s="1"/>
      <c r="H25" s="34"/>
      <c r="I25" s="34">
        <v>51.588999999999999</v>
      </c>
      <c r="J25" s="34">
        <v>30.05</v>
      </c>
      <c r="K25" s="34">
        <f t="shared" si="1"/>
        <v>81.638999999999996</v>
      </c>
      <c r="L25" s="35">
        <v>0.28620000000000001</v>
      </c>
      <c r="M25" s="36">
        <f t="shared" si="2"/>
        <v>105</v>
      </c>
      <c r="N25" s="36"/>
      <c r="O25" s="36">
        <f t="shared" si="3"/>
        <v>0</v>
      </c>
      <c r="P25" s="36">
        <f t="shared" si="4"/>
        <v>0</v>
      </c>
      <c r="Q25" s="37">
        <f t="shared" si="5"/>
        <v>0</v>
      </c>
      <c r="R25" s="38"/>
      <c r="S25" s="4"/>
      <c r="T25" s="4" t="str">
        <f t="shared" si="0"/>
        <v>1.14</v>
      </c>
      <c r="U25" s="4" t="b">
        <f t="shared" si="6"/>
        <v>0</v>
      </c>
      <c r="V25" s="4"/>
      <c r="W25" s="4"/>
      <c r="X25" s="38"/>
      <c r="Y25" s="4"/>
      <c r="Z25" s="5"/>
    </row>
    <row r="26" spans="2:26" ht="6" customHeight="1">
      <c r="B26" s="39"/>
      <c r="C26" s="40"/>
      <c r="D26" s="39"/>
      <c r="E26" s="41"/>
      <c r="F26" s="42"/>
      <c r="G26" s="43"/>
      <c r="H26" s="44"/>
      <c r="I26" s="44"/>
      <c r="J26" s="44"/>
      <c r="K26" s="45"/>
      <c r="L26" s="46"/>
      <c r="M26" s="47"/>
      <c r="N26" s="47"/>
      <c r="O26" s="47"/>
      <c r="P26" s="47"/>
      <c r="Q26" s="48"/>
      <c r="R26" s="4"/>
      <c r="S26" s="4"/>
      <c r="T26" s="4">
        <f t="shared" si="0"/>
        <v>0</v>
      </c>
      <c r="U26" s="4">
        <f t="shared" ref="U26:U43" si="7">IF(J26=0,Q26-O26)</f>
        <v>0</v>
      </c>
      <c r="V26" s="4"/>
      <c r="W26" s="4"/>
      <c r="X26" s="4"/>
      <c r="Y26" s="4"/>
      <c r="Z26" s="5"/>
    </row>
    <row r="27" spans="2:26" ht="15" customHeight="1">
      <c r="B27" s="49"/>
      <c r="C27" s="50"/>
      <c r="D27" s="50"/>
      <c r="E27" s="50"/>
      <c r="F27" s="50"/>
      <c r="G27" s="50"/>
      <c r="H27" s="50"/>
      <c r="I27" s="50"/>
      <c r="J27" s="50"/>
      <c r="K27" s="50"/>
      <c r="L27" s="28"/>
      <c r="M27" s="51" t="s">
        <v>117</v>
      </c>
      <c r="N27" s="52"/>
      <c r="O27" s="52">
        <f>SUM(O12:O26)</f>
        <v>0</v>
      </c>
      <c r="P27" s="52">
        <f>SUM(P12:P26)</f>
        <v>0</v>
      </c>
      <c r="Q27" s="53">
        <f>SUM(Q12:Q26)</f>
        <v>0</v>
      </c>
      <c r="R27" s="54"/>
      <c r="S27" s="4">
        <v>1</v>
      </c>
      <c r="T27" s="4"/>
      <c r="U27" s="4">
        <f t="shared" si="7"/>
        <v>0</v>
      </c>
      <c r="V27" s="38">
        <f>SUM(O27:P27)</f>
        <v>0</v>
      </c>
      <c r="W27" s="4" t="str">
        <f>IF(V27&lt;&gt;Q27,"erro","ok")</f>
        <v>ok</v>
      </c>
      <c r="X27" s="4"/>
      <c r="Y27" s="4"/>
      <c r="Z27" s="5"/>
    </row>
    <row r="28" spans="2:26" ht="6" customHeight="1">
      <c r="B28" s="55"/>
      <c r="C28" s="56"/>
      <c r="D28" s="57"/>
      <c r="E28" s="57"/>
      <c r="F28" s="56"/>
      <c r="G28" s="56"/>
      <c r="H28" s="56"/>
      <c r="I28" s="56"/>
      <c r="J28" s="56"/>
      <c r="K28" s="56"/>
      <c r="L28" s="4"/>
      <c r="M28" s="56"/>
      <c r="N28" s="56"/>
      <c r="O28" s="56"/>
      <c r="P28" s="56"/>
      <c r="Q28" s="58"/>
      <c r="R28" s="4"/>
      <c r="S28" s="4"/>
      <c r="T28" s="4">
        <f t="shared" si="0"/>
        <v>0</v>
      </c>
      <c r="U28" s="4">
        <f t="shared" si="7"/>
        <v>0</v>
      </c>
      <c r="V28" s="4"/>
      <c r="W28" s="4"/>
      <c r="X28" s="4"/>
      <c r="Y28" s="4"/>
      <c r="Z28" s="5"/>
    </row>
    <row r="29" spans="2:26" ht="15" customHeight="1">
      <c r="B29" s="25">
        <v>2</v>
      </c>
      <c r="C29" s="26"/>
      <c r="D29" s="26"/>
      <c r="E29" s="27" t="s">
        <v>41</v>
      </c>
      <c r="F29" s="27"/>
      <c r="G29" s="27"/>
      <c r="H29" s="27"/>
      <c r="I29" s="27"/>
      <c r="J29" s="27"/>
      <c r="K29" s="27"/>
      <c r="L29" s="28"/>
      <c r="M29" s="27"/>
      <c r="N29" s="27"/>
      <c r="O29" s="27"/>
      <c r="P29" s="27"/>
      <c r="Q29" s="29">
        <f>Q45</f>
        <v>0</v>
      </c>
      <c r="R29" s="4"/>
      <c r="S29" s="4"/>
      <c r="T29" s="4">
        <f t="shared" si="0"/>
        <v>2</v>
      </c>
      <c r="U29" s="4">
        <f t="shared" si="7"/>
        <v>0</v>
      </c>
      <c r="V29" s="4"/>
      <c r="W29" s="4"/>
      <c r="X29" s="4"/>
      <c r="Y29" s="4"/>
      <c r="Z29" s="5"/>
    </row>
    <row r="30" spans="2:26" ht="22.5" customHeight="1">
      <c r="B30" s="31" t="s">
        <v>42</v>
      </c>
      <c r="C30" s="31" t="s">
        <v>42</v>
      </c>
      <c r="D30" s="32" t="s">
        <v>2</v>
      </c>
      <c r="E30" s="33" t="s">
        <v>89</v>
      </c>
      <c r="F30" s="31" t="s">
        <v>0</v>
      </c>
      <c r="G30" s="1"/>
      <c r="H30" s="34"/>
      <c r="I30" s="34">
        <v>4.9279999999999999</v>
      </c>
      <c r="J30" s="34">
        <v>2.85</v>
      </c>
      <c r="K30" s="34">
        <f t="shared" ref="K30:K43" si="8">SUM(I30:J30)</f>
        <v>7.7780000000000005</v>
      </c>
      <c r="L30" s="35">
        <v>0.28620000000000001</v>
      </c>
      <c r="M30" s="36">
        <f t="shared" ref="M30:M43" si="9">IFERROR(IF(L30="-",(ROUND(K30,2)),(ROUND(K30*(1+L30),2))),"-")</f>
        <v>10</v>
      </c>
      <c r="N30" s="36"/>
      <c r="O30" s="36">
        <f t="shared" ref="O30:O43" si="10">IF(AND($H30=0,$J30=0),$Q30,IF(I30=0,0,IF($L30&lt;&gt;"-",IFERROR(TRUNC(TRUNC((I30*(1+$L30)),2)*$G30,2),0),IFERROR(TRUNC(I30*$G30,2),0))))</f>
        <v>0</v>
      </c>
      <c r="P30" s="36">
        <f>IF(J30=0,0,Q30-O30-N30)</f>
        <v>0</v>
      </c>
      <c r="Q30" s="37">
        <f t="shared" ref="Q30:Q43" si="11">IFERROR(ROUND(ROUND(M30,2)*ROUND(G30,2),2),0)</f>
        <v>0</v>
      </c>
      <c r="R30" s="59"/>
      <c r="S30" s="56"/>
      <c r="T30" s="4" t="str">
        <f t="shared" si="0"/>
        <v>2.1</v>
      </c>
      <c r="U30" s="4" t="b">
        <f t="shared" si="7"/>
        <v>0</v>
      </c>
      <c r="V30" s="56"/>
      <c r="W30" s="56"/>
      <c r="X30" s="59"/>
      <c r="Y30" s="56"/>
      <c r="Z30" s="60"/>
    </row>
    <row r="31" spans="2:26" ht="22.5" customHeight="1">
      <c r="B31" s="31" t="s">
        <v>43</v>
      </c>
      <c r="C31" s="61" t="s">
        <v>43</v>
      </c>
      <c r="D31" s="32" t="s">
        <v>2</v>
      </c>
      <c r="E31" s="33" t="s">
        <v>90</v>
      </c>
      <c r="F31" s="31" t="s">
        <v>0</v>
      </c>
      <c r="G31" s="1"/>
      <c r="H31" s="34"/>
      <c r="I31" s="34">
        <v>6.33</v>
      </c>
      <c r="J31" s="34">
        <v>3</v>
      </c>
      <c r="K31" s="34">
        <f t="shared" si="8"/>
        <v>9.33</v>
      </c>
      <c r="L31" s="35">
        <v>0.28620000000000001</v>
      </c>
      <c r="M31" s="36">
        <f t="shared" si="9"/>
        <v>12</v>
      </c>
      <c r="N31" s="36"/>
      <c r="O31" s="36">
        <f t="shared" si="10"/>
        <v>0</v>
      </c>
      <c r="P31" s="36">
        <f t="shared" ref="P31:P43" si="12">IF(J31=0,0,Q31-O31-N31)</f>
        <v>0</v>
      </c>
      <c r="Q31" s="37">
        <f t="shared" si="11"/>
        <v>0</v>
      </c>
      <c r="R31" s="59"/>
      <c r="S31" s="56"/>
      <c r="T31" s="4" t="str">
        <f t="shared" si="0"/>
        <v>2.2</v>
      </c>
      <c r="U31" s="4" t="b">
        <f t="shared" si="7"/>
        <v>0</v>
      </c>
      <c r="V31" s="56"/>
      <c r="W31" s="56"/>
      <c r="X31" s="59"/>
      <c r="Y31" s="56"/>
      <c r="Z31" s="60"/>
    </row>
    <row r="32" spans="2:26" ht="22.5" customHeight="1">
      <c r="B32" s="31" t="s">
        <v>44</v>
      </c>
      <c r="C32" s="31" t="s">
        <v>44</v>
      </c>
      <c r="D32" s="32" t="s">
        <v>2</v>
      </c>
      <c r="E32" s="33" t="s">
        <v>91</v>
      </c>
      <c r="F32" s="31" t="s">
        <v>0</v>
      </c>
      <c r="G32" s="1"/>
      <c r="H32" s="34"/>
      <c r="I32" s="34">
        <v>5.88</v>
      </c>
      <c r="J32" s="34">
        <v>3.45</v>
      </c>
      <c r="K32" s="34">
        <f t="shared" si="8"/>
        <v>9.33</v>
      </c>
      <c r="L32" s="35">
        <v>0.28620000000000001</v>
      </c>
      <c r="M32" s="36">
        <f t="shared" si="9"/>
        <v>12</v>
      </c>
      <c r="N32" s="36"/>
      <c r="O32" s="36">
        <f t="shared" si="10"/>
        <v>0</v>
      </c>
      <c r="P32" s="36">
        <f t="shared" si="12"/>
        <v>0</v>
      </c>
      <c r="Q32" s="37">
        <f t="shared" si="11"/>
        <v>0</v>
      </c>
      <c r="R32" s="59"/>
      <c r="S32" s="56"/>
      <c r="T32" s="4" t="str">
        <f t="shared" si="0"/>
        <v>2.3</v>
      </c>
      <c r="U32" s="4" t="b">
        <f t="shared" si="7"/>
        <v>0</v>
      </c>
      <c r="V32" s="56"/>
      <c r="W32" s="56"/>
      <c r="X32" s="59"/>
      <c r="Y32" s="56"/>
      <c r="Z32" s="60"/>
    </row>
    <row r="33" spans="2:26" ht="22.5" customHeight="1">
      <c r="B33" s="31" t="s">
        <v>45</v>
      </c>
      <c r="C33" s="61" t="s">
        <v>45</v>
      </c>
      <c r="D33" s="32" t="s">
        <v>2</v>
      </c>
      <c r="E33" s="33" t="s">
        <v>92</v>
      </c>
      <c r="F33" s="31" t="s">
        <v>0</v>
      </c>
      <c r="G33" s="1"/>
      <c r="H33" s="34"/>
      <c r="I33" s="34">
        <v>6.36</v>
      </c>
      <c r="J33" s="34">
        <v>3.75</v>
      </c>
      <c r="K33" s="34">
        <f t="shared" si="8"/>
        <v>10.11</v>
      </c>
      <c r="L33" s="35">
        <v>0.28620000000000001</v>
      </c>
      <c r="M33" s="36">
        <f t="shared" si="9"/>
        <v>13</v>
      </c>
      <c r="N33" s="36"/>
      <c r="O33" s="36">
        <f t="shared" si="10"/>
        <v>0</v>
      </c>
      <c r="P33" s="36">
        <f t="shared" si="12"/>
        <v>0</v>
      </c>
      <c r="Q33" s="37">
        <f t="shared" si="11"/>
        <v>0</v>
      </c>
      <c r="R33" s="59"/>
      <c r="S33" s="56"/>
      <c r="T33" s="4" t="str">
        <f t="shared" si="0"/>
        <v>2.4</v>
      </c>
      <c r="U33" s="4" t="b">
        <f t="shared" si="7"/>
        <v>0</v>
      </c>
      <c r="V33" s="56"/>
      <c r="W33" s="56"/>
      <c r="X33" s="59"/>
      <c r="Y33" s="56"/>
      <c r="Z33" s="60"/>
    </row>
    <row r="34" spans="2:26" ht="22.5" customHeight="1">
      <c r="B34" s="31" t="s">
        <v>46</v>
      </c>
      <c r="C34" s="31" t="s">
        <v>46</v>
      </c>
      <c r="D34" s="32" t="s">
        <v>2</v>
      </c>
      <c r="E34" s="33" t="s">
        <v>93</v>
      </c>
      <c r="F34" s="31" t="s">
        <v>0</v>
      </c>
      <c r="G34" s="1"/>
      <c r="H34" s="34"/>
      <c r="I34" s="34">
        <v>6.5990000000000002</v>
      </c>
      <c r="J34" s="34">
        <v>3.9</v>
      </c>
      <c r="K34" s="34">
        <f t="shared" si="8"/>
        <v>10.499000000000001</v>
      </c>
      <c r="L34" s="35">
        <v>0.28620000000000001</v>
      </c>
      <c r="M34" s="36">
        <f t="shared" si="9"/>
        <v>13.5</v>
      </c>
      <c r="N34" s="36"/>
      <c r="O34" s="36">
        <f t="shared" si="10"/>
        <v>0</v>
      </c>
      <c r="P34" s="36">
        <f t="shared" si="12"/>
        <v>0</v>
      </c>
      <c r="Q34" s="37">
        <f t="shared" si="11"/>
        <v>0</v>
      </c>
      <c r="R34" s="59"/>
      <c r="S34" s="56"/>
      <c r="T34" s="4" t="str">
        <f t="shared" si="0"/>
        <v>2.5</v>
      </c>
      <c r="U34" s="4" t="b">
        <f t="shared" si="7"/>
        <v>0</v>
      </c>
      <c r="V34" s="56"/>
      <c r="W34" s="56"/>
      <c r="X34" s="59"/>
      <c r="Y34" s="56"/>
      <c r="Z34" s="60"/>
    </row>
    <row r="35" spans="2:26" ht="22.5" customHeight="1">
      <c r="B35" s="31" t="s">
        <v>47</v>
      </c>
      <c r="C35" s="61" t="s">
        <v>47</v>
      </c>
      <c r="D35" s="32" t="s">
        <v>2</v>
      </c>
      <c r="E35" s="33" t="s">
        <v>94</v>
      </c>
      <c r="F35" s="31" t="s">
        <v>0</v>
      </c>
      <c r="G35" s="1"/>
      <c r="H35" s="34"/>
      <c r="I35" s="34">
        <v>7.89</v>
      </c>
      <c r="J35" s="34">
        <v>4.55</v>
      </c>
      <c r="K35" s="34">
        <f t="shared" si="8"/>
        <v>12.44</v>
      </c>
      <c r="L35" s="35">
        <v>0.28620000000000001</v>
      </c>
      <c r="M35" s="36">
        <f t="shared" si="9"/>
        <v>16</v>
      </c>
      <c r="N35" s="36"/>
      <c r="O35" s="36">
        <f t="shared" si="10"/>
        <v>0</v>
      </c>
      <c r="P35" s="36">
        <f t="shared" si="12"/>
        <v>0</v>
      </c>
      <c r="Q35" s="37">
        <f t="shared" si="11"/>
        <v>0</v>
      </c>
      <c r="R35" s="59"/>
      <c r="S35" s="56"/>
      <c r="T35" s="4" t="str">
        <f t="shared" si="0"/>
        <v>2.6</v>
      </c>
      <c r="U35" s="4" t="b">
        <f t="shared" si="7"/>
        <v>0</v>
      </c>
      <c r="V35" s="56"/>
      <c r="W35" s="56"/>
      <c r="X35" s="59"/>
      <c r="Y35" s="56"/>
      <c r="Z35" s="60"/>
    </row>
    <row r="36" spans="2:26" ht="22.5" customHeight="1">
      <c r="B36" s="31" t="s">
        <v>48</v>
      </c>
      <c r="C36" s="31" t="s">
        <v>48</v>
      </c>
      <c r="D36" s="32" t="s">
        <v>2</v>
      </c>
      <c r="E36" s="33" t="s">
        <v>95</v>
      </c>
      <c r="F36" s="31" t="s">
        <v>0</v>
      </c>
      <c r="G36" s="1"/>
      <c r="H36" s="34"/>
      <c r="I36" s="34">
        <v>4.9210000000000003</v>
      </c>
      <c r="J36" s="34">
        <v>2.85</v>
      </c>
      <c r="K36" s="34">
        <f t="shared" si="8"/>
        <v>7.7710000000000008</v>
      </c>
      <c r="L36" s="35">
        <v>0.28620000000000001</v>
      </c>
      <c r="M36" s="36">
        <f t="shared" si="9"/>
        <v>10</v>
      </c>
      <c r="N36" s="36"/>
      <c r="O36" s="36">
        <f t="shared" si="10"/>
        <v>0</v>
      </c>
      <c r="P36" s="36">
        <f t="shared" si="12"/>
        <v>0</v>
      </c>
      <c r="Q36" s="37">
        <f t="shared" si="11"/>
        <v>0</v>
      </c>
      <c r="R36" s="59"/>
      <c r="S36" s="56"/>
      <c r="T36" s="4" t="str">
        <f t="shared" si="0"/>
        <v>2.7</v>
      </c>
      <c r="U36" s="4" t="b">
        <f t="shared" si="7"/>
        <v>0</v>
      </c>
      <c r="V36" s="56"/>
      <c r="W36" s="56"/>
      <c r="X36" s="59"/>
      <c r="Y36" s="56"/>
      <c r="Z36" s="60"/>
    </row>
    <row r="37" spans="2:26" ht="22.5" customHeight="1">
      <c r="B37" s="31" t="s">
        <v>49</v>
      </c>
      <c r="C37" s="61" t="s">
        <v>49</v>
      </c>
      <c r="D37" s="32" t="s">
        <v>2</v>
      </c>
      <c r="E37" s="33" t="s">
        <v>96</v>
      </c>
      <c r="F37" s="31" t="s">
        <v>0</v>
      </c>
      <c r="G37" s="1"/>
      <c r="H37" s="34"/>
      <c r="I37" s="34">
        <v>4.9210000000000003</v>
      </c>
      <c r="J37" s="34">
        <v>2.85</v>
      </c>
      <c r="K37" s="34">
        <f t="shared" si="8"/>
        <v>7.7710000000000008</v>
      </c>
      <c r="L37" s="35">
        <v>0.28620000000000001</v>
      </c>
      <c r="M37" s="36">
        <f t="shared" si="9"/>
        <v>10</v>
      </c>
      <c r="N37" s="36"/>
      <c r="O37" s="36">
        <f t="shared" si="10"/>
        <v>0</v>
      </c>
      <c r="P37" s="36">
        <f t="shared" si="12"/>
        <v>0</v>
      </c>
      <c r="Q37" s="37">
        <f t="shared" si="11"/>
        <v>0</v>
      </c>
      <c r="R37" s="59"/>
      <c r="S37" s="56"/>
      <c r="T37" s="4" t="str">
        <f t="shared" si="0"/>
        <v>2.8</v>
      </c>
      <c r="U37" s="4" t="b">
        <f t="shared" si="7"/>
        <v>0</v>
      </c>
      <c r="V37" s="56"/>
      <c r="W37" s="56"/>
      <c r="X37" s="59"/>
      <c r="Y37" s="56"/>
      <c r="Z37" s="60"/>
    </row>
    <row r="38" spans="2:26" ht="22.5" customHeight="1">
      <c r="B38" s="31" t="s">
        <v>50</v>
      </c>
      <c r="C38" s="31" t="s">
        <v>50</v>
      </c>
      <c r="D38" s="32" t="s">
        <v>2</v>
      </c>
      <c r="E38" s="33" t="s">
        <v>97</v>
      </c>
      <c r="F38" s="31" t="s">
        <v>0</v>
      </c>
      <c r="G38" s="1"/>
      <c r="H38" s="34"/>
      <c r="I38" s="34">
        <v>5.88</v>
      </c>
      <c r="J38" s="34">
        <v>3.45</v>
      </c>
      <c r="K38" s="34">
        <f t="shared" si="8"/>
        <v>9.33</v>
      </c>
      <c r="L38" s="35">
        <v>0.28620000000000001</v>
      </c>
      <c r="M38" s="36">
        <f t="shared" si="9"/>
        <v>12</v>
      </c>
      <c r="N38" s="36"/>
      <c r="O38" s="36">
        <f t="shared" si="10"/>
        <v>0</v>
      </c>
      <c r="P38" s="36">
        <f t="shared" si="12"/>
        <v>0</v>
      </c>
      <c r="Q38" s="37">
        <f t="shared" si="11"/>
        <v>0</v>
      </c>
      <c r="R38" s="59"/>
      <c r="S38" s="56"/>
      <c r="T38" s="4" t="str">
        <f t="shared" si="0"/>
        <v>2.9</v>
      </c>
      <c r="U38" s="4" t="b">
        <f t="shared" si="7"/>
        <v>0</v>
      </c>
      <c r="V38" s="56"/>
      <c r="W38" s="56"/>
      <c r="X38" s="59"/>
      <c r="Y38" s="56"/>
      <c r="Z38" s="60"/>
    </row>
    <row r="39" spans="2:26" ht="22.5" customHeight="1">
      <c r="B39" s="31" t="s">
        <v>51</v>
      </c>
      <c r="C39" s="61" t="s">
        <v>51</v>
      </c>
      <c r="D39" s="32" t="s">
        <v>2</v>
      </c>
      <c r="E39" s="33" t="s">
        <v>98</v>
      </c>
      <c r="F39" s="31" t="s">
        <v>0</v>
      </c>
      <c r="G39" s="1"/>
      <c r="H39" s="34"/>
      <c r="I39" s="34">
        <v>4.9210000000000003</v>
      </c>
      <c r="J39" s="34">
        <v>2.85</v>
      </c>
      <c r="K39" s="34">
        <f t="shared" si="8"/>
        <v>7.7710000000000008</v>
      </c>
      <c r="L39" s="35">
        <v>0.28620000000000001</v>
      </c>
      <c r="M39" s="36">
        <f t="shared" si="9"/>
        <v>10</v>
      </c>
      <c r="N39" s="36"/>
      <c r="O39" s="36">
        <f t="shared" si="10"/>
        <v>0</v>
      </c>
      <c r="P39" s="36">
        <f t="shared" si="12"/>
        <v>0</v>
      </c>
      <c r="Q39" s="37">
        <f t="shared" si="11"/>
        <v>0</v>
      </c>
      <c r="R39" s="59"/>
      <c r="S39" s="56"/>
      <c r="T39" s="4" t="str">
        <f t="shared" si="0"/>
        <v>2.10</v>
      </c>
      <c r="U39" s="4" t="b">
        <f t="shared" si="7"/>
        <v>0</v>
      </c>
      <c r="V39" s="56"/>
      <c r="W39" s="56"/>
      <c r="X39" s="59"/>
      <c r="Y39" s="56"/>
      <c r="Z39" s="60"/>
    </row>
    <row r="40" spans="2:26" ht="22.5" customHeight="1">
      <c r="B40" s="31" t="s">
        <v>52</v>
      </c>
      <c r="C40" s="31" t="s">
        <v>52</v>
      </c>
      <c r="D40" s="32" t="s">
        <v>2</v>
      </c>
      <c r="E40" s="33" t="s">
        <v>99</v>
      </c>
      <c r="F40" s="31" t="s">
        <v>0</v>
      </c>
      <c r="G40" s="1"/>
      <c r="H40" s="34"/>
      <c r="I40" s="34">
        <v>5.88</v>
      </c>
      <c r="J40" s="34">
        <v>3.45</v>
      </c>
      <c r="K40" s="34">
        <f t="shared" si="8"/>
        <v>9.33</v>
      </c>
      <c r="L40" s="35">
        <v>0.28620000000000001</v>
      </c>
      <c r="M40" s="36">
        <f t="shared" si="9"/>
        <v>12</v>
      </c>
      <c r="N40" s="36"/>
      <c r="O40" s="36">
        <f t="shared" si="10"/>
        <v>0</v>
      </c>
      <c r="P40" s="36">
        <f t="shared" si="12"/>
        <v>0</v>
      </c>
      <c r="Q40" s="37">
        <f t="shared" si="11"/>
        <v>0</v>
      </c>
      <c r="R40" s="59"/>
      <c r="S40" s="56"/>
      <c r="T40" s="4" t="str">
        <f t="shared" si="0"/>
        <v>2.11</v>
      </c>
      <c r="U40" s="4" t="b">
        <f t="shared" si="7"/>
        <v>0</v>
      </c>
      <c r="V40" s="56"/>
      <c r="W40" s="56"/>
      <c r="X40" s="59"/>
      <c r="Y40" s="56"/>
      <c r="Z40" s="60"/>
    </row>
    <row r="41" spans="2:26" ht="22.5" customHeight="1">
      <c r="B41" s="31" t="s">
        <v>53</v>
      </c>
      <c r="C41" s="61" t="s">
        <v>53</v>
      </c>
      <c r="D41" s="32" t="s">
        <v>2</v>
      </c>
      <c r="E41" s="33" t="s">
        <v>100</v>
      </c>
      <c r="F41" s="31" t="s">
        <v>0</v>
      </c>
      <c r="G41" s="1"/>
      <c r="H41" s="34"/>
      <c r="I41" s="34">
        <v>73.191999999999993</v>
      </c>
      <c r="J41" s="34">
        <v>42.65</v>
      </c>
      <c r="K41" s="34">
        <f t="shared" si="8"/>
        <v>115.84199999999998</v>
      </c>
      <c r="L41" s="35">
        <v>0.28620000000000001</v>
      </c>
      <c r="M41" s="36">
        <f t="shared" si="9"/>
        <v>149</v>
      </c>
      <c r="N41" s="36"/>
      <c r="O41" s="36">
        <f t="shared" si="10"/>
        <v>0</v>
      </c>
      <c r="P41" s="36">
        <f t="shared" si="12"/>
        <v>0</v>
      </c>
      <c r="Q41" s="37">
        <f t="shared" si="11"/>
        <v>0</v>
      </c>
      <c r="R41" s="59"/>
      <c r="S41" s="56"/>
      <c r="T41" s="4" t="str">
        <f t="shared" si="0"/>
        <v>2.12</v>
      </c>
      <c r="U41" s="4" t="b">
        <f t="shared" si="7"/>
        <v>0</v>
      </c>
      <c r="V41" s="56"/>
      <c r="W41" s="56"/>
      <c r="X41" s="59"/>
      <c r="Y41" s="56"/>
      <c r="Z41" s="60"/>
    </row>
    <row r="42" spans="2:26" ht="22.5" customHeight="1">
      <c r="B42" s="31" t="s">
        <v>54</v>
      </c>
      <c r="C42" s="31" t="s">
        <v>54</v>
      </c>
      <c r="D42" s="32" t="s">
        <v>2</v>
      </c>
      <c r="E42" s="33" t="s">
        <v>101</v>
      </c>
      <c r="F42" s="31" t="s">
        <v>0</v>
      </c>
      <c r="G42" s="1"/>
      <c r="H42" s="34"/>
      <c r="I42" s="34">
        <v>7.89</v>
      </c>
      <c r="J42" s="34">
        <v>4.55</v>
      </c>
      <c r="K42" s="34">
        <f t="shared" si="8"/>
        <v>12.44</v>
      </c>
      <c r="L42" s="35">
        <v>0.28620000000000001</v>
      </c>
      <c r="M42" s="36">
        <f t="shared" si="9"/>
        <v>16</v>
      </c>
      <c r="N42" s="36"/>
      <c r="O42" s="36">
        <f t="shared" si="10"/>
        <v>0</v>
      </c>
      <c r="P42" s="36">
        <f t="shared" si="12"/>
        <v>0</v>
      </c>
      <c r="Q42" s="37">
        <f t="shared" si="11"/>
        <v>0</v>
      </c>
      <c r="R42" s="59"/>
      <c r="S42" s="56"/>
      <c r="T42" s="4" t="str">
        <f t="shared" si="0"/>
        <v>2.13</v>
      </c>
      <c r="U42" s="4" t="b">
        <f t="shared" si="7"/>
        <v>0</v>
      </c>
      <c r="V42" s="56"/>
      <c r="W42" s="56"/>
      <c r="X42" s="59"/>
      <c r="Y42" s="56"/>
      <c r="Z42" s="60"/>
    </row>
    <row r="43" spans="2:26" ht="22.5" customHeight="1">
      <c r="B43" s="31" t="s">
        <v>55</v>
      </c>
      <c r="C43" s="61" t="s">
        <v>55</v>
      </c>
      <c r="D43" s="32" t="s">
        <v>2</v>
      </c>
      <c r="E43" s="33" t="s">
        <v>102</v>
      </c>
      <c r="F43" s="31" t="s">
        <v>0</v>
      </c>
      <c r="G43" s="1"/>
      <c r="H43" s="34"/>
      <c r="I43" s="34">
        <v>7.89</v>
      </c>
      <c r="J43" s="34">
        <v>4.55</v>
      </c>
      <c r="K43" s="34">
        <f t="shared" si="8"/>
        <v>12.44</v>
      </c>
      <c r="L43" s="35">
        <v>0.28620000000000001</v>
      </c>
      <c r="M43" s="36">
        <f t="shared" si="9"/>
        <v>16</v>
      </c>
      <c r="N43" s="36"/>
      <c r="O43" s="36">
        <f t="shared" si="10"/>
        <v>0</v>
      </c>
      <c r="P43" s="36">
        <f t="shared" si="12"/>
        <v>0</v>
      </c>
      <c r="Q43" s="37">
        <f t="shared" si="11"/>
        <v>0</v>
      </c>
      <c r="R43" s="59"/>
      <c r="S43" s="56"/>
      <c r="T43" s="4" t="str">
        <f t="shared" si="0"/>
        <v>2.14</v>
      </c>
      <c r="U43" s="4" t="b">
        <f t="shared" si="7"/>
        <v>0</v>
      </c>
      <c r="V43" s="56"/>
      <c r="W43" s="56"/>
      <c r="X43" s="59"/>
      <c r="Y43" s="56"/>
      <c r="Z43" s="60"/>
    </row>
    <row r="44" spans="2:26" ht="6" customHeight="1">
      <c r="B44" s="40"/>
      <c r="C44" s="40"/>
      <c r="D44" s="62"/>
      <c r="E44" s="63"/>
      <c r="F44" s="40"/>
      <c r="G44" s="64"/>
      <c r="H44" s="65"/>
      <c r="I44" s="65"/>
      <c r="J44" s="65"/>
      <c r="K44" s="45"/>
      <c r="L44" s="66"/>
      <c r="M44" s="47"/>
      <c r="N44" s="47"/>
      <c r="O44" s="47"/>
      <c r="P44" s="47"/>
      <c r="Q44" s="48"/>
      <c r="R44" s="56"/>
      <c r="S44" s="56"/>
      <c r="T44" s="4">
        <f t="shared" si="0"/>
        <v>0</v>
      </c>
      <c r="U44" s="4">
        <f t="shared" ref="U44:U61" si="13">IF(J44=0,Q44-O44)</f>
        <v>0</v>
      </c>
      <c r="V44" s="56"/>
      <c r="W44" s="56"/>
      <c r="X44" s="56"/>
      <c r="Y44" s="56"/>
      <c r="Z44" s="60"/>
    </row>
    <row r="45" spans="2:26" ht="15" customHeight="1">
      <c r="B45" s="49"/>
      <c r="C45" s="50"/>
      <c r="D45" s="50"/>
      <c r="E45" s="50"/>
      <c r="F45" s="50"/>
      <c r="G45" s="50"/>
      <c r="H45" s="50"/>
      <c r="I45" s="50"/>
      <c r="J45" s="50"/>
      <c r="K45" s="50"/>
      <c r="L45" s="28"/>
      <c r="M45" s="51" t="s">
        <v>118</v>
      </c>
      <c r="N45" s="52"/>
      <c r="O45" s="52">
        <f>SUM(O30:O44)</f>
        <v>0</v>
      </c>
      <c r="P45" s="52">
        <f>SUM(P30:P44)</f>
        <v>0</v>
      </c>
      <c r="Q45" s="53">
        <f>SUM(Q30:Q44)</f>
        <v>0</v>
      </c>
      <c r="R45" s="54"/>
      <c r="S45" s="4">
        <v>1</v>
      </c>
      <c r="T45" s="4"/>
      <c r="U45" s="4">
        <f t="shared" si="13"/>
        <v>0</v>
      </c>
      <c r="V45" s="38">
        <f>SUM(O45:P45)</f>
        <v>0</v>
      </c>
      <c r="W45" s="4" t="str">
        <f>IF(V45&lt;&gt;Q45,"erro","ok")</f>
        <v>ok</v>
      </c>
      <c r="X45" s="4"/>
      <c r="Y45" s="4"/>
      <c r="Z45" s="5"/>
    </row>
    <row r="46" spans="2:26" ht="6" customHeight="1">
      <c r="B46" s="55"/>
      <c r="C46" s="56"/>
      <c r="D46" s="57"/>
      <c r="E46" s="57"/>
      <c r="F46" s="56"/>
      <c r="G46" s="56"/>
      <c r="H46" s="56"/>
      <c r="I46" s="56"/>
      <c r="J46" s="56"/>
      <c r="K46" s="56"/>
      <c r="L46" s="4"/>
      <c r="M46" s="56"/>
      <c r="N46" s="56"/>
      <c r="O46" s="56"/>
      <c r="P46" s="56"/>
      <c r="Q46" s="58"/>
      <c r="R46" s="4"/>
      <c r="S46" s="4"/>
      <c r="T46" s="4">
        <f t="shared" si="0"/>
        <v>0</v>
      </c>
      <c r="U46" s="4">
        <f t="shared" si="13"/>
        <v>0</v>
      </c>
      <c r="V46" s="4"/>
      <c r="W46" s="4"/>
      <c r="X46" s="4"/>
      <c r="Y46" s="4"/>
      <c r="Z46" s="5"/>
    </row>
    <row r="47" spans="2:26" ht="15" customHeight="1">
      <c r="B47" s="25">
        <v>3</v>
      </c>
      <c r="C47" s="26"/>
      <c r="D47" s="26"/>
      <c r="E47" s="27" t="s">
        <v>56</v>
      </c>
      <c r="F47" s="27"/>
      <c r="G47" s="27"/>
      <c r="H47" s="27"/>
      <c r="I47" s="27"/>
      <c r="J47" s="27"/>
      <c r="K47" s="27"/>
      <c r="L47" s="28"/>
      <c r="M47" s="27"/>
      <c r="N47" s="27"/>
      <c r="O47" s="27"/>
      <c r="P47" s="27"/>
      <c r="Q47" s="29">
        <f>Q63</f>
        <v>0</v>
      </c>
      <c r="R47" s="4"/>
      <c r="S47" s="4"/>
      <c r="T47" s="4">
        <f t="shared" si="0"/>
        <v>3</v>
      </c>
      <c r="U47" s="4">
        <f t="shared" si="13"/>
        <v>0</v>
      </c>
      <c r="V47" s="4"/>
      <c r="W47" s="4"/>
      <c r="X47" s="4"/>
      <c r="Y47" s="4"/>
      <c r="Z47" s="5"/>
    </row>
    <row r="48" spans="2:26" ht="30" customHeight="1">
      <c r="B48" s="31" t="s">
        <v>57</v>
      </c>
      <c r="C48" s="31" t="s">
        <v>57</v>
      </c>
      <c r="D48" s="32" t="s">
        <v>2</v>
      </c>
      <c r="E48" s="33" t="s">
        <v>103</v>
      </c>
      <c r="F48" s="31" t="s">
        <v>0</v>
      </c>
      <c r="G48" s="1"/>
      <c r="H48" s="34"/>
      <c r="I48" s="34">
        <v>11.81</v>
      </c>
      <c r="J48" s="34">
        <v>6.85</v>
      </c>
      <c r="K48" s="34">
        <f t="shared" ref="K48:K61" si="14">SUM(I48:J48)</f>
        <v>18.66</v>
      </c>
      <c r="L48" s="35">
        <v>0.28620000000000001</v>
      </c>
      <c r="M48" s="36">
        <f t="shared" ref="M48:M61" si="15">IFERROR(IF(L48="-",(ROUND(K48,2)),(ROUND(K48*(1+L48),2))),"-")</f>
        <v>24</v>
      </c>
      <c r="N48" s="36"/>
      <c r="O48" s="36">
        <f t="shared" ref="O48:O61" si="16">IF(AND($H48=0,$J48=0),$Q48,IF(I48=0,0,IF($L48&lt;&gt;"-",IFERROR(TRUNC(TRUNC((I48*(1+$L48)),2)*$G48,2),0),IFERROR(TRUNC(I48*$G48,2),0))))</f>
        <v>0</v>
      </c>
      <c r="P48" s="36">
        <f>IF(J48=0,0,Q48-O48-N48)</f>
        <v>0</v>
      </c>
      <c r="Q48" s="37">
        <f t="shared" ref="Q48:Q61" si="17">IFERROR(ROUND(ROUND(M48,2)*ROUND(G48,2),2),0)</f>
        <v>0</v>
      </c>
      <c r="R48" s="59"/>
      <c r="S48" s="56"/>
      <c r="T48" s="4" t="str">
        <f t="shared" si="0"/>
        <v>3.1</v>
      </c>
      <c r="U48" s="4" t="b">
        <f t="shared" si="13"/>
        <v>0</v>
      </c>
      <c r="V48" s="56"/>
      <c r="W48" s="56"/>
      <c r="X48" s="59"/>
      <c r="Y48" s="56"/>
      <c r="Z48" s="60"/>
    </row>
    <row r="49" spans="2:26" ht="30" customHeight="1">
      <c r="B49" s="31" t="s">
        <v>58</v>
      </c>
      <c r="C49" s="61" t="s">
        <v>58</v>
      </c>
      <c r="D49" s="32" t="s">
        <v>2</v>
      </c>
      <c r="E49" s="33" t="s">
        <v>104</v>
      </c>
      <c r="F49" s="31" t="s">
        <v>0</v>
      </c>
      <c r="G49" s="1"/>
      <c r="H49" s="34"/>
      <c r="I49" s="34">
        <v>10.324999999999999</v>
      </c>
      <c r="J49" s="34">
        <v>6</v>
      </c>
      <c r="K49" s="34">
        <f t="shared" si="14"/>
        <v>16.324999999999999</v>
      </c>
      <c r="L49" s="35">
        <v>0.28620000000000001</v>
      </c>
      <c r="M49" s="36">
        <f t="shared" si="15"/>
        <v>21</v>
      </c>
      <c r="N49" s="36"/>
      <c r="O49" s="36">
        <f t="shared" si="16"/>
        <v>0</v>
      </c>
      <c r="P49" s="36">
        <f t="shared" ref="P49:P61" si="18">IF(J49=0,0,Q49-O49-N49)</f>
        <v>0</v>
      </c>
      <c r="Q49" s="37">
        <f t="shared" si="17"/>
        <v>0</v>
      </c>
      <c r="R49" s="59"/>
      <c r="S49" s="56"/>
      <c r="T49" s="4" t="str">
        <f t="shared" si="0"/>
        <v>3.2</v>
      </c>
      <c r="U49" s="4" t="b">
        <f t="shared" si="13"/>
        <v>0</v>
      </c>
      <c r="V49" s="56"/>
      <c r="W49" s="56"/>
      <c r="X49" s="59"/>
      <c r="Y49" s="56"/>
      <c r="Z49" s="60"/>
    </row>
    <row r="50" spans="2:26" ht="30" customHeight="1">
      <c r="B50" s="31" t="s">
        <v>59</v>
      </c>
      <c r="C50" s="31" t="s">
        <v>59</v>
      </c>
      <c r="D50" s="32" t="s">
        <v>2</v>
      </c>
      <c r="E50" s="33" t="s">
        <v>105</v>
      </c>
      <c r="F50" s="31" t="s">
        <v>0</v>
      </c>
      <c r="G50" s="1"/>
      <c r="H50" s="34"/>
      <c r="I50" s="34">
        <v>196.49</v>
      </c>
      <c r="J50" s="34">
        <v>114.5</v>
      </c>
      <c r="K50" s="34">
        <f t="shared" si="14"/>
        <v>310.99</v>
      </c>
      <c r="L50" s="35">
        <v>0.28620000000000001</v>
      </c>
      <c r="M50" s="36">
        <f t="shared" si="15"/>
        <v>400</v>
      </c>
      <c r="N50" s="36"/>
      <c r="O50" s="36">
        <f t="shared" si="16"/>
        <v>0</v>
      </c>
      <c r="P50" s="36">
        <f t="shared" si="18"/>
        <v>0</v>
      </c>
      <c r="Q50" s="37">
        <f t="shared" si="17"/>
        <v>0</v>
      </c>
      <c r="R50" s="59"/>
      <c r="S50" s="56"/>
      <c r="T50" s="4" t="str">
        <f t="shared" si="0"/>
        <v>3.3</v>
      </c>
      <c r="U50" s="4" t="b">
        <f t="shared" si="13"/>
        <v>0</v>
      </c>
      <c r="V50" s="56"/>
      <c r="W50" s="56"/>
      <c r="X50" s="59"/>
      <c r="Y50" s="56"/>
      <c r="Z50" s="60"/>
    </row>
    <row r="51" spans="2:26" ht="30" customHeight="1">
      <c r="B51" s="31" t="s">
        <v>60</v>
      </c>
      <c r="C51" s="61" t="s">
        <v>60</v>
      </c>
      <c r="D51" s="32" t="s">
        <v>2</v>
      </c>
      <c r="E51" s="33" t="s">
        <v>106</v>
      </c>
      <c r="F51" s="31" t="s">
        <v>0</v>
      </c>
      <c r="G51" s="1"/>
      <c r="H51" s="34"/>
      <c r="I51" s="34">
        <v>12.073</v>
      </c>
      <c r="J51" s="34">
        <v>7.05</v>
      </c>
      <c r="K51" s="34">
        <f t="shared" si="14"/>
        <v>19.123000000000001</v>
      </c>
      <c r="L51" s="35">
        <v>0.28620000000000001</v>
      </c>
      <c r="M51" s="36">
        <f t="shared" si="15"/>
        <v>24.6</v>
      </c>
      <c r="N51" s="36"/>
      <c r="O51" s="36">
        <f t="shared" si="16"/>
        <v>0</v>
      </c>
      <c r="P51" s="36">
        <f t="shared" si="18"/>
        <v>0</v>
      </c>
      <c r="Q51" s="37">
        <f t="shared" si="17"/>
        <v>0</v>
      </c>
      <c r="R51" s="59"/>
      <c r="S51" s="56"/>
      <c r="T51" s="4" t="str">
        <f t="shared" si="0"/>
        <v>3.4</v>
      </c>
      <c r="U51" s="4" t="b">
        <f t="shared" si="13"/>
        <v>0</v>
      </c>
      <c r="V51" s="56"/>
      <c r="W51" s="56"/>
      <c r="X51" s="59"/>
      <c r="Y51" s="56"/>
      <c r="Z51" s="60"/>
    </row>
    <row r="52" spans="2:26" ht="30" customHeight="1">
      <c r="B52" s="31" t="s">
        <v>61</v>
      </c>
      <c r="C52" s="31" t="s">
        <v>61</v>
      </c>
      <c r="D52" s="32" t="s">
        <v>2</v>
      </c>
      <c r="E52" s="33" t="s">
        <v>107</v>
      </c>
      <c r="F52" s="31" t="s">
        <v>0</v>
      </c>
      <c r="G52" s="1"/>
      <c r="H52" s="34"/>
      <c r="I52" s="34">
        <v>98.15</v>
      </c>
      <c r="J52" s="34">
        <v>57.35</v>
      </c>
      <c r="K52" s="34">
        <f t="shared" si="14"/>
        <v>155.5</v>
      </c>
      <c r="L52" s="35">
        <v>0.28620000000000001</v>
      </c>
      <c r="M52" s="36">
        <f t="shared" si="15"/>
        <v>200</v>
      </c>
      <c r="N52" s="36"/>
      <c r="O52" s="36">
        <f t="shared" si="16"/>
        <v>0</v>
      </c>
      <c r="P52" s="36">
        <f t="shared" si="18"/>
        <v>0</v>
      </c>
      <c r="Q52" s="37">
        <f t="shared" si="17"/>
        <v>0</v>
      </c>
      <c r="R52" s="59"/>
      <c r="S52" s="56"/>
      <c r="T52" s="4" t="str">
        <f t="shared" si="0"/>
        <v>3.5</v>
      </c>
      <c r="U52" s="4" t="b">
        <f t="shared" si="13"/>
        <v>0</v>
      </c>
      <c r="V52" s="56"/>
      <c r="W52" s="56"/>
      <c r="X52" s="59"/>
      <c r="Y52" s="56"/>
      <c r="Z52" s="60"/>
    </row>
    <row r="53" spans="2:26" ht="22.5" customHeight="1">
      <c r="B53" s="31" t="s">
        <v>62</v>
      </c>
      <c r="C53" s="61" t="s">
        <v>62</v>
      </c>
      <c r="D53" s="32" t="s">
        <v>2</v>
      </c>
      <c r="E53" s="33" t="s">
        <v>108</v>
      </c>
      <c r="F53" s="31" t="s">
        <v>0</v>
      </c>
      <c r="G53" s="1"/>
      <c r="H53" s="34"/>
      <c r="I53" s="34">
        <v>105.51</v>
      </c>
      <c r="J53" s="34">
        <v>61.65</v>
      </c>
      <c r="K53" s="34">
        <f t="shared" si="14"/>
        <v>167.16</v>
      </c>
      <c r="L53" s="35">
        <v>0.28620000000000001</v>
      </c>
      <c r="M53" s="36">
        <f t="shared" si="15"/>
        <v>215</v>
      </c>
      <c r="N53" s="36"/>
      <c r="O53" s="36">
        <f t="shared" si="16"/>
        <v>0</v>
      </c>
      <c r="P53" s="36">
        <f t="shared" si="18"/>
        <v>0</v>
      </c>
      <c r="Q53" s="37">
        <f t="shared" si="17"/>
        <v>0</v>
      </c>
      <c r="R53" s="59"/>
      <c r="S53" s="56"/>
      <c r="T53" s="4" t="str">
        <f t="shared" si="0"/>
        <v>3.6</v>
      </c>
      <c r="U53" s="4" t="b">
        <f t="shared" si="13"/>
        <v>0</v>
      </c>
      <c r="V53" s="56"/>
      <c r="W53" s="56"/>
      <c r="X53" s="59"/>
      <c r="Y53" s="56"/>
      <c r="Z53" s="60"/>
    </row>
    <row r="54" spans="2:26" ht="30" customHeight="1">
      <c r="B54" s="31" t="s">
        <v>63</v>
      </c>
      <c r="C54" s="31" t="s">
        <v>63</v>
      </c>
      <c r="D54" s="32" t="s">
        <v>2</v>
      </c>
      <c r="E54" s="33" t="s">
        <v>109</v>
      </c>
      <c r="F54" s="31" t="s">
        <v>0</v>
      </c>
      <c r="G54" s="1"/>
      <c r="H54" s="34"/>
      <c r="I54" s="34">
        <v>83.52</v>
      </c>
      <c r="J54" s="34">
        <v>48.65</v>
      </c>
      <c r="K54" s="34">
        <f t="shared" si="14"/>
        <v>132.16999999999999</v>
      </c>
      <c r="L54" s="35">
        <v>0.28620000000000001</v>
      </c>
      <c r="M54" s="36">
        <f t="shared" si="15"/>
        <v>170</v>
      </c>
      <c r="N54" s="36"/>
      <c r="O54" s="36">
        <f t="shared" si="16"/>
        <v>0</v>
      </c>
      <c r="P54" s="36">
        <f t="shared" si="18"/>
        <v>0</v>
      </c>
      <c r="Q54" s="37">
        <f t="shared" si="17"/>
        <v>0</v>
      </c>
      <c r="R54" s="59"/>
      <c r="S54" s="56"/>
      <c r="T54" s="4" t="str">
        <f t="shared" si="0"/>
        <v>3.7</v>
      </c>
      <c r="U54" s="4" t="b">
        <f t="shared" si="13"/>
        <v>0</v>
      </c>
      <c r="V54" s="56"/>
      <c r="W54" s="56"/>
      <c r="X54" s="59"/>
      <c r="Y54" s="56"/>
      <c r="Z54" s="60"/>
    </row>
    <row r="55" spans="2:26" ht="30" customHeight="1">
      <c r="B55" s="31" t="s">
        <v>64</v>
      </c>
      <c r="C55" s="61" t="s">
        <v>64</v>
      </c>
      <c r="D55" s="32" t="s">
        <v>2</v>
      </c>
      <c r="E55" s="33" t="s">
        <v>110</v>
      </c>
      <c r="F55" s="31" t="s">
        <v>0</v>
      </c>
      <c r="G55" s="1"/>
      <c r="H55" s="34"/>
      <c r="I55" s="34">
        <v>81.031000000000006</v>
      </c>
      <c r="J55" s="34">
        <v>47.25</v>
      </c>
      <c r="K55" s="34">
        <f t="shared" si="14"/>
        <v>128.28100000000001</v>
      </c>
      <c r="L55" s="35">
        <v>0.28620000000000001</v>
      </c>
      <c r="M55" s="36">
        <f t="shared" si="15"/>
        <v>165</v>
      </c>
      <c r="N55" s="36"/>
      <c r="O55" s="36">
        <f t="shared" si="16"/>
        <v>0</v>
      </c>
      <c r="P55" s="36">
        <f t="shared" si="18"/>
        <v>0</v>
      </c>
      <c r="Q55" s="37">
        <f t="shared" si="17"/>
        <v>0</v>
      </c>
      <c r="R55" s="59"/>
      <c r="S55" s="56"/>
      <c r="T55" s="4" t="str">
        <f t="shared" si="0"/>
        <v>3.8</v>
      </c>
      <c r="U55" s="4" t="b">
        <f t="shared" si="13"/>
        <v>0</v>
      </c>
      <c r="V55" s="56"/>
      <c r="W55" s="56"/>
      <c r="X55" s="59"/>
      <c r="Y55" s="56"/>
      <c r="Z55" s="60"/>
    </row>
    <row r="56" spans="2:26" ht="30" customHeight="1">
      <c r="B56" s="31" t="s">
        <v>65</v>
      </c>
      <c r="C56" s="31" t="s">
        <v>65</v>
      </c>
      <c r="D56" s="32" t="s">
        <v>2</v>
      </c>
      <c r="E56" s="33" t="s">
        <v>111</v>
      </c>
      <c r="F56" s="31" t="s">
        <v>0</v>
      </c>
      <c r="G56" s="1"/>
      <c r="H56" s="34"/>
      <c r="I56" s="34">
        <v>7.89</v>
      </c>
      <c r="J56" s="34">
        <v>4.55</v>
      </c>
      <c r="K56" s="34">
        <f t="shared" si="14"/>
        <v>12.44</v>
      </c>
      <c r="L56" s="35">
        <v>0.28620000000000001</v>
      </c>
      <c r="M56" s="36">
        <f t="shared" si="15"/>
        <v>16</v>
      </c>
      <c r="N56" s="36"/>
      <c r="O56" s="36">
        <f t="shared" si="16"/>
        <v>0</v>
      </c>
      <c r="P56" s="36">
        <f t="shared" si="18"/>
        <v>0</v>
      </c>
      <c r="Q56" s="37">
        <f t="shared" si="17"/>
        <v>0</v>
      </c>
      <c r="R56" s="59"/>
      <c r="S56" s="56"/>
      <c r="T56" s="4" t="str">
        <f t="shared" si="0"/>
        <v>3.9</v>
      </c>
      <c r="U56" s="4" t="b">
        <f t="shared" si="13"/>
        <v>0</v>
      </c>
      <c r="V56" s="56"/>
      <c r="W56" s="56"/>
      <c r="X56" s="59"/>
      <c r="Y56" s="56"/>
      <c r="Z56" s="60"/>
    </row>
    <row r="57" spans="2:26" ht="30" customHeight="1">
      <c r="B57" s="31" t="s">
        <v>66</v>
      </c>
      <c r="C57" s="61" t="s">
        <v>66</v>
      </c>
      <c r="D57" s="32" t="s">
        <v>2</v>
      </c>
      <c r="E57" s="33" t="s">
        <v>112</v>
      </c>
      <c r="F57" s="31" t="s">
        <v>0</v>
      </c>
      <c r="G57" s="1"/>
      <c r="H57" s="34"/>
      <c r="I57" s="34">
        <v>90.831000000000003</v>
      </c>
      <c r="J57" s="34">
        <v>53</v>
      </c>
      <c r="K57" s="34">
        <f t="shared" si="14"/>
        <v>143.83100000000002</v>
      </c>
      <c r="L57" s="35">
        <v>0.28620000000000001</v>
      </c>
      <c r="M57" s="36">
        <f t="shared" si="15"/>
        <v>185</v>
      </c>
      <c r="N57" s="36"/>
      <c r="O57" s="36">
        <f t="shared" si="16"/>
        <v>0</v>
      </c>
      <c r="P57" s="36">
        <f t="shared" si="18"/>
        <v>0</v>
      </c>
      <c r="Q57" s="37">
        <f t="shared" si="17"/>
        <v>0</v>
      </c>
      <c r="R57" s="59"/>
      <c r="S57" s="56"/>
      <c r="T57" s="4" t="str">
        <f t="shared" si="0"/>
        <v>3.10</v>
      </c>
      <c r="U57" s="4" t="b">
        <f t="shared" si="13"/>
        <v>0</v>
      </c>
      <c r="V57" s="56"/>
      <c r="W57" s="56"/>
      <c r="X57" s="59"/>
      <c r="Y57" s="56"/>
      <c r="Z57" s="60"/>
    </row>
    <row r="58" spans="2:26" ht="22.5" customHeight="1">
      <c r="B58" s="31" t="s">
        <v>67</v>
      </c>
      <c r="C58" s="31" t="s">
        <v>67</v>
      </c>
      <c r="D58" s="32" t="s">
        <v>2</v>
      </c>
      <c r="E58" s="33" t="s">
        <v>113</v>
      </c>
      <c r="F58" s="31" t="s">
        <v>0</v>
      </c>
      <c r="G58" s="1"/>
      <c r="H58" s="34"/>
      <c r="I58" s="34">
        <v>1.91</v>
      </c>
      <c r="J58" s="34">
        <v>1.2</v>
      </c>
      <c r="K58" s="34">
        <f t="shared" si="14"/>
        <v>3.11</v>
      </c>
      <c r="L58" s="35">
        <v>0.28620000000000001</v>
      </c>
      <c r="M58" s="36">
        <f t="shared" si="15"/>
        <v>4</v>
      </c>
      <c r="N58" s="36"/>
      <c r="O58" s="36">
        <f t="shared" si="16"/>
        <v>0</v>
      </c>
      <c r="P58" s="36">
        <f t="shared" si="18"/>
        <v>0</v>
      </c>
      <c r="Q58" s="37">
        <f t="shared" si="17"/>
        <v>0</v>
      </c>
      <c r="R58" s="59"/>
      <c r="S58" s="56"/>
      <c r="T58" s="4" t="str">
        <f t="shared" si="0"/>
        <v>3.11</v>
      </c>
      <c r="U58" s="4" t="b">
        <f t="shared" si="13"/>
        <v>0</v>
      </c>
      <c r="V58" s="56"/>
      <c r="W58" s="56"/>
      <c r="X58" s="59"/>
      <c r="Y58" s="56"/>
      <c r="Z58" s="60"/>
    </row>
    <row r="59" spans="2:26" ht="30" customHeight="1">
      <c r="B59" s="31" t="s">
        <v>68</v>
      </c>
      <c r="C59" s="61" t="s">
        <v>68</v>
      </c>
      <c r="D59" s="32" t="s">
        <v>2</v>
      </c>
      <c r="E59" s="33" t="s">
        <v>114</v>
      </c>
      <c r="F59" s="31" t="s">
        <v>0</v>
      </c>
      <c r="G59" s="1"/>
      <c r="H59" s="34"/>
      <c r="I59" s="34">
        <v>5.88</v>
      </c>
      <c r="J59" s="34">
        <v>3.45</v>
      </c>
      <c r="K59" s="34">
        <f t="shared" si="14"/>
        <v>9.33</v>
      </c>
      <c r="L59" s="35">
        <v>0.28620000000000001</v>
      </c>
      <c r="M59" s="36">
        <f t="shared" si="15"/>
        <v>12</v>
      </c>
      <c r="N59" s="36"/>
      <c r="O59" s="36">
        <f t="shared" si="16"/>
        <v>0</v>
      </c>
      <c r="P59" s="36">
        <f t="shared" si="18"/>
        <v>0</v>
      </c>
      <c r="Q59" s="37">
        <f t="shared" si="17"/>
        <v>0</v>
      </c>
      <c r="R59" s="59"/>
      <c r="S59" s="56"/>
      <c r="T59" s="4" t="str">
        <f t="shared" si="0"/>
        <v>3.12</v>
      </c>
      <c r="U59" s="4" t="b">
        <f t="shared" si="13"/>
        <v>0</v>
      </c>
      <c r="V59" s="56"/>
      <c r="W59" s="56"/>
      <c r="X59" s="59"/>
      <c r="Y59" s="56"/>
      <c r="Z59" s="60"/>
    </row>
    <row r="60" spans="2:26" ht="37.5" customHeight="1">
      <c r="B60" s="31" t="s">
        <v>69</v>
      </c>
      <c r="C60" s="31" t="s">
        <v>69</v>
      </c>
      <c r="D60" s="32" t="s">
        <v>2</v>
      </c>
      <c r="E60" s="33" t="s">
        <v>115</v>
      </c>
      <c r="F60" s="31" t="s">
        <v>0</v>
      </c>
      <c r="G60" s="1"/>
      <c r="H60" s="34"/>
      <c r="I60" s="34">
        <v>138.55000000000001</v>
      </c>
      <c r="J60" s="34">
        <v>80.7</v>
      </c>
      <c r="K60" s="34">
        <f t="shared" si="14"/>
        <v>219.25</v>
      </c>
      <c r="L60" s="35">
        <v>0.28620000000000001</v>
      </c>
      <c r="M60" s="36">
        <f t="shared" si="15"/>
        <v>282</v>
      </c>
      <c r="N60" s="36"/>
      <c r="O60" s="36">
        <f t="shared" si="16"/>
        <v>0</v>
      </c>
      <c r="P60" s="36">
        <f t="shared" si="18"/>
        <v>0</v>
      </c>
      <c r="Q60" s="37">
        <f t="shared" si="17"/>
        <v>0</v>
      </c>
      <c r="R60" s="59"/>
      <c r="S60" s="56"/>
      <c r="T60" s="4" t="str">
        <f t="shared" si="0"/>
        <v>3.13</v>
      </c>
      <c r="U60" s="4" t="b">
        <f t="shared" si="13"/>
        <v>0</v>
      </c>
      <c r="V60" s="56"/>
      <c r="W60" s="56"/>
      <c r="X60" s="59"/>
      <c r="Y60" s="56"/>
      <c r="Z60" s="60"/>
    </row>
    <row r="61" spans="2:26" ht="37.5" customHeight="1">
      <c r="B61" s="31" t="s">
        <v>70</v>
      </c>
      <c r="C61" s="61" t="s">
        <v>70</v>
      </c>
      <c r="D61" s="32" t="s">
        <v>2</v>
      </c>
      <c r="E61" s="33" t="s">
        <v>116</v>
      </c>
      <c r="F61" s="31" t="s">
        <v>0</v>
      </c>
      <c r="G61" s="1"/>
      <c r="H61" s="34"/>
      <c r="I61" s="34">
        <v>137.69200000000001</v>
      </c>
      <c r="J61" s="34">
        <v>80</v>
      </c>
      <c r="K61" s="34">
        <f t="shared" si="14"/>
        <v>217.69200000000001</v>
      </c>
      <c r="L61" s="35">
        <v>0.28620000000000001</v>
      </c>
      <c r="M61" s="36">
        <f t="shared" si="15"/>
        <v>280</v>
      </c>
      <c r="N61" s="36"/>
      <c r="O61" s="36">
        <f t="shared" si="16"/>
        <v>0</v>
      </c>
      <c r="P61" s="36">
        <f t="shared" si="18"/>
        <v>0</v>
      </c>
      <c r="Q61" s="37">
        <f t="shared" si="17"/>
        <v>0</v>
      </c>
      <c r="R61" s="59"/>
      <c r="S61" s="56"/>
      <c r="T61" s="4" t="str">
        <f t="shared" si="0"/>
        <v>3.14</v>
      </c>
      <c r="U61" s="4" t="b">
        <f t="shared" si="13"/>
        <v>0</v>
      </c>
      <c r="V61" s="56"/>
      <c r="W61" s="56"/>
      <c r="X61" s="59"/>
      <c r="Y61" s="56"/>
      <c r="Z61" s="60"/>
    </row>
    <row r="62" spans="2:26" ht="6" customHeight="1">
      <c r="B62" s="40"/>
      <c r="C62" s="40"/>
      <c r="D62" s="40"/>
      <c r="E62" s="63"/>
      <c r="F62" s="40"/>
      <c r="G62" s="64"/>
      <c r="H62" s="65"/>
      <c r="I62" s="65"/>
      <c r="J62" s="65"/>
      <c r="K62" s="45"/>
      <c r="L62" s="66"/>
      <c r="M62" s="47"/>
      <c r="N62" s="47"/>
      <c r="O62" s="47"/>
      <c r="P62" s="47"/>
      <c r="Q62" s="48"/>
      <c r="R62" s="56"/>
      <c r="S62" s="56"/>
      <c r="T62" s="4">
        <f t="shared" si="0"/>
        <v>0</v>
      </c>
      <c r="U62" s="4">
        <f>IF(J62=0,Q62-O62)</f>
        <v>0</v>
      </c>
      <c r="V62" s="56"/>
      <c r="W62" s="56"/>
      <c r="X62" s="56"/>
      <c r="Y62" s="56"/>
      <c r="Z62" s="60"/>
    </row>
    <row r="63" spans="2:26" ht="15" customHeight="1">
      <c r="B63" s="49"/>
      <c r="C63" s="50"/>
      <c r="D63" s="50"/>
      <c r="E63" s="50"/>
      <c r="F63" s="50"/>
      <c r="G63" s="50"/>
      <c r="H63" s="50"/>
      <c r="I63" s="50"/>
      <c r="J63" s="50"/>
      <c r="K63" s="50"/>
      <c r="L63" s="28"/>
      <c r="M63" s="51" t="s">
        <v>119</v>
      </c>
      <c r="N63" s="52"/>
      <c r="O63" s="52">
        <f>SUM(O48:O62)</f>
        <v>0</v>
      </c>
      <c r="P63" s="52">
        <f>SUM(P48:P62)</f>
        <v>0</v>
      </c>
      <c r="Q63" s="67">
        <f>SUM(Q48:Q62)</f>
        <v>0</v>
      </c>
      <c r="R63" s="54"/>
      <c r="S63" s="4">
        <v>1</v>
      </c>
      <c r="T63" s="4"/>
      <c r="U63" s="4">
        <f>IF(J63=0,Q63-O63)</f>
        <v>0</v>
      </c>
      <c r="V63" s="38">
        <f>SUM(O63:P63)</f>
        <v>0</v>
      </c>
      <c r="W63" s="4" t="str">
        <f>IF(V63&lt;&gt;Q63,"erro","ok")</f>
        <v>ok</v>
      </c>
      <c r="X63" s="4"/>
      <c r="Y63" s="4"/>
      <c r="Z63" s="5"/>
    </row>
    <row r="64" spans="2:26" ht="6" customHeight="1">
      <c r="B64" s="55"/>
      <c r="C64" s="56"/>
      <c r="D64" s="57"/>
      <c r="E64" s="57"/>
      <c r="F64" s="56"/>
      <c r="G64" s="56"/>
      <c r="H64" s="56"/>
      <c r="I64" s="56"/>
      <c r="J64" s="56"/>
      <c r="K64" s="56"/>
      <c r="L64" s="4"/>
      <c r="M64" s="56"/>
      <c r="N64" s="56"/>
      <c r="O64" s="56"/>
      <c r="P64" s="56"/>
      <c r="Q64" s="58"/>
      <c r="R64" s="4"/>
      <c r="S64" s="4"/>
      <c r="T64" s="4">
        <f t="shared" si="0"/>
        <v>0</v>
      </c>
      <c r="U64" s="4">
        <f>IF(J64=0,Q64-O64)</f>
        <v>0</v>
      </c>
      <c r="V64" s="4"/>
      <c r="W64" s="4"/>
      <c r="X64" s="4"/>
      <c r="Y64" s="4"/>
      <c r="Z64" s="5"/>
    </row>
    <row r="65" spans="2:29" ht="15" customHeight="1">
      <c r="B65" s="68"/>
      <c r="C65" s="69"/>
      <c r="D65" s="69"/>
      <c r="E65" s="69"/>
      <c r="F65" s="69"/>
      <c r="G65" s="69"/>
      <c r="H65" s="69"/>
      <c r="I65" s="69"/>
      <c r="J65" s="69"/>
      <c r="K65" s="70"/>
      <c r="L65" s="71"/>
      <c r="M65" s="72" t="s">
        <v>71</v>
      </c>
      <c r="N65" s="73">
        <f>SUMIF($S11:$S64,1,N11:N64)</f>
        <v>0</v>
      </c>
      <c r="O65" s="73">
        <f>SUMIF($S11:$S64,1,O11:O64)</f>
        <v>0</v>
      </c>
      <c r="P65" s="73">
        <f>SUMIF($S11:$S64,1,P11:P64)</f>
        <v>0</v>
      </c>
      <c r="Q65" s="74">
        <f>SUMIF($S11:$S64,1,Q11:Q64)</f>
        <v>0</v>
      </c>
      <c r="R65" s="4"/>
      <c r="S65" s="4"/>
      <c r="T65" s="4"/>
      <c r="U65" s="4"/>
      <c r="V65" s="4"/>
      <c r="W65" s="4"/>
      <c r="X65" s="4"/>
      <c r="Y65" s="4"/>
      <c r="Z65" s="5"/>
    </row>
    <row r="66" spans="2:29" ht="15" customHeight="1">
      <c r="B66" s="75"/>
      <c r="C66" s="76"/>
      <c r="D66" s="76"/>
      <c r="E66" s="76"/>
      <c r="F66" s="76"/>
      <c r="G66" s="76"/>
      <c r="H66" s="76"/>
      <c r="I66" s="76"/>
      <c r="J66" s="76"/>
      <c r="K66" s="77"/>
      <c r="L66" s="78"/>
      <c r="M66" s="79" t="s">
        <v>72</v>
      </c>
      <c r="N66" s="2"/>
      <c r="O66" s="3">
        <f>IFERROR(O65/Q65,0)</f>
        <v>0</v>
      </c>
      <c r="P66" s="80"/>
      <c r="Q66" s="81"/>
      <c r="R66" s="4"/>
      <c r="S66" s="4"/>
      <c r="T66" s="4"/>
      <c r="U66" s="4"/>
      <c r="V66" s="4"/>
      <c r="W66" s="4"/>
      <c r="X66" s="4"/>
      <c r="Y66" s="4"/>
      <c r="Z66" s="5"/>
    </row>
    <row r="67" spans="2:29" s="87" customFormat="1" ht="15" customHeight="1">
      <c r="B67" s="82" t="s">
        <v>73</v>
      </c>
      <c r="C67" s="83"/>
      <c r="D67" s="83"/>
      <c r="E67" s="83"/>
      <c r="F67" s="83"/>
      <c r="G67" s="83"/>
      <c r="H67" s="83"/>
      <c r="I67" s="83"/>
      <c r="J67" s="83"/>
      <c r="K67" s="84"/>
      <c r="L67" s="4"/>
      <c r="M67" s="8"/>
      <c r="N67" s="8"/>
      <c r="O67" s="8"/>
      <c r="P67" s="8"/>
      <c r="Q67" s="85"/>
      <c r="R67" s="4"/>
      <c r="S67" s="4"/>
      <c r="T67" s="4"/>
      <c r="U67" s="4"/>
      <c r="V67" s="4"/>
      <c r="W67" s="4"/>
      <c r="X67" s="4"/>
      <c r="Y67" s="4"/>
      <c r="Z67" s="5"/>
      <c r="AA67" s="86"/>
      <c r="AB67" s="86"/>
      <c r="AC67" s="86"/>
    </row>
    <row r="68" spans="2:29" s="87" customFormat="1" ht="15" customHeight="1">
      <c r="B68" s="122" t="s">
        <v>120</v>
      </c>
      <c r="C68" s="123"/>
      <c r="D68" s="123"/>
      <c r="E68" s="123"/>
      <c r="F68" s="123"/>
      <c r="G68" s="123"/>
      <c r="H68" s="123"/>
      <c r="I68" s="123"/>
      <c r="J68" s="123"/>
      <c r="K68" s="123"/>
      <c r="L68" s="123"/>
      <c r="M68" s="123"/>
      <c r="N68" s="123"/>
      <c r="O68" s="123"/>
      <c r="P68" s="123"/>
      <c r="Q68" s="123"/>
      <c r="R68" s="4"/>
      <c r="S68" s="4"/>
      <c r="T68" s="4"/>
      <c r="U68" s="4"/>
      <c r="V68" s="4"/>
      <c r="W68" s="4"/>
      <c r="X68" s="4"/>
      <c r="Y68" s="4"/>
      <c r="Z68" s="5"/>
      <c r="AA68" s="86"/>
      <c r="AB68" s="86"/>
      <c r="AC68" s="86"/>
    </row>
    <row r="69" spans="2:29" s="87" customFormat="1" ht="45" customHeight="1">
      <c r="B69" s="124" t="s">
        <v>74</v>
      </c>
      <c r="C69" s="123"/>
      <c r="D69" s="123"/>
      <c r="E69" s="123"/>
      <c r="F69" s="123"/>
      <c r="G69" s="123"/>
      <c r="H69" s="123"/>
      <c r="I69" s="123"/>
      <c r="J69" s="123"/>
      <c r="K69" s="123"/>
      <c r="L69" s="123"/>
      <c r="M69" s="123"/>
      <c r="N69" s="123"/>
      <c r="O69" s="123"/>
      <c r="P69" s="123"/>
      <c r="Q69" s="123"/>
      <c r="R69" s="4"/>
      <c r="S69" s="4"/>
      <c r="T69" s="4"/>
      <c r="U69" s="4"/>
      <c r="V69" s="4"/>
      <c r="W69" s="4"/>
      <c r="X69" s="4"/>
      <c r="Y69" s="4"/>
      <c r="Z69" s="5"/>
      <c r="AA69" s="86"/>
      <c r="AB69" s="86"/>
      <c r="AC69" s="86"/>
    </row>
    <row r="70" spans="2:29" s="87" customFormat="1" ht="12.75" customHeight="1">
      <c r="B70" s="88"/>
      <c r="C70" s="89"/>
      <c r="D70" s="88"/>
      <c r="E70" s="88"/>
      <c r="F70" s="89"/>
      <c r="G70" s="89"/>
      <c r="H70" s="89"/>
      <c r="I70" s="89"/>
      <c r="J70" s="89"/>
      <c r="K70" s="89"/>
      <c r="L70" s="4"/>
      <c r="M70" s="89"/>
      <c r="N70" s="89"/>
      <c r="O70" s="89"/>
      <c r="P70" s="89"/>
      <c r="Q70" s="89"/>
      <c r="R70" s="4"/>
      <c r="S70" s="4"/>
      <c r="T70" s="4"/>
      <c r="U70" s="4"/>
      <c r="V70" s="4"/>
      <c r="W70" s="4"/>
      <c r="X70" s="4"/>
      <c r="Y70" s="4"/>
      <c r="Z70" s="5"/>
      <c r="AA70" s="86"/>
      <c r="AB70" s="86"/>
      <c r="AC70" s="86"/>
    </row>
    <row r="71" spans="2:29" s="87" customFormat="1" ht="12.75" customHeight="1">
      <c r="B71" s="5"/>
      <c r="C71" s="19"/>
      <c r="D71" s="9"/>
      <c r="E71" s="9"/>
      <c r="F71" s="19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5"/>
      <c r="AA71" s="86"/>
      <c r="AB71" s="86"/>
      <c r="AC71" s="86"/>
    </row>
    <row r="72" spans="2:29" s="87" customFormat="1" ht="15" customHeight="1">
      <c r="B72" s="5"/>
      <c r="C72" s="19"/>
      <c r="D72" s="9"/>
      <c r="E72" s="17"/>
      <c r="F72" s="19"/>
      <c r="G72" s="4"/>
      <c r="H72" s="4"/>
      <c r="I72" s="4"/>
      <c r="J72" s="125" t="s">
        <v>12</v>
      </c>
      <c r="K72" s="126"/>
      <c r="L72" s="127"/>
      <c r="M72" s="127"/>
      <c r="N72" s="127"/>
      <c r="O72" s="127"/>
      <c r="P72" s="127"/>
      <c r="Q72" s="128"/>
      <c r="R72" s="4"/>
      <c r="S72" s="4"/>
      <c r="T72" s="4"/>
      <c r="U72" s="4"/>
      <c r="V72" s="4"/>
      <c r="W72" s="4"/>
      <c r="X72" s="4"/>
      <c r="Y72" s="4"/>
      <c r="Z72" s="5"/>
      <c r="AA72" s="86"/>
      <c r="AB72" s="86"/>
      <c r="AC72" s="86"/>
    </row>
    <row r="73" spans="2:29" s="87" customFormat="1" ht="15" customHeight="1">
      <c r="B73" s="5"/>
      <c r="C73" s="19"/>
      <c r="D73" s="9"/>
      <c r="E73" s="17"/>
      <c r="F73" s="19"/>
      <c r="G73" s="4"/>
      <c r="H73" s="4"/>
      <c r="I73" s="4"/>
      <c r="J73" s="118" t="s">
        <v>13</v>
      </c>
      <c r="K73" s="119"/>
      <c r="L73" s="129"/>
      <c r="M73" s="129"/>
      <c r="N73" s="129"/>
      <c r="O73" s="129"/>
      <c r="P73" s="129"/>
      <c r="Q73" s="130"/>
      <c r="R73" s="4"/>
      <c r="S73" s="4"/>
      <c r="T73" s="4"/>
      <c r="U73" s="4"/>
      <c r="V73" s="4"/>
      <c r="W73" s="4"/>
      <c r="X73" s="4"/>
      <c r="Y73" s="4"/>
      <c r="Z73" s="5"/>
      <c r="AA73" s="86"/>
      <c r="AB73" s="86"/>
      <c r="AC73" s="86"/>
    </row>
    <row r="74" spans="2:29" s="87" customFormat="1" ht="15" customHeight="1">
      <c r="B74" s="5"/>
      <c r="C74" s="19"/>
      <c r="D74" s="9"/>
      <c r="E74" s="4"/>
      <c r="F74" s="19"/>
      <c r="G74" s="4"/>
      <c r="H74" s="4"/>
      <c r="I74" s="4"/>
      <c r="J74" s="118" t="s">
        <v>14</v>
      </c>
      <c r="K74" s="119"/>
      <c r="L74" s="131"/>
      <c r="M74" s="131"/>
      <c r="N74" s="131"/>
      <c r="O74" s="131"/>
      <c r="P74" s="131"/>
      <c r="Q74" s="132"/>
      <c r="R74" s="4"/>
      <c r="S74" s="4"/>
      <c r="T74" s="4"/>
      <c r="U74" s="4"/>
      <c r="V74" s="4"/>
      <c r="W74" s="4"/>
      <c r="X74" s="4"/>
      <c r="Y74" s="4"/>
      <c r="Z74" s="5"/>
      <c r="AA74" s="86"/>
      <c r="AB74" s="86"/>
      <c r="AC74" s="86"/>
    </row>
    <row r="75" spans="2:29" s="87" customFormat="1" ht="15" customHeight="1">
      <c r="B75" s="5"/>
      <c r="C75" s="19"/>
      <c r="D75" s="9"/>
      <c r="E75" s="4"/>
      <c r="F75" s="19"/>
      <c r="G75" s="4"/>
      <c r="H75" s="4"/>
      <c r="I75" s="4"/>
      <c r="J75" s="120" t="s">
        <v>124</v>
      </c>
      <c r="K75" s="121"/>
      <c r="L75" s="133"/>
      <c r="M75" s="133"/>
      <c r="N75" s="133"/>
      <c r="O75" s="133"/>
      <c r="P75" s="133"/>
      <c r="Q75" s="134"/>
      <c r="R75" s="4"/>
      <c r="S75" s="4"/>
      <c r="T75" s="4"/>
      <c r="U75" s="4"/>
      <c r="V75" s="4"/>
      <c r="W75" s="4"/>
      <c r="X75" s="4"/>
      <c r="Y75" s="4"/>
      <c r="Z75" s="5"/>
      <c r="AA75" s="86"/>
      <c r="AB75" s="86"/>
      <c r="AC75" s="86"/>
    </row>
    <row r="76" spans="2:29" ht="12.75" customHeight="1">
      <c r="B76" s="5"/>
      <c r="C76" s="19"/>
      <c r="D76" s="9"/>
      <c r="E76" s="9"/>
      <c r="F76" s="19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5"/>
    </row>
    <row r="77" spans="2:29" ht="12.75" customHeight="1">
      <c r="B77" s="5"/>
      <c r="C77" s="19"/>
      <c r="D77" s="9"/>
      <c r="E77" s="9"/>
      <c r="F77" s="19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5"/>
    </row>
    <row r="78" spans="2:29" ht="12.75" customHeight="1">
      <c r="B78" s="5"/>
      <c r="C78" s="19"/>
      <c r="D78" s="9"/>
      <c r="E78" s="9"/>
      <c r="F78" s="19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5"/>
    </row>
    <row r="79" spans="2:29" ht="12.75" customHeight="1">
      <c r="B79" s="5"/>
      <c r="C79" s="19"/>
      <c r="D79" s="9"/>
      <c r="E79" s="9"/>
      <c r="F79" s="19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5"/>
    </row>
  </sheetData>
  <sheetProtection algorithmName="SHA-512" hashValue="fKfVh/qaqSoCuGYpd5O7RkXnAqB/wdGTcn26hah267ssWLQ7CjaCgxhs+2bduIv16MnPzmg1M1kS5XC9e1mnCw==" saltValue="7GLJX/dBdiNxNduno9vgPw==" spinCount="100000" sheet="1" formatCells="0" formatColumns="0" formatRows="0"/>
  <mergeCells count="29">
    <mergeCell ref="J75:K75"/>
    <mergeCell ref="B68:Q68"/>
    <mergeCell ref="B69:Q69"/>
    <mergeCell ref="J72:K72"/>
    <mergeCell ref="L72:Q72"/>
    <mergeCell ref="L73:Q73"/>
    <mergeCell ref="L74:Q74"/>
    <mergeCell ref="L75:Q75"/>
    <mergeCell ref="D7:L7"/>
    <mergeCell ref="B5:C5"/>
    <mergeCell ref="D5:L5"/>
    <mergeCell ref="J73:K73"/>
    <mergeCell ref="J74:K74"/>
    <mergeCell ref="B2:Q3"/>
    <mergeCell ref="V8:X8"/>
    <mergeCell ref="N8:Q8"/>
    <mergeCell ref="C8:C9"/>
    <mergeCell ref="D8:D9"/>
    <mergeCell ref="E8:E9"/>
    <mergeCell ref="F8:F9"/>
    <mergeCell ref="G8:G9"/>
    <mergeCell ref="B4:Q4"/>
    <mergeCell ref="B6:C6"/>
    <mergeCell ref="B7:C7"/>
    <mergeCell ref="B8:B9"/>
    <mergeCell ref="H8:K8"/>
    <mergeCell ref="L8:L9"/>
    <mergeCell ref="M8:M9"/>
    <mergeCell ref="D6:L6"/>
  </mergeCells>
  <phoneticPr fontId="23" type="noConversion"/>
  <conditionalFormatting sqref="B4:Q4 B5 D5 M5:Q5 B6:Q6 B7:C7 M7:Q7 B8:Q9">
    <cfRule type="expression" dxfId="7" priority="24">
      <formula>$D$6="ATENÇÃO: VALOR DESONERADO MENOR"</formula>
    </cfRule>
  </conditionalFormatting>
  <conditionalFormatting sqref="D7:L7">
    <cfRule type="expression" dxfId="6" priority="1">
      <formula>$E$7="ATENÇÃO: VALOR DESONERADO MENOR"</formula>
    </cfRule>
  </conditionalFormatting>
  <conditionalFormatting sqref="N12:P44">
    <cfRule type="cellIs" dxfId="5" priority="124" operator="lessThan">
      <formula>0</formula>
    </cfRule>
  </conditionalFormatting>
  <conditionalFormatting sqref="N45:P66">
    <cfRule type="cellIs" dxfId="4" priority="83" operator="lessThan">
      <formula>0</formula>
    </cfRule>
  </conditionalFormatting>
  <conditionalFormatting sqref="N27:Q27">
    <cfRule type="expression" dxfId="3" priority="84">
      <formula>$W$27="erro"</formula>
    </cfRule>
  </conditionalFormatting>
  <conditionalFormatting sqref="N45:Q45">
    <cfRule type="expression" dxfId="2" priority="80">
      <formula>$W$45="erro"</formula>
    </cfRule>
    <cfRule type="expression" dxfId="1" priority="81">
      <formula>$W$27="erro"</formula>
    </cfRule>
  </conditionalFormatting>
  <conditionalFormatting sqref="N63:Q63">
    <cfRule type="expression" dxfId="0" priority="119">
      <formula>$W$27="erro"</formula>
    </cfRule>
  </conditionalFormatting>
  <dataValidations count="3">
    <dataValidation type="list" allowBlank="1" showErrorMessage="1" sqref="D44" xr:uid="{00000000-0002-0000-0A00-000000000000}">
      <formula1>#REF!</formula1>
    </dataValidation>
    <dataValidation type="list" allowBlank="1" showInputMessage="1" showErrorMessage="1" promptTitle="Aviso" prompt="Utilizar apenas as fontes predeterminadas" sqref="D48:D61 D30:D43 D12:D25" xr:uid="{00000000-0002-0000-0A00-000001000000}">
      <formula1>#REF!</formula1>
    </dataValidation>
    <dataValidation type="list" allowBlank="1" showErrorMessage="1" sqref="L30:L43 L48:L61 L12:L25" xr:uid="{00000000-0002-0000-0A00-000002000000}">
      <formula1>IF($K$5="Tabela Desonerada",#REF!,#REF!)</formula1>
    </dataValidation>
  </dataValidations>
  <printOptions horizontalCentered="1"/>
  <pageMargins left="0.59055118110236227" right="0.59055118110236227" top="0.78740157480314965" bottom="0.78740157480314965" header="0" footer="0"/>
  <pageSetup paperSize="9" scale="4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PE 442.2025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Lucas Lombardi</dc:creator>
  <cp:keywords/>
  <dc:description/>
  <cp:lastModifiedBy>Tainan Ely Clarino</cp:lastModifiedBy>
  <cp:revision/>
  <dcterms:created xsi:type="dcterms:W3CDTF">2017-09-29T18:48:58Z</dcterms:created>
  <dcterms:modified xsi:type="dcterms:W3CDTF">2026-01-26T15:57:13Z</dcterms:modified>
  <cp:category/>
  <cp:contentStatus/>
</cp:coreProperties>
</file>