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pmpa-fs3\smap-celic$\UCRP\SITE SMAP\INCLUIR NO SITE\"/>
    </mc:Choice>
  </mc:AlternateContent>
  <xr:revisionPtr revIDLastSave="0" documentId="13_ncr:1_{632388A6-36B7-4AB1-8372-67B6947BF1DE}" xr6:coauthVersionLast="47" xr6:coauthVersionMax="47" xr10:uidLastSave="{00000000-0000-0000-0000-000000000000}"/>
  <bookViews>
    <workbookView xWindow="-28920" yWindow="-240" windowWidth="29040" windowHeight="15840" xr2:uid="{00000000-000D-0000-FFFF-FFFF00000000}"/>
  </bookViews>
  <sheets>
    <sheet name="PE 346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K27" i="1"/>
  <c r="K28" i="1"/>
  <c r="K29" i="1"/>
  <c r="K30" i="1"/>
  <c r="K31" i="1"/>
  <c r="K32" i="1"/>
  <c r="K33" i="1"/>
  <c r="K34" i="1"/>
  <c r="K25" i="1"/>
  <c r="K2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I22" i="1" l="1"/>
  <c r="G21" i="1"/>
  <c r="I19" i="1"/>
  <c r="I18" i="1"/>
  <c r="I13" i="1"/>
  <c r="G8" i="1"/>
  <c r="G6" i="1"/>
  <c r="G7" i="1"/>
  <c r="G9" i="1"/>
  <c r="G10" i="1"/>
  <c r="G11" i="1"/>
  <c r="G12" i="1"/>
  <c r="G13" i="1"/>
  <c r="G14" i="1"/>
  <c r="G15" i="1"/>
  <c r="G16" i="1"/>
  <c r="G17" i="1"/>
  <c r="G18" i="1"/>
  <c r="G19" i="1"/>
  <c r="G20" i="1"/>
  <c r="G23" i="1"/>
  <c r="I6" i="1"/>
  <c r="I7" i="1"/>
  <c r="I9" i="1"/>
  <c r="I10" i="1"/>
  <c r="I11" i="1"/>
  <c r="I12" i="1"/>
  <c r="I14" i="1"/>
  <c r="I15" i="1"/>
  <c r="I16" i="1"/>
  <c r="I17" i="1"/>
  <c r="I20" i="1"/>
  <c r="I23" i="1"/>
  <c r="I5" i="1"/>
  <c r="K5" i="1" s="1"/>
  <c r="G22" i="1" l="1"/>
  <c r="I21" i="1"/>
  <c r="I8" i="1"/>
  <c r="K24" i="1"/>
  <c r="G5" i="1"/>
  <c r="K35" i="1" l="1"/>
  <c r="F24" i="1"/>
  <c r="J21" i="1"/>
  <c r="J20" i="1"/>
  <c r="J17" i="1"/>
  <c r="J15" i="1"/>
  <c r="J14" i="1"/>
  <c r="J13" i="1"/>
  <c r="J12" i="1"/>
  <c r="J11" i="1"/>
  <c r="J10" i="1"/>
  <c r="J9" i="1"/>
  <c r="J7" i="1"/>
  <c r="J16" i="1"/>
  <c r="J19" i="1"/>
  <c r="J23" i="1"/>
  <c r="J6" i="1"/>
  <c r="J5" i="1"/>
  <c r="J18" i="1" l="1"/>
  <c r="J22" i="1"/>
  <c r="J8" i="1"/>
</calcChain>
</file>

<file path=xl/sharedStrings.xml><?xml version="1.0" encoding="utf-8"?>
<sst xmlns="http://schemas.openxmlformats.org/spreadsheetml/2006/main" count="147" uniqueCount="85">
  <si>
    <t>Item</t>
  </si>
  <si>
    <t>Especificação do Objeto</t>
  </si>
  <si>
    <t>Unidade</t>
  </si>
  <si>
    <t>Valor Total (R$)</t>
  </si>
  <si>
    <r>
      <rPr>
        <b/>
        <sz val="18"/>
        <rFont val="Calibri"/>
        <family val="2"/>
        <scheme val="minor"/>
      </rPr>
      <t>PE 346/2024</t>
    </r>
    <r>
      <rPr>
        <b/>
        <sz val="11"/>
        <rFont val="Calibri"/>
        <family val="2"/>
        <scheme val="minor"/>
      </rPr>
      <t xml:space="preserve">
</t>
    </r>
    <r>
      <rPr>
        <b/>
        <sz val="5"/>
        <rFont val="Calibri"/>
        <family val="2"/>
        <scheme val="minor"/>
      </rPr>
      <t xml:space="preserve">
</t>
    </r>
    <r>
      <rPr>
        <b/>
        <sz val="18"/>
        <rFont val="Calibri"/>
        <family val="2"/>
        <scheme val="minor"/>
      </rPr>
      <t>REGISTRO DE PREÇOS PARA PRESTAÇÃO DE SERVIÇO MÓVEL PESSOAL - SMP</t>
    </r>
    <r>
      <rPr>
        <b/>
        <sz val="11"/>
        <rFont val="Calibri"/>
        <family val="2"/>
        <scheme val="minor"/>
      </rPr>
      <t xml:space="preserve">
</t>
    </r>
    <r>
      <rPr>
        <b/>
        <sz val="5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>Vigência: de 29/04/2025 a 28/04/2026</t>
    </r>
  </si>
  <si>
    <t>Quantidade
Mensal</t>
  </si>
  <si>
    <t>Quantidade
Anual</t>
  </si>
  <si>
    <t>Valor Unit. Mensal (R$)</t>
  </si>
  <si>
    <t>Total Mensal
(R$)</t>
  </si>
  <si>
    <t>Total Anual
(R$)</t>
  </si>
  <si>
    <t>Aparelho telefônico MODELO A + plano I</t>
  </si>
  <si>
    <t>Smartphone avançado com chip incluso, conforme item 1.1.1.1 das Especificações Técnicas (32051855). O aparelho inclui assinatura básica mensal + ferramentas de gestão + Plano de Voz Ilimitado 4G + Franquia de 5 GB</t>
  </si>
  <si>
    <t>Mês</t>
  </si>
  <si>
    <t>Aparelho telefônico MODELO A + plano II</t>
  </si>
  <si>
    <t>Smartphone avançado com chip incluso, conforme item 1.1.1.1 das Especificações Técnicas (32051855). O aparelho inclui assinatura básica mensal + ferramentas de gestão + Plano de Voz Ilimitado 4G + Franquia de 12 GB</t>
  </si>
  <si>
    <t>Aparelho telefônico MODELO A + plano III</t>
  </si>
  <si>
    <t>Smartphone avançado com chip incluso, conforme item 1.1.1.1 das Especificações Técnicas (32051855). O aparelho inclui assinatura básica mensal + ferramentas de gestão + Plano de Voz Ilimitado 4G + Franquia de 20 GB</t>
  </si>
  <si>
    <t>Aparelho telefônico MODELO A + plano IV</t>
  </si>
  <si>
    <t>Smartphone avançado com chip incluso, conforme item 1.1.1.1 das Especificações Técnicas (32051855). O aparelho inclui assinatura básica mensal + ferramentas de gestão + Plano de Voz Ilimitado 4G + Franquia de 100 GB</t>
  </si>
  <si>
    <t>Aparelho telefônico MODELO AA + plano IV</t>
  </si>
  <si>
    <t>iPhone com chip incluso, conforme item 1.1.1.2 das Especificações Técnicas (32051855). O aparelho inclui assinatura básica mensal + ferramentas de gestão + Plano de Voz Ilimitado 4G + Franquia de 100GB</t>
  </si>
  <si>
    <t>Aparelho telefônico MODELO B + plano I</t>
  </si>
  <si>
    <t>Smartphone padrão com chip incluso, conforme item 1.1.1.3 das Especificações Técnicas (32051855). O aparelho inclui assinatura básica mensal + ferramentas de gestão + Plano de Voz Ilimitado 4G + Franquia de 5 GB</t>
  </si>
  <si>
    <t>MODEM + plano I</t>
  </si>
  <si>
    <t>Modem portátil com chip incluso para conexão com internet por meio de chip de dados, conforme item 1.2 das Especificações Técnicas (32051855). O aparelho inclui dados ilimitados 4G + Franquia de 12 GB</t>
  </si>
  <si>
    <t>MODEM + plano II</t>
  </si>
  <si>
    <t>Modem portátil com chip incluso para conexão com internet por meio de chip de dados, conforme item 1.2 das Especificações Técnicas (32051855). O aparelho inclui dados ilimitados 4G + Franquia de 20 GB</t>
  </si>
  <si>
    <t>TABLET "PADRÃO" + plano I</t>
  </si>
  <si>
    <t>Tablet com conexão à internet móvel com chip incluso, conforme item 1.3.1 das Especificações Técnicas (32051855). O aparelho inclui Plano de Dados Franquia de 12 GB</t>
  </si>
  <si>
    <t>TABLET "PADRÃO" + plano II</t>
  </si>
  <si>
    <t>Tablet com conexão à internet móvel com chip incluso, conforme item 1.3.1 das Especificações Técnicas (32051855). O aparelho inclui Plano de Dados Franquia de 20 GB</t>
  </si>
  <si>
    <t>TABLET ROBUSTO + plano I</t>
  </si>
  <si>
    <t>Tablet com conexão à internet móvel com chip incluso, conforme item 1.3.2 das Especificações Técnicas (32051855). O aparelho inclui Plano de Dados Franquia de 12 GB</t>
  </si>
  <si>
    <t>TABLET ROBUSTO + plano II</t>
  </si>
  <si>
    <t>Tablet com conexão à internet móvel com chip incluso, conforme item 1.3.2 das Especificações Técnicas (32051855). O aparelho inclui Plano de Dados Franquia de 20 GB</t>
  </si>
  <si>
    <t>CHIP + plano I (SEM Plano de Voz)</t>
  </si>
  <si>
    <t>Chip de dados para celulares e tablets operantes na Administração Municipal, conforme item 1.4 das Especificações Técnicas (32051855). Chip de dados ilimitados 4G + Franquia de 5 GB</t>
  </si>
  <si>
    <t>Plano para aparelho telefônico - I (Plano de Dados + Voz)</t>
  </si>
  <si>
    <t>Assinatura básica mensal + ferramentas de gestão + Plano de Voz Ilimitado 4G + Franquia de 5 GB</t>
  </si>
  <si>
    <t>Plano para aparelho telefônico - II (Plano de Dados + Voz)</t>
  </si>
  <si>
    <t>Assinatura básica mensal + ferramentas de gestão + Plano de Voz Ilimitado 4G + Franquia de 12 GB</t>
  </si>
  <si>
    <t>Plano para aparelho telefônico - III (Plano de Dados + Voz)</t>
  </si>
  <si>
    <t>Assinatura básica mensal + ferramentas de gestão + Plano de Voz Ilimitado 4G + Franquia de 20 GB</t>
  </si>
  <si>
    <t>Plano para aparelho telefônico - IV (Plano de Dados + Voz)</t>
  </si>
  <si>
    <t>Assinatura básica mensal + ferramentas de gestão + Plano de Voz Ilimitado 4G + Franquia de 100 GB</t>
  </si>
  <si>
    <t>Pacote de DADOS para modem ou tablet - I</t>
  </si>
  <si>
    <t>Dados ilimitados 4G + Franquia de 12 GB</t>
  </si>
  <si>
    <t>Pacote de DADOS para modem ou tablet - II</t>
  </si>
  <si>
    <t>Dados ilimitados 4G + Franquia de 20 GB</t>
  </si>
  <si>
    <t>Pacote Roaming Internacional</t>
  </si>
  <si>
    <t>Plano com Pacote de Dados ou com Pacote de Voz</t>
  </si>
  <si>
    <t>20.1</t>
  </si>
  <si>
    <t>20.2</t>
  </si>
  <si>
    <t>20.3</t>
  </si>
  <si>
    <t>20.4</t>
  </si>
  <si>
    <t>20.5</t>
  </si>
  <si>
    <t>20.6</t>
  </si>
  <si>
    <t>20.7</t>
  </si>
  <si>
    <t>20.8</t>
  </si>
  <si>
    <t>20.9</t>
  </si>
  <si>
    <t>20.10</t>
  </si>
  <si>
    <t>Pacote Roaming Internacional (1)</t>
  </si>
  <si>
    <t>Pacote Roaming Internacional (2)</t>
  </si>
  <si>
    <t>Pacote Roaming Internacional (3)</t>
  </si>
  <si>
    <t>Pacote Roaming Internacional (4)</t>
  </si>
  <si>
    <t>Pacote Roaming Internacional (5)</t>
  </si>
  <si>
    <t>Pacote Roaming Internacional (6)</t>
  </si>
  <si>
    <t>Pacote Roaming Internacional (7)</t>
  </si>
  <si>
    <t>Pacote Roaming Internacional (8)</t>
  </si>
  <si>
    <t>Pacote Roaming Internacional (9)</t>
  </si>
  <si>
    <t>Pacote Roaming Internacional (10)</t>
  </si>
  <si>
    <t>Ferramenta de gestão + Plano de Voz de 50 minutos - Região 1</t>
  </si>
  <si>
    <t>Ferramenta de gestão + Plano de Voz de 50 minutos - Região 2</t>
  </si>
  <si>
    <t>Ferramenta de gestão + Plano de Voz de 50 minutos - Região 3</t>
  </si>
  <si>
    <t>Ferramenta de gestão + Plano de Voz de 50 minutos - Região 4</t>
  </si>
  <si>
    <t>Ferramenta de gestão + Plano de Dados de 2 GB - Região 1</t>
  </si>
  <si>
    <t>Ferramenta de gestão + Plano de Dados de 5 GB - Região 1</t>
  </si>
  <si>
    <t>Ferramenta de gestão + Plano de Dados de 10 GB - Região 1</t>
  </si>
  <si>
    <t>Ferramenta de gestão + Plano de Dados de 10 GB - Região 2</t>
  </si>
  <si>
    <t>Ferramenta de gestão + Plano de Dados de 10 GB - Região 3</t>
  </si>
  <si>
    <t>Ferramenta de gestão + Plano de Dados de 10 GB - Região 4</t>
  </si>
  <si>
    <t>-</t>
  </si>
  <si>
    <t>Total p/ Período Contratado (R$)</t>
  </si>
  <si>
    <t>Prazo do Contrato (Nº meses)</t>
  </si>
  <si>
    <t>Estimativa de
uso do Pacote
(Nº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</si>
</sst>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72" formatCode="[=0]General;[=1]##\ &quot;mês&quot;;##\ &quot;meses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5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3" fontId="6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center" vertical="center"/>
    </xf>
    <xf numFmtId="43" fontId="6" fillId="0" borderId="1" xfId="0" applyNumberFormat="1" applyFont="1" applyBorder="1" applyAlignment="1" applyProtection="1">
      <alignment horizontal="center" vertical="center"/>
    </xf>
    <xf numFmtId="43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44" fontId="2" fillId="2" borderId="2" xfId="0" applyNumberFormat="1" applyFont="1" applyFill="1" applyBorder="1" applyAlignment="1" applyProtection="1">
      <alignment horizontal="right" vertical="center"/>
    </xf>
    <xf numFmtId="44" fontId="2" fillId="2" borderId="4" xfId="0" applyNumberFormat="1" applyFont="1" applyFill="1" applyBorder="1" applyAlignment="1" applyProtection="1">
      <alignment horizontal="right" vertical="center"/>
    </xf>
    <xf numFmtId="44" fontId="2" fillId="2" borderId="3" xfId="0" applyNumberFormat="1" applyFont="1" applyFill="1" applyBorder="1" applyAlignment="1" applyProtection="1">
      <alignment horizontal="right" vertical="center"/>
    </xf>
    <xf numFmtId="43" fontId="2" fillId="2" borderId="1" xfId="0" applyNumberFormat="1" applyFont="1" applyFill="1" applyBorder="1" applyAlignment="1" applyProtection="1">
      <alignment vertical="center"/>
    </xf>
    <xf numFmtId="172" fontId="6" fillId="3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5" xfId="1" xr:uid="{00000000-0005-0000-0000-000001000000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5"/>
  <sheetViews>
    <sheetView showGridLines="0" tabSelected="1" zoomScaleNormal="100" workbookViewId="0">
      <pane ySplit="4" topLeftCell="A5" activePane="bottomLeft" state="frozen"/>
      <selection pane="bottomLeft" activeCell="F5" sqref="F5"/>
    </sheetView>
  </sheetViews>
  <sheetFormatPr defaultRowHeight="15" x14ac:dyDescent="0.25"/>
  <cols>
    <col min="1" max="1" width="2.85546875" style="3" customWidth="1"/>
    <col min="2" max="2" width="9.140625" style="3" customWidth="1"/>
    <col min="3" max="3" width="40.7109375" style="3" customWidth="1"/>
    <col min="4" max="4" width="80.7109375" style="3" customWidth="1"/>
    <col min="5" max="5" width="12.7109375" style="3" customWidth="1"/>
    <col min="6" max="9" width="13.7109375" style="3" customWidth="1"/>
    <col min="10" max="10" width="15.7109375" style="3" customWidth="1"/>
    <col min="11" max="11" width="18.7109375" style="3" customWidth="1"/>
    <col min="12" max="12" width="16.7109375" style="3" customWidth="1"/>
    <col min="13" max="13" width="9.140625" style="3" customWidth="1"/>
    <col min="14" max="16384" width="9.140625" style="3"/>
  </cols>
  <sheetData>
    <row r="2" spans="2:12" ht="56.25" customHeight="1" x14ac:dyDescent="0.25">
      <c r="B2" s="2" t="s">
        <v>4</v>
      </c>
      <c r="C2" s="2"/>
      <c r="D2" s="2"/>
      <c r="E2" s="2"/>
      <c r="F2" s="2"/>
      <c r="G2" s="2"/>
      <c r="H2" s="2"/>
      <c r="I2" s="2"/>
      <c r="J2" s="2"/>
      <c r="K2" s="2"/>
    </row>
    <row r="3" spans="2:12" ht="33.7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4" t="s">
        <v>83</v>
      </c>
    </row>
    <row r="4" spans="2:12" ht="33.75" customHeight="1" x14ac:dyDescent="0.25">
      <c r="B4" s="5" t="s">
        <v>0</v>
      </c>
      <c r="C4" s="6" t="s">
        <v>1</v>
      </c>
      <c r="D4" s="7"/>
      <c r="E4" s="5" t="s">
        <v>2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82</v>
      </c>
      <c r="L4" s="22"/>
    </row>
    <row r="5" spans="2:12" ht="45" customHeight="1" x14ac:dyDescent="0.25">
      <c r="B5" s="9">
        <v>1</v>
      </c>
      <c r="C5" s="9" t="s">
        <v>10</v>
      </c>
      <c r="D5" s="10" t="s">
        <v>11</v>
      </c>
      <c r="E5" s="9" t="s">
        <v>12</v>
      </c>
      <c r="F5" s="1"/>
      <c r="G5" s="11">
        <f>IFERROR(F5*12,0)</f>
        <v>0</v>
      </c>
      <c r="H5" s="12">
        <v>210.5</v>
      </c>
      <c r="I5" s="12">
        <f>IFERROR(F5*H5,0)</f>
        <v>0</v>
      </c>
      <c r="J5" s="12">
        <f>I5*12</f>
        <v>0</v>
      </c>
      <c r="K5" s="13">
        <f>IFERROR(IF(OR(F5="",F5=0,ISNUMBER(F5)=FALSE),0,IF(AND(ISNUMBER(F5)=TRUE,OR($L$4="",$L$4&lt;=0,ISNUMBER($L$4)=FALSE)),"Informar o 'Prazo do Contrato'",IF($L$4&lt;24,"Prazo não pode ser inferior a 24 meses (item 7.2.1 do TR)",I5*$L$4))),0)</f>
        <v>0</v>
      </c>
    </row>
    <row r="6" spans="2:12" ht="45" customHeight="1" x14ac:dyDescent="0.25">
      <c r="B6" s="9">
        <v>2</v>
      </c>
      <c r="C6" s="9" t="s">
        <v>13</v>
      </c>
      <c r="D6" s="10" t="s">
        <v>14</v>
      </c>
      <c r="E6" s="9" t="s">
        <v>12</v>
      </c>
      <c r="F6" s="1"/>
      <c r="G6" s="11">
        <f t="shared" ref="G6:G34" si="0">IFERROR(F6*12,0)</f>
        <v>0</v>
      </c>
      <c r="H6" s="12">
        <v>230.25</v>
      </c>
      <c r="I6" s="12">
        <f t="shared" ref="I6:I23" si="1">IFERROR(F6*H6,0)</f>
        <v>0</v>
      </c>
      <c r="J6" s="12">
        <f t="shared" ref="J6:J23" si="2">I6*12</f>
        <v>0</v>
      </c>
      <c r="K6" s="13">
        <f>IFERROR(IF(OR(F6="",F6=0,ISNUMBER(F6)=FALSE),0,IF(AND(ISNUMBER(F6)=TRUE,OR($L$4="",$L$4&lt;=0,ISNUMBER($L$4)=FALSE)),"Informar o 'Prazo do Contrato'",IF($L$4&lt;24,"Prazo não pode ser inferior a 24 meses (item 7.2.1 do TR)",I6*$L$4))),0)</f>
        <v>0</v>
      </c>
    </row>
    <row r="7" spans="2:12" ht="45" customHeight="1" x14ac:dyDescent="0.25">
      <c r="B7" s="9">
        <v>3</v>
      </c>
      <c r="C7" s="9" t="s">
        <v>15</v>
      </c>
      <c r="D7" s="10" t="s">
        <v>16</v>
      </c>
      <c r="E7" s="9" t="s">
        <v>12</v>
      </c>
      <c r="F7" s="1"/>
      <c r="G7" s="11">
        <f t="shared" si="0"/>
        <v>0</v>
      </c>
      <c r="H7" s="12">
        <v>251.31</v>
      </c>
      <c r="I7" s="12">
        <f t="shared" si="1"/>
        <v>0</v>
      </c>
      <c r="J7" s="12">
        <f t="shared" si="2"/>
        <v>0</v>
      </c>
      <c r="K7" s="13">
        <f>IFERROR(IF(OR(F7="",F7=0,ISNUMBER(F7)=FALSE),0,IF(AND(ISNUMBER(F7)=TRUE,OR($L$4="",$L$4&lt;=0,ISNUMBER($L$4)=FALSE)),"Informar o 'Prazo do Contrato'",IF($L$4&lt;24,"Prazo não pode ser inferior a 24 meses (item 7.2.1 do TR)",I7*$L$4))),0)</f>
        <v>0</v>
      </c>
    </row>
    <row r="8" spans="2:12" ht="45" customHeight="1" x14ac:dyDescent="0.25">
      <c r="B8" s="9">
        <v>4</v>
      </c>
      <c r="C8" s="9" t="s">
        <v>17</v>
      </c>
      <c r="D8" s="10" t="s">
        <v>18</v>
      </c>
      <c r="E8" s="9" t="s">
        <v>12</v>
      </c>
      <c r="F8" s="1"/>
      <c r="G8" s="11">
        <f t="shared" si="0"/>
        <v>0</v>
      </c>
      <c r="H8" s="12">
        <v>265.67</v>
      </c>
      <c r="I8" s="12">
        <f t="shared" si="1"/>
        <v>0</v>
      </c>
      <c r="J8" s="12">
        <f t="shared" si="2"/>
        <v>0</v>
      </c>
      <c r="K8" s="13">
        <f>IFERROR(IF(OR(F8="",F8=0,ISNUMBER(F8)=FALSE),0,IF(AND(ISNUMBER(F8)=TRUE,OR($L$4="",$L$4&lt;=0,ISNUMBER($L$4)=FALSE)),"Informar o 'Prazo do Contrato'",IF($L$4&lt;24,"Prazo não pode ser inferior a 24 meses (item 7.2.1 do TR)",I8*$L$4))),0)</f>
        <v>0</v>
      </c>
    </row>
    <row r="9" spans="2:12" ht="45" customHeight="1" x14ac:dyDescent="0.25">
      <c r="B9" s="9">
        <v>5</v>
      </c>
      <c r="C9" s="9" t="s">
        <v>19</v>
      </c>
      <c r="D9" s="10" t="s">
        <v>20</v>
      </c>
      <c r="E9" s="9" t="s">
        <v>12</v>
      </c>
      <c r="F9" s="1"/>
      <c r="G9" s="11">
        <f t="shared" si="0"/>
        <v>0</v>
      </c>
      <c r="H9" s="12">
        <v>346.8</v>
      </c>
      <c r="I9" s="12">
        <f t="shared" si="1"/>
        <v>0</v>
      </c>
      <c r="J9" s="12">
        <f t="shared" si="2"/>
        <v>0</v>
      </c>
      <c r="K9" s="13">
        <f>IFERROR(IF(OR(F9="",F9=0,ISNUMBER(F9)=FALSE),0,IF(AND(ISNUMBER(F9)=TRUE,OR($L$4="",$L$4&lt;=0,ISNUMBER($L$4)=FALSE)),"Informar o 'Prazo do Contrato'",IF($L$4&lt;24,"Prazo não pode ser inferior a 24 meses (item 7.2.1 do TR)",I9*$L$4))),0)</f>
        <v>0</v>
      </c>
    </row>
    <row r="10" spans="2:12" ht="45" customHeight="1" x14ac:dyDescent="0.25">
      <c r="B10" s="9">
        <v>6</v>
      </c>
      <c r="C10" s="9" t="s">
        <v>21</v>
      </c>
      <c r="D10" s="10" t="s">
        <v>22</v>
      </c>
      <c r="E10" s="9" t="s">
        <v>12</v>
      </c>
      <c r="F10" s="1"/>
      <c r="G10" s="11">
        <f t="shared" si="0"/>
        <v>0</v>
      </c>
      <c r="H10" s="12">
        <v>153.28</v>
      </c>
      <c r="I10" s="12">
        <f t="shared" si="1"/>
        <v>0</v>
      </c>
      <c r="J10" s="12">
        <f t="shared" si="2"/>
        <v>0</v>
      </c>
      <c r="K10" s="13">
        <f>IFERROR(IF(OR(F10="",F10=0,ISNUMBER(F10)=FALSE),0,IF(AND(ISNUMBER(F10)=TRUE,OR($L$4="",$L$4&lt;=0,ISNUMBER($L$4)=FALSE)),"Informar o 'Prazo do Contrato'",IF($L$4&lt;24,"Prazo não pode ser inferior a 24 meses (item 7.2.1 do TR)",I10*$L$4))),0)</f>
        <v>0</v>
      </c>
    </row>
    <row r="11" spans="2:12" ht="45" customHeight="1" x14ac:dyDescent="0.25">
      <c r="B11" s="9">
        <v>7</v>
      </c>
      <c r="C11" s="9" t="s">
        <v>23</v>
      </c>
      <c r="D11" s="10" t="s">
        <v>24</v>
      </c>
      <c r="E11" s="9" t="s">
        <v>12</v>
      </c>
      <c r="F11" s="1"/>
      <c r="G11" s="11">
        <f t="shared" si="0"/>
        <v>0</v>
      </c>
      <c r="H11" s="12">
        <v>82.23</v>
      </c>
      <c r="I11" s="12">
        <f t="shared" si="1"/>
        <v>0</v>
      </c>
      <c r="J11" s="12">
        <f t="shared" si="2"/>
        <v>0</v>
      </c>
      <c r="K11" s="13">
        <f>IFERROR(IF(OR(F11="",F11=0,ISNUMBER(F11)=FALSE),0,IF(AND(ISNUMBER(F11)=TRUE,OR($L$4="",$L$4&lt;=0,ISNUMBER($L$4)=FALSE)),"Informar o 'Prazo do Contrato'",IF($L$4&lt;3,"Prazo não pode ser inferior a 3 meses (item 7.2.2 do TR)",I11*$L$4))),0)</f>
        <v>0</v>
      </c>
    </row>
    <row r="12" spans="2:12" ht="45" customHeight="1" x14ac:dyDescent="0.25">
      <c r="B12" s="9">
        <v>8</v>
      </c>
      <c r="C12" s="9" t="s">
        <v>25</v>
      </c>
      <c r="D12" s="10" t="s">
        <v>26</v>
      </c>
      <c r="E12" s="9" t="s">
        <v>12</v>
      </c>
      <c r="F12" s="1"/>
      <c r="G12" s="11">
        <f t="shared" si="0"/>
        <v>0</v>
      </c>
      <c r="H12" s="12">
        <v>102.44</v>
      </c>
      <c r="I12" s="12">
        <f t="shared" si="1"/>
        <v>0</v>
      </c>
      <c r="J12" s="12">
        <f t="shared" si="2"/>
        <v>0</v>
      </c>
      <c r="K12" s="13">
        <f>IFERROR(IF(OR(F12="",F12=0,ISNUMBER(F12)=FALSE),0,IF(AND(ISNUMBER(F12)=TRUE,OR($L$4="",$L$4&lt;=0,ISNUMBER($L$4)=FALSE)),"Informar o 'Prazo do Contrato'",IF($L$4&lt;3,"Prazo não pode ser inferior a 3 meses (item 7.2.2 do TR)",I12*$L$4))),0)</f>
        <v>0</v>
      </c>
    </row>
    <row r="13" spans="2:12" ht="45" customHeight="1" x14ac:dyDescent="0.25">
      <c r="B13" s="9">
        <v>9</v>
      </c>
      <c r="C13" s="9" t="s">
        <v>27</v>
      </c>
      <c r="D13" s="10" t="s">
        <v>28</v>
      </c>
      <c r="E13" s="9" t="s">
        <v>12</v>
      </c>
      <c r="F13" s="1"/>
      <c r="G13" s="11">
        <f t="shared" si="0"/>
        <v>0</v>
      </c>
      <c r="H13" s="12">
        <v>199.2</v>
      </c>
      <c r="I13" s="12">
        <f t="shared" si="1"/>
        <v>0</v>
      </c>
      <c r="J13" s="12">
        <f t="shared" si="2"/>
        <v>0</v>
      </c>
      <c r="K13" s="13">
        <f>IFERROR(IF(OR(F13="",F13=0,ISNUMBER(F13)=FALSE),0,IF(AND(ISNUMBER(F13)=TRUE,OR($L$4="",$L$4&lt;=0,ISNUMBER($L$4)=FALSE)),"Informar o 'Prazo do Contrato'",IF($L$4&lt;24,"Prazo não pode ser inferior a 24 meses (item 7.2.1 do TR)",I13*$L$4))),0)</f>
        <v>0</v>
      </c>
    </row>
    <row r="14" spans="2:12" ht="45" customHeight="1" x14ac:dyDescent="0.25">
      <c r="B14" s="9">
        <v>10</v>
      </c>
      <c r="C14" s="9" t="s">
        <v>29</v>
      </c>
      <c r="D14" s="10" t="s">
        <v>30</v>
      </c>
      <c r="E14" s="9" t="s">
        <v>12</v>
      </c>
      <c r="F14" s="1"/>
      <c r="G14" s="11">
        <f t="shared" si="0"/>
        <v>0</v>
      </c>
      <c r="H14" s="12">
        <v>206.5</v>
      </c>
      <c r="I14" s="12">
        <f t="shared" si="1"/>
        <v>0</v>
      </c>
      <c r="J14" s="12">
        <f t="shared" si="2"/>
        <v>0</v>
      </c>
      <c r="K14" s="13">
        <f>IFERROR(IF(OR(F14="",F14=0,ISNUMBER(F14)=FALSE),0,IF(AND(ISNUMBER(F14)=TRUE,OR($L$4="",$L$4&lt;=0,ISNUMBER($L$4)=FALSE)),"Informar o 'Prazo do Contrato'",IF($L$4&lt;24,"Prazo não pode ser inferior a 24 meses (item 7.2.1 do TR)",I14*$L$4))),0)</f>
        <v>0</v>
      </c>
    </row>
    <row r="15" spans="2:12" ht="45" customHeight="1" x14ac:dyDescent="0.25">
      <c r="B15" s="9">
        <v>11</v>
      </c>
      <c r="C15" s="9" t="s">
        <v>31</v>
      </c>
      <c r="D15" s="10" t="s">
        <v>32</v>
      </c>
      <c r="E15" s="9" t="s">
        <v>12</v>
      </c>
      <c r="F15" s="1"/>
      <c r="G15" s="11">
        <f t="shared" si="0"/>
        <v>0</v>
      </c>
      <c r="H15" s="12">
        <v>206.5</v>
      </c>
      <c r="I15" s="12">
        <f t="shared" si="1"/>
        <v>0</v>
      </c>
      <c r="J15" s="12">
        <f t="shared" si="2"/>
        <v>0</v>
      </c>
      <c r="K15" s="13">
        <f>IFERROR(IF(OR(F15="",F15=0,ISNUMBER(F15)=FALSE),0,IF(AND(ISNUMBER(F15)=TRUE,OR($L$4="",$L$4&lt;=0,ISNUMBER($L$4)=FALSE)),"Informar o 'Prazo do Contrato'",IF($L$4&lt;24,"Prazo não pode ser inferior a 24 meses (item 7.2.1 do TR)",I15*$L$4))),0)</f>
        <v>0</v>
      </c>
    </row>
    <row r="16" spans="2:12" ht="45" customHeight="1" x14ac:dyDescent="0.25">
      <c r="B16" s="9">
        <v>12</v>
      </c>
      <c r="C16" s="9" t="s">
        <v>33</v>
      </c>
      <c r="D16" s="10" t="s">
        <v>34</v>
      </c>
      <c r="E16" s="9" t="s">
        <v>12</v>
      </c>
      <c r="F16" s="1"/>
      <c r="G16" s="11">
        <f t="shared" si="0"/>
        <v>0</v>
      </c>
      <c r="H16" s="12">
        <v>265.07</v>
      </c>
      <c r="I16" s="12">
        <f t="shared" si="1"/>
        <v>0</v>
      </c>
      <c r="J16" s="12">
        <f t="shared" si="2"/>
        <v>0</v>
      </c>
      <c r="K16" s="13">
        <f>IFERROR(IF(OR(F16="",F16=0,ISNUMBER(F16)=FALSE),0,IF(AND(ISNUMBER(F16)=TRUE,OR($L$4="",$L$4&lt;=0,ISNUMBER($L$4)=FALSE)),"Informar o 'Prazo do Contrato'",IF($L$4&lt;24,"Prazo não pode ser inferior a 24 meses (item 7.2.1 do TR)",I16*$L$4))),0)</f>
        <v>0</v>
      </c>
    </row>
    <row r="17" spans="2:12" ht="45" customHeight="1" x14ac:dyDescent="0.25">
      <c r="B17" s="9">
        <v>13</v>
      </c>
      <c r="C17" s="9" t="s">
        <v>35</v>
      </c>
      <c r="D17" s="10" t="s">
        <v>36</v>
      </c>
      <c r="E17" s="9" t="s">
        <v>12</v>
      </c>
      <c r="F17" s="1"/>
      <c r="G17" s="11">
        <f t="shared" si="0"/>
        <v>0</v>
      </c>
      <c r="H17" s="12">
        <v>48.82</v>
      </c>
      <c r="I17" s="12">
        <f t="shared" si="1"/>
        <v>0</v>
      </c>
      <c r="J17" s="12">
        <f t="shared" si="2"/>
        <v>0</v>
      </c>
      <c r="K17" s="13">
        <f>IFERROR(IF(OR(F17="",F17=0,ISNUMBER(F17)=FALSE),0,IF(AND(ISNUMBER(F17)=TRUE,OR($L$4="",$L$4&lt;=0,ISNUMBER($L$4)=FALSE)),"Informar o 'Prazo do Contrato'",IF($L$4&lt;3,"Prazo não pode ser inferior a 3 meses (item 7.2.2 do TR)",I17*$L$4))),0)</f>
        <v>0</v>
      </c>
    </row>
    <row r="18" spans="2:12" ht="45" customHeight="1" x14ac:dyDescent="0.25">
      <c r="B18" s="9">
        <v>14</v>
      </c>
      <c r="C18" s="14" t="s">
        <v>37</v>
      </c>
      <c r="D18" s="10" t="s">
        <v>38</v>
      </c>
      <c r="E18" s="9" t="s">
        <v>12</v>
      </c>
      <c r="F18" s="1"/>
      <c r="G18" s="11">
        <f t="shared" si="0"/>
        <v>0</v>
      </c>
      <c r="H18" s="12">
        <v>48.82</v>
      </c>
      <c r="I18" s="12">
        <f t="shared" si="1"/>
        <v>0</v>
      </c>
      <c r="J18" s="12">
        <f t="shared" si="2"/>
        <v>0</v>
      </c>
      <c r="K18" s="13">
        <f>IFERROR(IF(F18=0,0,IF(AND(ISNUMBER(F18)=TRUE,OR($L$4="",$L$4&lt;=0,ISNUMBER($L$4)=FALSE)),"Informar o 'Prazo do Contrato'",I18*$L$4)),0)</f>
        <v>0</v>
      </c>
    </row>
    <row r="19" spans="2:12" ht="45" customHeight="1" x14ac:dyDescent="0.25">
      <c r="B19" s="9">
        <v>15</v>
      </c>
      <c r="C19" s="14" t="s">
        <v>39</v>
      </c>
      <c r="D19" s="10" t="s">
        <v>40</v>
      </c>
      <c r="E19" s="9" t="s">
        <v>12</v>
      </c>
      <c r="F19" s="1"/>
      <c r="G19" s="11">
        <f t="shared" si="0"/>
        <v>0</v>
      </c>
      <c r="H19" s="12">
        <v>62.56</v>
      </c>
      <c r="I19" s="12">
        <f t="shared" si="1"/>
        <v>0</v>
      </c>
      <c r="J19" s="12">
        <f t="shared" si="2"/>
        <v>0</v>
      </c>
      <c r="K19" s="13">
        <f>IFERROR(IF(F19=0,0,IF(AND(ISNUMBER(F19)=TRUE,OR($L$4="",$L$4&lt;=0,ISNUMBER($L$4)=FALSE)),"Informar o 'Prazo do Contrato'",I19*$L$4)),0)</f>
        <v>0</v>
      </c>
    </row>
    <row r="20" spans="2:12" ht="45" customHeight="1" x14ac:dyDescent="0.25">
      <c r="B20" s="9">
        <v>16</v>
      </c>
      <c r="C20" s="14" t="s">
        <v>41</v>
      </c>
      <c r="D20" s="10" t="s">
        <v>42</v>
      </c>
      <c r="E20" s="9" t="s">
        <v>12</v>
      </c>
      <c r="F20" s="1"/>
      <c r="G20" s="11">
        <f t="shared" si="0"/>
        <v>0</v>
      </c>
      <c r="H20" s="12">
        <v>72.28</v>
      </c>
      <c r="I20" s="12">
        <f t="shared" si="1"/>
        <v>0</v>
      </c>
      <c r="J20" s="12">
        <f t="shared" si="2"/>
        <v>0</v>
      </c>
      <c r="K20" s="13">
        <f>IFERROR(IF(F20=0,0,IF(AND(ISNUMBER(F20)=TRUE,OR($L$4="",$L$4&lt;=0,ISNUMBER($L$4)=FALSE)),"Informar o 'Prazo do Contrato'",I20*$L$4)),0)</f>
        <v>0</v>
      </c>
    </row>
    <row r="21" spans="2:12" ht="45" customHeight="1" x14ac:dyDescent="0.25">
      <c r="B21" s="9">
        <v>17</v>
      </c>
      <c r="C21" s="14" t="s">
        <v>43</v>
      </c>
      <c r="D21" s="10" t="s">
        <v>44</v>
      </c>
      <c r="E21" s="9" t="s">
        <v>12</v>
      </c>
      <c r="F21" s="1"/>
      <c r="G21" s="11">
        <f t="shared" si="0"/>
        <v>0</v>
      </c>
      <c r="H21" s="12">
        <v>175.89</v>
      </c>
      <c r="I21" s="12">
        <f t="shared" si="1"/>
        <v>0</v>
      </c>
      <c r="J21" s="12">
        <f t="shared" si="2"/>
        <v>0</v>
      </c>
      <c r="K21" s="13">
        <f>IFERROR(IF(F21=0,0,IF(AND(ISNUMBER(F21)=TRUE,OR($L$4="",$L$4&lt;=0,ISNUMBER($L$4)=FALSE)),"Informar o 'Prazo do Contrato'",I21*$L$4)),0)</f>
        <v>0</v>
      </c>
    </row>
    <row r="22" spans="2:12" ht="45" customHeight="1" x14ac:dyDescent="0.25">
      <c r="B22" s="9">
        <v>18</v>
      </c>
      <c r="C22" s="9" t="s">
        <v>45</v>
      </c>
      <c r="D22" s="10" t="s">
        <v>46</v>
      </c>
      <c r="E22" s="9" t="s">
        <v>12</v>
      </c>
      <c r="F22" s="1"/>
      <c r="G22" s="11">
        <f t="shared" si="0"/>
        <v>0</v>
      </c>
      <c r="H22" s="12">
        <v>67.34</v>
      </c>
      <c r="I22" s="12">
        <f t="shared" si="1"/>
        <v>0</v>
      </c>
      <c r="J22" s="12">
        <f t="shared" si="2"/>
        <v>0</v>
      </c>
      <c r="K22" s="13">
        <f>IFERROR(IF(F22=0,0,IF(AND(ISNUMBER(F22)=TRUE,OR($L$4="",$L$4&lt;=0,ISNUMBER($L$4)=FALSE)),"Informar o 'Prazo do Contrato'",I22*$L$4)),0)</f>
        <v>0</v>
      </c>
    </row>
    <row r="23" spans="2:12" ht="45" customHeight="1" x14ac:dyDescent="0.25">
      <c r="B23" s="9">
        <v>19</v>
      </c>
      <c r="C23" s="9" t="s">
        <v>47</v>
      </c>
      <c r="D23" s="10" t="s">
        <v>48</v>
      </c>
      <c r="E23" s="9" t="s">
        <v>12</v>
      </c>
      <c r="F23" s="1"/>
      <c r="G23" s="11">
        <f t="shared" si="0"/>
        <v>0</v>
      </c>
      <c r="H23" s="12">
        <v>80.72</v>
      </c>
      <c r="I23" s="12">
        <f t="shared" si="1"/>
        <v>0</v>
      </c>
      <c r="J23" s="12">
        <f t="shared" si="2"/>
        <v>0</v>
      </c>
      <c r="K23" s="13">
        <f>IFERROR(IF(F23=0,0,IF(AND(ISNUMBER(F23)=TRUE,OR($L$4="",$L$4&lt;=0,ISNUMBER($L$4)=FALSE)),"Informar o 'Prazo do Contrato'",I23*$L$4)),0)</f>
        <v>0</v>
      </c>
    </row>
    <row r="24" spans="2:12" ht="45" customHeight="1" x14ac:dyDescent="0.25">
      <c r="B24" s="9">
        <v>20</v>
      </c>
      <c r="C24" s="9" t="s">
        <v>49</v>
      </c>
      <c r="D24" s="10" t="s">
        <v>50</v>
      </c>
      <c r="E24" s="9" t="s">
        <v>12</v>
      </c>
      <c r="F24" s="11">
        <f>SUM(F25:F34)</f>
        <v>0</v>
      </c>
      <c r="G24" s="11" t="s">
        <v>81</v>
      </c>
      <c r="H24" s="12" t="s">
        <v>81</v>
      </c>
      <c r="I24" s="12" t="s">
        <v>81</v>
      </c>
      <c r="J24" s="12" t="s">
        <v>81</v>
      </c>
      <c r="K24" s="12">
        <f>SUM(K25:K34)</f>
        <v>0</v>
      </c>
      <c r="L24" s="4" t="s">
        <v>84</v>
      </c>
    </row>
    <row r="25" spans="2:12" ht="33.75" customHeight="1" x14ac:dyDescent="0.25">
      <c r="B25" s="9" t="s">
        <v>51</v>
      </c>
      <c r="C25" s="9" t="s">
        <v>61</v>
      </c>
      <c r="D25" s="10" t="s">
        <v>71</v>
      </c>
      <c r="E25" s="9" t="s">
        <v>12</v>
      </c>
      <c r="F25" s="1"/>
      <c r="G25" s="11" t="s">
        <v>81</v>
      </c>
      <c r="H25" s="12">
        <v>34.01</v>
      </c>
      <c r="I25" s="12" t="s">
        <v>81</v>
      </c>
      <c r="J25" s="12" t="s">
        <v>81</v>
      </c>
      <c r="K25" s="13">
        <f>IFERROR(IF(F25=0,0,IF(AND(ISNUMBER(F25)=TRUE,OR(L25="",L25&lt;=0,ISNUMBER(L25)=FALSE)),"Informar a 'Estimativa Pacote'",F25*H25*L25)),0)</f>
        <v>0</v>
      </c>
      <c r="L25" s="22"/>
    </row>
    <row r="26" spans="2:12" ht="33.75" customHeight="1" x14ac:dyDescent="0.25">
      <c r="B26" s="9" t="s">
        <v>52</v>
      </c>
      <c r="C26" s="9" t="s">
        <v>62</v>
      </c>
      <c r="D26" s="10" t="s">
        <v>72</v>
      </c>
      <c r="E26" s="9" t="s">
        <v>12</v>
      </c>
      <c r="F26" s="1"/>
      <c r="G26" s="11" t="s">
        <v>81</v>
      </c>
      <c r="H26" s="12">
        <v>39.9</v>
      </c>
      <c r="I26" s="12" t="s">
        <v>81</v>
      </c>
      <c r="J26" s="12" t="s">
        <v>81</v>
      </c>
      <c r="K26" s="13">
        <f t="shared" ref="K26:K34" si="3">IFERROR(IF(F26=0,0,IF(AND(ISNUMBER(F26)=TRUE,OR(L26="",L26&lt;=0,ISNUMBER(L26)=FALSE)),"Informar a 'Estimativa Pacote'",F26*H26*L26)),0)</f>
        <v>0</v>
      </c>
      <c r="L26" s="22"/>
    </row>
    <row r="27" spans="2:12" ht="33.75" customHeight="1" x14ac:dyDescent="0.25">
      <c r="B27" s="9" t="s">
        <v>53</v>
      </c>
      <c r="C27" s="9" t="s">
        <v>63</v>
      </c>
      <c r="D27" s="10" t="s">
        <v>73</v>
      </c>
      <c r="E27" s="9" t="s">
        <v>12</v>
      </c>
      <c r="F27" s="1"/>
      <c r="G27" s="11" t="s">
        <v>81</v>
      </c>
      <c r="H27" s="12">
        <v>39.9</v>
      </c>
      <c r="I27" s="12" t="s">
        <v>81</v>
      </c>
      <c r="J27" s="12" t="s">
        <v>81</v>
      </c>
      <c r="K27" s="13">
        <f t="shared" si="3"/>
        <v>0</v>
      </c>
      <c r="L27" s="22"/>
    </row>
    <row r="28" spans="2:12" ht="33.75" customHeight="1" x14ac:dyDescent="0.25">
      <c r="B28" s="9" t="s">
        <v>54</v>
      </c>
      <c r="C28" s="9" t="s">
        <v>64</v>
      </c>
      <c r="D28" s="10" t="s">
        <v>74</v>
      </c>
      <c r="E28" s="9" t="s">
        <v>12</v>
      </c>
      <c r="F28" s="1"/>
      <c r="G28" s="11" t="s">
        <v>81</v>
      </c>
      <c r="H28" s="12">
        <v>39.9</v>
      </c>
      <c r="I28" s="12" t="s">
        <v>81</v>
      </c>
      <c r="J28" s="12" t="s">
        <v>81</v>
      </c>
      <c r="K28" s="13">
        <f t="shared" si="3"/>
        <v>0</v>
      </c>
      <c r="L28" s="22"/>
    </row>
    <row r="29" spans="2:12" ht="33.75" customHeight="1" x14ac:dyDescent="0.25">
      <c r="B29" s="9" t="s">
        <v>55</v>
      </c>
      <c r="C29" s="9" t="s">
        <v>65</v>
      </c>
      <c r="D29" s="10" t="s">
        <v>75</v>
      </c>
      <c r="E29" s="9" t="s">
        <v>12</v>
      </c>
      <c r="F29" s="1"/>
      <c r="G29" s="11" t="s">
        <v>81</v>
      </c>
      <c r="H29" s="12">
        <v>23.83</v>
      </c>
      <c r="I29" s="12" t="s">
        <v>81</v>
      </c>
      <c r="J29" s="12" t="s">
        <v>81</v>
      </c>
      <c r="K29" s="13">
        <f t="shared" si="3"/>
        <v>0</v>
      </c>
      <c r="L29" s="22"/>
    </row>
    <row r="30" spans="2:12" ht="33.75" customHeight="1" x14ac:dyDescent="0.25">
      <c r="B30" s="9" t="s">
        <v>56</v>
      </c>
      <c r="C30" s="9" t="s">
        <v>66</v>
      </c>
      <c r="D30" s="10" t="s">
        <v>76</v>
      </c>
      <c r="E30" s="9" t="s">
        <v>12</v>
      </c>
      <c r="F30" s="1"/>
      <c r="G30" s="11" t="s">
        <v>81</v>
      </c>
      <c r="H30" s="12">
        <v>29.9</v>
      </c>
      <c r="I30" s="12" t="s">
        <v>81</v>
      </c>
      <c r="J30" s="12" t="s">
        <v>81</v>
      </c>
      <c r="K30" s="13">
        <f t="shared" si="3"/>
        <v>0</v>
      </c>
      <c r="L30" s="22"/>
    </row>
    <row r="31" spans="2:12" ht="33.75" customHeight="1" x14ac:dyDescent="0.25">
      <c r="B31" s="9" t="s">
        <v>57</v>
      </c>
      <c r="C31" s="9" t="s">
        <v>67</v>
      </c>
      <c r="D31" s="10" t="s">
        <v>77</v>
      </c>
      <c r="E31" s="9" t="s">
        <v>12</v>
      </c>
      <c r="F31" s="1"/>
      <c r="G31" s="11" t="s">
        <v>81</v>
      </c>
      <c r="H31" s="12">
        <v>59.07</v>
      </c>
      <c r="I31" s="12" t="s">
        <v>81</v>
      </c>
      <c r="J31" s="12" t="s">
        <v>81</v>
      </c>
      <c r="K31" s="13">
        <f t="shared" si="3"/>
        <v>0</v>
      </c>
      <c r="L31" s="22"/>
    </row>
    <row r="32" spans="2:12" ht="33.75" customHeight="1" x14ac:dyDescent="0.25">
      <c r="B32" s="9" t="s">
        <v>58</v>
      </c>
      <c r="C32" s="9" t="s">
        <v>68</v>
      </c>
      <c r="D32" s="10" t="s">
        <v>78</v>
      </c>
      <c r="E32" s="9" t="s">
        <v>12</v>
      </c>
      <c r="F32" s="1"/>
      <c r="G32" s="11" t="s">
        <v>81</v>
      </c>
      <c r="H32" s="12">
        <v>59.64</v>
      </c>
      <c r="I32" s="12" t="s">
        <v>81</v>
      </c>
      <c r="J32" s="12" t="s">
        <v>81</v>
      </c>
      <c r="K32" s="13">
        <f t="shared" si="3"/>
        <v>0</v>
      </c>
      <c r="L32" s="22"/>
    </row>
    <row r="33" spans="2:12" ht="33.75" customHeight="1" x14ac:dyDescent="0.25">
      <c r="B33" s="9" t="s">
        <v>59</v>
      </c>
      <c r="C33" s="9" t="s">
        <v>69</v>
      </c>
      <c r="D33" s="10" t="s">
        <v>79</v>
      </c>
      <c r="E33" s="9" t="s">
        <v>12</v>
      </c>
      <c r="F33" s="1"/>
      <c r="G33" s="11" t="s">
        <v>81</v>
      </c>
      <c r="H33" s="12">
        <v>62.51</v>
      </c>
      <c r="I33" s="12" t="s">
        <v>81</v>
      </c>
      <c r="J33" s="12" t="s">
        <v>81</v>
      </c>
      <c r="K33" s="13">
        <f t="shared" si="3"/>
        <v>0</v>
      </c>
      <c r="L33" s="22"/>
    </row>
    <row r="34" spans="2:12" ht="33.75" customHeight="1" x14ac:dyDescent="0.25">
      <c r="B34" s="9" t="s">
        <v>60</v>
      </c>
      <c r="C34" s="9" t="s">
        <v>70</v>
      </c>
      <c r="D34" s="10" t="s">
        <v>80</v>
      </c>
      <c r="E34" s="9" t="s">
        <v>12</v>
      </c>
      <c r="F34" s="1"/>
      <c r="G34" s="11" t="s">
        <v>81</v>
      </c>
      <c r="H34" s="12">
        <v>66.23</v>
      </c>
      <c r="I34" s="12" t="s">
        <v>81</v>
      </c>
      <c r="J34" s="12" t="s">
        <v>81</v>
      </c>
      <c r="K34" s="13">
        <f t="shared" si="3"/>
        <v>0</v>
      </c>
      <c r="L34" s="22"/>
    </row>
    <row r="35" spans="2:12" ht="33.75" customHeight="1" x14ac:dyDescent="0.25">
      <c r="B35" s="15"/>
      <c r="C35" s="16"/>
      <c r="D35" s="16"/>
      <c r="E35" s="17"/>
      <c r="F35" s="18" t="s">
        <v>3</v>
      </c>
      <c r="G35" s="19"/>
      <c r="H35" s="19"/>
      <c r="I35" s="19"/>
      <c r="J35" s="20"/>
      <c r="K35" s="21">
        <f>SUM(K5:K24)</f>
        <v>0</v>
      </c>
    </row>
  </sheetData>
  <sheetProtection algorithmName="SHA-512" hashValue="ykLkvdr7+LPsJ+YOpfl1CmUoK35nlw/riMoj7R/OJBZrCf76tePrBEvkNiavSs/pHKMr9r0pmV0kJmkKFYyKjA==" saltValue="HB9wu/b9x8LxhhcQJ6uI6A==" spinCount="100000" sheet="1" objects="1" scenarios="1"/>
  <mergeCells count="4">
    <mergeCell ref="B35:E35"/>
    <mergeCell ref="C4:D4"/>
    <mergeCell ref="B2:K3"/>
    <mergeCell ref="F35:J35"/>
  </mergeCells>
  <phoneticPr fontId="7" type="noConversion"/>
  <conditionalFormatting sqref="K5:K23">
    <cfRule type="containsText" dxfId="3" priority="3" operator="containsText" text="não pode">
      <formula>NOT(ISERROR(SEARCH("não pode",K5)))</formula>
    </cfRule>
    <cfRule type="containsText" dxfId="2" priority="4" operator="containsText" text="Informar">
      <formula>NOT(ISERROR(SEARCH("Informar",K5)))</formula>
    </cfRule>
  </conditionalFormatting>
  <conditionalFormatting sqref="K25:K34">
    <cfRule type="containsText" dxfId="1" priority="1" operator="containsText" text="não pode">
      <formula>NOT(ISERROR(SEARCH("não pode",K25)))</formula>
    </cfRule>
    <cfRule type="containsText" dxfId="0" priority="2" operator="containsText" text="Informar">
      <formula>NOT(ISERROR(SEARCH("Informar",K25)))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PE 346.2024</vt:lpstr>
    </vt:vector>
  </TitlesOfParts>
  <Company>EPTC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Borges Adolpho</dc:creator>
  <cp:lastModifiedBy>Tainan Ely Clarino</cp:lastModifiedBy>
  <cp:lastPrinted>2024-12-03T21:13:41Z</cp:lastPrinted>
  <dcterms:created xsi:type="dcterms:W3CDTF">2023-11-29T18:04:40Z</dcterms:created>
  <dcterms:modified xsi:type="dcterms:W3CDTF">2025-07-23T14:26:48Z</dcterms:modified>
</cp:coreProperties>
</file>