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C21BCE0A-7A48-4FD4-8E97-D046CDDDD468}" xr6:coauthVersionLast="47" xr6:coauthVersionMax="47" xr10:uidLastSave="{00000000-0000-0000-0000-000000000000}"/>
  <bookViews>
    <workbookView xWindow="-120" yWindow="-120" windowWidth="29040" windowHeight="15840" xr2:uid="{D3643E0D-819B-440D-9AE7-F5C1D19246AA}"/>
  </bookViews>
  <sheets>
    <sheet name="Orçamento" sheetId="1" r:id="rId1"/>
    <sheet name="Cronograma" sheetId="2" r:id="rId2"/>
    <sheet name="Resumo" sheetId="3" r:id="rId3"/>
  </sheets>
  <definedNames>
    <definedName name="_01_09_96">#REF!</definedName>
    <definedName name="_xlnm._FilterDatabase" localSheetId="0" hidden="1">Orçamento!$F$1:$F$713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_xlnm.Print_Area" localSheetId="0">Orçamento!$D$1:$S$707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cu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mposições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95" i="1" l="1"/>
  <c r="O685" i="1"/>
  <c r="O667" i="1"/>
  <c r="O656" i="1"/>
  <c r="O646" i="1"/>
  <c r="O640" i="1"/>
  <c r="O627" i="1"/>
  <c r="O613" i="1"/>
  <c r="O602" i="1"/>
  <c r="O538" i="1"/>
  <c r="O524" i="1"/>
  <c r="O379" i="1"/>
  <c r="O265" i="1"/>
  <c r="O254" i="1"/>
  <c r="O220" i="1"/>
  <c r="O192" i="1"/>
  <c r="O161" i="1"/>
  <c r="O128" i="1"/>
  <c r="O119" i="1"/>
  <c r="O101" i="1"/>
  <c r="O75" i="1"/>
  <c r="O67" i="1"/>
  <c r="C5" i="2" l="1"/>
  <c r="C5" i="3" l="1"/>
  <c r="E60" i="2"/>
  <c r="E61" i="2"/>
  <c r="E59" i="2"/>
  <c r="E58" i="2"/>
  <c r="C61" i="2"/>
  <c r="AD50" i="2"/>
  <c r="AD48" i="2"/>
  <c r="AD46" i="2"/>
  <c r="AD44" i="2"/>
  <c r="AD42" i="2"/>
  <c r="AD40" i="2"/>
  <c r="AD38" i="2"/>
  <c r="AD36" i="2"/>
  <c r="AD34" i="2"/>
  <c r="AD32" i="2"/>
  <c r="AD30" i="2"/>
  <c r="AD28" i="2"/>
  <c r="AD26" i="2"/>
  <c r="AD24" i="2"/>
  <c r="AD22" i="2"/>
  <c r="AD20" i="2"/>
  <c r="AD18" i="2"/>
  <c r="AD16" i="2"/>
  <c r="AD14" i="2"/>
  <c r="AD12" i="2"/>
  <c r="AD10" i="2"/>
  <c r="AD8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B10" i="2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AB9" i="2"/>
  <c r="AA9" i="2"/>
  <c r="Z9" i="2"/>
  <c r="Y9" i="2"/>
  <c r="X9" i="2"/>
  <c r="W9" i="2"/>
  <c r="V9" i="2"/>
  <c r="U9" i="2"/>
  <c r="T9" i="2"/>
  <c r="S9" i="2"/>
  <c r="S53" i="2" s="1"/>
  <c r="R9" i="2"/>
  <c r="Q9" i="2"/>
  <c r="P9" i="2"/>
  <c r="O9" i="2"/>
  <c r="N9" i="2"/>
  <c r="M9" i="2"/>
  <c r="L9" i="2"/>
  <c r="K9" i="2"/>
  <c r="J9" i="2"/>
  <c r="I9" i="2"/>
  <c r="H9" i="2"/>
  <c r="G9" i="2"/>
  <c r="G53" i="2" s="1"/>
  <c r="P53" i="2" l="1"/>
  <c r="AB53" i="2"/>
  <c r="Q53" i="2"/>
  <c r="H53" i="2"/>
  <c r="T53" i="2"/>
  <c r="I53" i="2"/>
  <c r="U53" i="2"/>
  <c r="L53" i="2"/>
  <c r="X53" i="2"/>
  <c r="F9" i="2"/>
  <c r="F53" i="2" s="1"/>
  <c r="E9" i="2"/>
  <c r="E53" i="2" s="1"/>
  <c r="R53" i="2"/>
  <c r="W53" i="2"/>
  <c r="K53" i="2"/>
  <c r="Z53" i="2"/>
  <c r="N53" i="2"/>
  <c r="V53" i="2"/>
  <c r="J53" i="2"/>
  <c r="O53" i="2"/>
  <c r="Y53" i="2"/>
  <c r="M53" i="2"/>
  <c r="AA53" i="2"/>
  <c r="B49" i="3" l="1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B21" i="3"/>
  <c r="B19" i="3"/>
  <c r="B17" i="3"/>
  <c r="B15" i="3"/>
  <c r="B13" i="3"/>
  <c r="B11" i="3"/>
  <c r="B9" i="3"/>
  <c r="B7" i="3"/>
  <c r="B5" i="3"/>
  <c r="B4" i="3"/>
  <c r="B8" i="2"/>
  <c r="B5" i="2"/>
  <c r="B4" i="2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D19" i="2" l="1"/>
  <c r="AD27" i="2"/>
  <c r="AD35" i="2"/>
  <c r="AD39" i="2"/>
  <c r="AD47" i="2"/>
  <c r="AD11" i="2"/>
  <c r="AD45" i="2"/>
  <c r="AD13" i="2"/>
  <c r="AD21" i="2"/>
  <c r="AD29" i="2"/>
  <c r="AD37" i="2"/>
  <c r="AD15" i="2"/>
  <c r="AD23" i="2"/>
  <c r="AD31" i="2"/>
  <c r="E54" i="2"/>
  <c r="AD33" i="2"/>
  <c r="AD41" i="2"/>
  <c r="AD9" i="2"/>
  <c r="AD25" i="2"/>
  <c r="AD49" i="2"/>
  <c r="AD43" i="2"/>
  <c r="AD51" i="2"/>
  <c r="AD17" i="2"/>
  <c r="AD54" i="2" l="1"/>
  <c r="F54" i="2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W54" i="2" s="1"/>
  <c r="X54" i="2" s="1"/>
  <c r="Y54" i="2" s="1"/>
  <c r="Z54" i="2" s="1"/>
  <c r="AA54" i="2" s="1"/>
  <c r="AB54" i="2" s="1"/>
  <c r="BG698" i="1" l="1"/>
  <c r="BF698" i="1"/>
  <c r="BD698" i="1"/>
  <c r="BC698" i="1"/>
  <c r="BB698" i="1"/>
  <c r="BA698" i="1"/>
  <c r="AZ698" i="1"/>
  <c r="AY698" i="1"/>
  <c r="AX698" i="1"/>
  <c r="AW698" i="1"/>
  <c r="AV698" i="1"/>
  <c r="AU698" i="1"/>
  <c r="AT698" i="1"/>
  <c r="AS698" i="1"/>
  <c r="AR698" i="1"/>
  <c r="BD697" i="1"/>
  <c r="BC697" i="1"/>
  <c r="BB697" i="1"/>
  <c r="BA697" i="1"/>
  <c r="AZ697" i="1"/>
  <c r="AY697" i="1"/>
  <c r="AX697" i="1"/>
  <c r="AW697" i="1"/>
  <c r="AV697" i="1"/>
  <c r="AU697" i="1"/>
  <c r="AT697" i="1"/>
  <c r="AS697" i="1"/>
  <c r="AR697" i="1"/>
  <c r="BG696" i="1"/>
  <c r="BF696" i="1"/>
  <c r="BE696" i="1"/>
  <c r="BD696" i="1"/>
  <c r="BC696" i="1"/>
  <c r="BB696" i="1"/>
  <c r="BA696" i="1"/>
  <c r="AZ696" i="1"/>
  <c r="AY696" i="1"/>
  <c r="AX696" i="1"/>
  <c r="AW696" i="1"/>
  <c r="AV696" i="1"/>
  <c r="AU696" i="1"/>
  <c r="AT696" i="1"/>
  <c r="AS696" i="1"/>
  <c r="AR696" i="1"/>
  <c r="BD695" i="1"/>
  <c r="BC695" i="1"/>
  <c r="BB695" i="1"/>
  <c r="BA695" i="1"/>
  <c r="AZ695" i="1"/>
  <c r="AY695" i="1"/>
  <c r="AX695" i="1"/>
  <c r="AW695" i="1"/>
  <c r="AV695" i="1"/>
  <c r="AU695" i="1"/>
  <c r="AT695" i="1"/>
  <c r="AS695" i="1"/>
  <c r="AR695" i="1"/>
  <c r="BG694" i="1"/>
  <c r="BF694" i="1"/>
  <c r="BE694" i="1"/>
  <c r="BD694" i="1"/>
  <c r="BC694" i="1"/>
  <c r="BB694" i="1"/>
  <c r="BA694" i="1"/>
  <c r="AZ694" i="1"/>
  <c r="AY694" i="1"/>
  <c r="AX694" i="1"/>
  <c r="AW694" i="1"/>
  <c r="AV694" i="1"/>
  <c r="AU694" i="1"/>
  <c r="AT694" i="1"/>
  <c r="AS694" i="1"/>
  <c r="AR694" i="1"/>
  <c r="W694" i="1"/>
  <c r="V694" i="1"/>
  <c r="BD693" i="1"/>
  <c r="BB693" i="1"/>
  <c r="AZ693" i="1"/>
  <c r="AY693" i="1"/>
  <c r="AX693" i="1"/>
  <c r="AW693" i="1"/>
  <c r="AV693" i="1"/>
  <c r="AU693" i="1"/>
  <c r="AT693" i="1"/>
  <c r="AS693" i="1"/>
  <c r="AR693" i="1"/>
  <c r="W693" i="1"/>
  <c r="V693" i="1"/>
  <c r="Q693" i="1"/>
  <c r="BE693" i="1" s="1"/>
  <c r="M693" i="1"/>
  <c r="BA693" i="1" s="1"/>
  <c r="BD692" i="1"/>
  <c r="BC692" i="1"/>
  <c r="BB692" i="1"/>
  <c r="AZ692" i="1"/>
  <c r="AY692" i="1"/>
  <c r="AX692" i="1"/>
  <c r="AW692" i="1"/>
  <c r="AV692" i="1"/>
  <c r="AU692" i="1"/>
  <c r="AT692" i="1"/>
  <c r="AS692" i="1"/>
  <c r="AR692" i="1"/>
  <c r="W692" i="1"/>
  <c r="V692" i="1"/>
  <c r="Q692" i="1"/>
  <c r="BE692" i="1" s="1"/>
  <c r="O692" i="1"/>
  <c r="S692" i="1" s="1"/>
  <c r="M692" i="1"/>
  <c r="BA692" i="1" s="1"/>
  <c r="BD691" i="1"/>
  <c r="BC691" i="1"/>
  <c r="BB691" i="1"/>
  <c r="AZ691" i="1"/>
  <c r="AY691" i="1"/>
  <c r="AX691" i="1"/>
  <c r="AW691" i="1"/>
  <c r="AV691" i="1"/>
  <c r="AU691" i="1"/>
  <c r="AT691" i="1"/>
  <c r="AS691" i="1"/>
  <c r="AR691" i="1"/>
  <c r="W691" i="1"/>
  <c r="V691" i="1"/>
  <c r="Q691" i="1"/>
  <c r="BE691" i="1" s="1"/>
  <c r="O691" i="1"/>
  <c r="S691" i="1" s="1"/>
  <c r="M691" i="1"/>
  <c r="BA691" i="1" s="1"/>
  <c r="BD690" i="1"/>
  <c r="BC690" i="1"/>
  <c r="BB690" i="1"/>
  <c r="AZ690" i="1"/>
  <c r="AY690" i="1"/>
  <c r="AX690" i="1"/>
  <c r="AW690" i="1"/>
  <c r="AV690" i="1"/>
  <c r="AU690" i="1"/>
  <c r="AT690" i="1"/>
  <c r="AS690" i="1"/>
  <c r="AR690" i="1"/>
  <c r="W690" i="1"/>
  <c r="V690" i="1"/>
  <c r="Q690" i="1"/>
  <c r="BE690" i="1" s="1"/>
  <c r="O690" i="1"/>
  <c r="S690" i="1" s="1"/>
  <c r="M690" i="1"/>
  <c r="BA690" i="1" s="1"/>
  <c r="BD689" i="1"/>
  <c r="BC689" i="1"/>
  <c r="BB689" i="1"/>
  <c r="AZ689" i="1"/>
  <c r="AY689" i="1"/>
  <c r="AX689" i="1"/>
  <c r="AW689" i="1"/>
  <c r="AV689" i="1"/>
  <c r="AU689" i="1"/>
  <c r="AT689" i="1"/>
  <c r="AS689" i="1"/>
  <c r="AR689" i="1"/>
  <c r="W689" i="1"/>
  <c r="V689" i="1"/>
  <c r="Q689" i="1"/>
  <c r="BE689" i="1" s="1"/>
  <c r="O689" i="1"/>
  <c r="S689" i="1" s="1"/>
  <c r="M689" i="1"/>
  <c r="BA689" i="1" s="1"/>
  <c r="BD688" i="1"/>
  <c r="BC688" i="1"/>
  <c r="BB688" i="1"/>
  <c r="AZ688" i="1"/>
  <c r="AY688" i="1"/>
  <c r="AX688" i="1"/>
  <c r="AW688" i="1"/>
  <c r="AV688" i="1"/>
  <c r="AU688" i="1"/>
  <c r="AT688" i="1"/>
  <c r="AS688" i="1"/>
  <c r="AR688" i="1"/>
  <c r="W688" i="1"/>
  <c r="V688" i="1"/>
  <c r="Q688" i="1"/>
  <c r="BE688" i="1" s="1"/>
  <c r="O688" i="1"/>
  <c r="S688" i="1" s="1"/>
  <c r="M688" i="1"/>
  <c r="BA688" i="1" s="1"/>
  <c r="BF687" i="1"/>
  <c r="BE687" i="1"/>
  <c r="BD687" i="1"/>
  <c r="BC687" i="1"/>
  <c r="BB687" i="1"/>
  <c r="BA687" i="1"/>
  <c r="AZ687" i="1"/>
  <c r="AY687" i="1"/>
  <c r="AX687" i="1"/>
  <c r="AW687" i="1"/>
  <c r="AV687" i="1"/>
  <c r="AU687" i="1"/>
  <c r="AT687" i="1"/>
  <c r="AS687" i="1"/>
  <c r="AR687" i="1"/>
  <c r="V687" i="1"/>
  <c r="BG686" i="1"/>
  <c r="BF686" i="1"/>
  <c r="BE686" i="1"/>
  <c r="BD686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W686" i="1"/>
  <c r="V686" i="1"/>
  <c r="BD685" i="1"/>
  <c r="BC685" i="1"/>
  <c r="BB685" i="1"/>
  <c r="BA685" i="1"/>
  <c r="AZ685" i="1"/>
  <c r="AY685" i="1"/>
  <c r="AX685" i="1"/>
  <c r="AW685" i="1"/>
  <c r="AV685" i="1"/>
  <c r="AU685" i="1"/>
  <c r="AT685" i="1"/>
  <c r="AS685" i="1"/>
  <c r="AR685" i="1"/>
  <c r="BG684" i="1"/>
  <c r="BF684" i="1"/>
  <c r="BE684" i="1"/>
  <c r="BD684" i="1"/>
  <c r="BC684" i="1"/>
  <c r="BB684" i="1"/>
  <c r="BA684" i="1"/>
  <c r="AZ684" i="1"/>
  <c r="AY684" i="1"/>
  <c r="AX684" i="1"/>
  <c r="AW684" i="1"/>
  <c r="AV684" i="1"/>
  <c r="AU684" i="1"/>
  <c r="AT684" i="1"/>
  <c r="AS684" i="1"/>
  <c r="AR684" i="1"/>
  <c r="W684" i="1"/>
  <c r="V684" i="1"/>
  <c r="BD683" i="1"/>
  <c r="BB683" i="1"/>
  <c r="AZ683" i="1"/>
  <c r="AY683" i="1"/>
  <c r="AX683" i="1"/>
  <c r="AW683" i="1"/>
  <c r="AV683" i="1"/>
  <c r="AU683" i="1"/>
  <c r="AT683" i="1"/>
  <c r="AS683" i="1"/>
  <c r="AR683" i="1"/>
  <c r="W683" i="1"/>
  <c r="V683" i="1"/>
  <c r="Q683" i="1"/>
  <c r="BE683" i="1" s="1"/>
  <c r="M683" i="1"/>
  <c r="BA683" i="1" s="1"/>
  <c r="BD682" i="1"/>
  <c r="BB682" i="1"/>
  <c r="AZ682" i="1"/>
  <c r="AY682" i="1"/>
  <c r="AX682" i="1"/>
  <c r="AW682" i="1"/>
  <c r="AV682" i="1"/>
  <c r="AU682" i="1"/>
  <c r="AT682" i="1"/>
  <c r="AS682" i="1"/>
  <c r="AR682" i="1"/>
  <c r="W682" i="1"/>
  <c r="V682" i="1"/>
  <c r="Q682" i="1"/>
  <c r="BE682" i="1" s="1"/>
  <c r="M682" i="1"/>
  <c r="BA682" i="1" s="1"/>
  <c r="BD681" i="1"/>
  <c r="BB681" i="1"/>
  <c r="AZ681" i="1"/>
  <c r="AY681" i="1"/>
  <c r="AX681" i="1"/>
  <c r="AW681" i="1"/>
  <c r="AV681" i="1"/>
  <c r="AU681" i="1"/>
  <c r="AT681" i="1"/>
  <c r="AS681" i="1"/>
  <c r="AR681" i="1"/>
  <c r="W681" i="1"/>
  <c r="V681" i="1"/>
  <c r="Q681" i="1"/>
  <c r="BE681" i="1" s="1"/>
  <c r="M681" i="1"/>
  <c r="BA681" i="1" s="1"/>
  <c r="BD680" i="1"/>
  <c r="BB680" i="1"/>
  <c r="AZ680" i="1"/>
  <c r="AY680" i="1"/>
  <c r="AX680" i="1"/>
  <c r="AW680" i="1"/>
  <c r="AV680" i="1"/>
  <c r="AU680" i="1"/>
  <c r="AT680" i="1"/>
  <c r="AS680" i="1"/>
  <c r="AR680" i="1"/>
  <c r="W680" i="1"/>
  <c r="V680" i="1"/>
  <c r="Q680" i="1"/>
  <c r="BE680" i="1" s="1"/>
  <c r="M680" i="1"/>
  <c r="BA680" i="1" s="1"/>
  <c r="BD679" i="1"/>
  <c r="BB679" i="1"/>
  <c r="AZ679" i="1"/>
  <c r="AY679" i="1"/>
  <c r="AX679" i="1"/>
  <c r="AW679" i="1"/>
  <c r="AV679" i="1"/>
  <c r="AU679" i="1"/>
  <c r="AT679" i="1"/>
  <c r="AS679" i="1"/>
  <c r="AR679" i="1"/>
  <c r="W679" i="1"/>
  <c r="V679" i="1"/>
  <c r="Q679" i="1"/>
  <c r="BE679" i="1" s="1"/>
  <c r="M679" i="1"/>
  <c r="BA679" i="1" s="1"/>
  <c r="BD678" i="1"/>
  <c r="BB678" i="1"/>
  <c r="AZ678" i="1"/>
  <c r="AY678" i="1"/>
  <c r="AX678" i="1"/>
  <c r="AW678" i="1"/>
  <c r="AV678" i="1"/>
  <c r="AU678" i="1"/>
  <c r="AT678" i="1"/>
  <c r="AS678" i="1"/>
  <c r="AR678" i="1"/>
  <c r="W678" i="1"/>
  <c r="V678" i="1"/>
  <c r="Q678" i="1"/>
  <c r="BE678" i="1" s="1"/>
  <c r="M678" i="1"/>
  <c r="BA678" i="1" s="1"/>
  <c r="BD677" i="1"/>
  <c r="BB677" i="1"/>
  <c r="AZ677" i="1"/>
  <c r="AY677" i="1"/>
  <c r="AX677" i="1"/>
  <c r="AW677" i="1"/>
  <c r="AV677" i="1"/>
  <c r="AU677" i="1"/>
  <c r="AT677" i="1"/>
  <c r="AS677" i="1"/>
  <c r="AR677" i="1"/>
  <c r="W677" i="1"/>
  <c r="V677" i="1"/>
  <c r="Q677" i="1"/>
  <c r="BE677" i="1" s="1"/>
  <c r="M677" i="1"/>
  <c r="BA677" i="1" s="1"/>
  <c r="BD676" i="1"/>
  <c r="BB676" i="1"/>
  <c r="AZ676" i="1"/>
  <c r="AY676" i="1"/>
  <c r="AX676" i="1"/>
  <c r="AW676" i="1"/>
  <c r="AV676" i="1"/>
  <c r="AU676" i="1"/>
  <c r="AT676" i="1"/>
  <c r="AS676" i="1"/>
  <c r="AR676" i="1"/>
  <c r="W676" i="1"/>
  <c r="V676" i="1"/>
  <c r="Q676" i="1"/>
  <c r="BE676" i="1" s="1"/>
  <c r="M676" i="1"/>
  <c r="BA676" i="1" s="1"/>
  <c r="BD675" i="1"/>
  <c r="BB675" i="1"/>
  <c r="AZ675" i="1"/>
  <c r="AY675" i="1"/>
  <c r="AX675" i="1"/>
  <c r="AW675" i="1"/>
  <c r="AV675" i="1"/>
  <c r="AU675" i="1"/>
  <c r="AT675" i="1"/>
  <c r="AS675" i="1"/>
  <c r="AR675" i="1"/>
  <c r="W675" i="1"/>
  <c r="V675" i="1"/>
  <c r="Q675" i="1"/>
  <c r="BE675" i="1" s="1"/>
  <c r="M675" i="1"/>
  <c r="BA675" i="1" s="1"/>
  <c r="BD674" i="1"/>
  <c r="BB674" i="1"/>
  <c r="AZ674" i="1"/>
  <c r="AY674" i="1"/>
  <c r="AX674" i="1"/>
  <c r="AW674" i="1"/>
  <c r="AV674" i="1"/>
  <c r="AU674" i="1"/>
  <c r="AT674" i="1"/>
  <c r="AS674" i="1"/>
  <c r="AR674" i="1"/>
  <c r="W674" i="1"/>
  <c r="V674" i="1"/>
  <c r="Q674" i="1"/>
  <c r="BE674" i="1" s="1"/>
  <c r="M674" i="1"/>
  <c r="BA674" i="1" s="1"/>
  <c r="BD673" i="1"/>
  <c r="BB673" i="1"/>
  <c r="AZ673" i="1"/>
  <c r="AY673" i="1"/>
  <c r="AX673" i="1"/>
  <c r="AW673" i="1"/>
  <c r="AV673" i="1"/>
  <c r="AU673" i="1"/>
  <c r="AT673" i="1"/>
  <c r="AS673" i="1"/>
  <c r="AR673" i="1"/>
  <c r="W673" i="1"/>
  <c r="V673" i="1"/>
  <c r="Q673" i="1"/>
  <c r="BE673" i="1" s="1"/>
  <c r="M673" i="1"/>
  <c r="BA673" i="1" s="1"/>
  <c r="BD672" i="1"/>
  <c r="BB672" i="1"/>
  <c r="AZ672" i="1"/>
  <c r="AY672" i="1"/>
  <c r="AX672" i="1"/>
  <c r="AW672" i="1"/>
  <c r="AV672" i="1"/>
  <c r="AU672" i="1"/>
  <c r="AT672" i="1"/>
  <c r="AS672" i="1"/>
  <c r="AR672" i="1"/>
  <c r="W672" i="1"/>
  <c r="V672" i="1"/>
  <c r="Q672" i="1"/>
  <c r="BE672" i="1" s="1"/>
  <c r="M672" i="1"/>
  <c r="BA672" i="1" s="1"/>
  <c r="BD671" i="1"/>
  <c r="BB671" i="1"/>
  <c r="AZ671" i="1"/>
  <c r="AY671" i="1"/>
  <c r="AX671" i="1"/>
  <c r="AW671" i="1"/>
  <c r="AV671" i="1"/>
  <c r="AU671" i="1"/>
  <c r="AT671" i="1"/>
  <c r="AS671" i="1"/>
  <c r="AR671" i="1"/>
  <c r="W671" i="1"/>
  <c r="V671" i="1"/>
  <c r="Q671" i="1"/>
  <c r="BE671" i="1" s="1"/>
  <c r="M671" i="1"/>
  <c r="BA671" i="1" s="1"/>
  <c r="BD670" i="1"/>
  <c r="BB670" i="1"/>
  <c r="AZ670" i="1"/>
  <c r="AY670" i="1"/>
  <c r="AX670" i="1"/>
  <c r="AW670" i="1"/>
  <c r="AV670" i="1"/>
  <c r="AU670" i="1"/>
  <c r="AT670" i="1"/>
  <c r="AS670" i="1"/>
  <c r="AR670" i="1"/>
  <c r="W670" i="1"/>
  <c r="V670" i="1"/>
  <c r="Q670" i="1"/>
  <c r="BE670" i="1" s="1"/>
  <c r="M670" i="1"/>
  <c r="BA670" i="1" s="1"/>
  <c r="BF669" i="1"/>
  <c r="BE669" i="1"/>
  <c r="BD669" i="1"/>
  <c r="BC669" i="1"/>
  <c r="BB669" i="1"/>
  <c r="BA669" i="1"/>
  <c r="AZ669" i="1"/>
  <c r="AY669" i="1"/>
  <c r="AX669" i="1"/>
  <c r="AW669" i="1"/>
  <c r="AV669" i="1"/>
  <c r="AU669" i="1"/>
  <c r="AT669" i="1"/>
  <c r="AS669" i="1"/>
  <c r="AR669" i="1"/>
  <c r="V669" i="1"/>
  <c r="BG668" i="1"/>
  <c r="BF668" i="1"/>
  <c r="BE668" i="1"/>
  <c r="BD668" i="1"/>
  <c r="BC668" i="1"/>
  <c r="BB668" i="1"/>
  <c r="BA668" i="1"/>
  <c r="AZ668" i="1"/>
  <c r="AY668" i="1"/>
  <c r="AX668" i="1"/>
  <c r="AW668" i="1"/>
  <c r="AV668" i="1"/>
  <c r="AU668" i="1"/>
  <c r="AT668" i="1"/>
  <c r="AS668" i="1"/>
  <c r="AR668" i="1"/>
  <c r="BD667" i="1"/>
  <c r="BC667" i="1"/>
  <c r="BB667" i="1"/>
  <c r="BA667" i="1"/>
  <c r="AZ667" i="1"/>
  <c r="AY667" i="1"/>
  <c r="AX667" i="1"/>
  <c r="AW667" i="1"/>
  <c r="AV667" i="1"/>
  <c r="AU667" i="1"/>
  <c r="AT667" i="1"/>
  <c r="AS667" i="1"/>
  <c r="AR667" i="1"/>
  <c r="BG666" i="1"/>
  <c r="BF666" i="1"/>
  <c r="BE666" i="1"/>
  <c r="BD666" i="1"/>
  <c r="BC666" i="1"/>
  <c r="BB666" i="1"/>
  <c r="BA666" i="1"/>
  <c r="AZ666" i="1"/>
  <c r="AY666" i="1"/>
  <c r="AX666" i="1"/>
  <c r="AW666" i="1"/>
  <c r="AV666" i="1"/>
  <c r="AU666" i="1"/>
  <c r="AT666" i="1"/>
  <c r="AS666" i="1"/>
  <c r="AR666" i="1"/>
  <c r="W666" i="1"/>
  <c r="V666" i="1"/>
  <c r="BD665" i="1"/>
  <c r="BB665" i="1"/>
  <c r="AZ665" i="1"/>
  <c r="AY665" i="1"/>
  <c r="AX665" i="1"/>
  <c r="AW665" i="1"/>
  <c r="AV665" i="1"/>
  <c r="AU665" i="1"/>
  <c r="AT665" i="1"/>
  <c r="AS665" i="1"/>
  <c r="AR665" i="1"/>
  <c r="W665" i="1"/>
  <c r="V665" i="1"/>
  <c r="Q665" i="1"/>
  <c r="BE665" i="1" s="1"/>
  <c r="O665" i="1"/>
  <c r="M665" i="1"/>
  <c r="BA665" i="1" s="1"/>
  <c r="BD664" i="1"/>
  <c r="BB664" i="1"/>
  <c r="AZ664" i="1"/>
  <c r="AY664" i="1"/>
  <c r="AX664" i="1"/>
  <c r="AW664" i="1"/>
  <c r="AV664" i="1"/>
  <c r="AU664" i="1"/>
  <c r="AT664" i="1"/>
  <c r="AS664" i="1"/>
  <c r="AR664" i="1"/>
  <c r="W664" i="1"/>
  <c r="V664" i="1"/>
  <c r="Q664" i="1"/>
  <c r="BE664" i="1" s="1"/>
  <c r="M664" i="1"/>
  <c r="BA664" i="1" s="1"/>
  <c r="BD663" i="1"/>
  <c r="BB663" i="1"/>
  <c r="AZ663" i="1"/>
  <c r="AY663" i="1"/>
  <c r="AX663" i="1"/>
  <c r="AW663" i="1"/>
  <c r="AV663" i="1"/>
  <c r="AU663" i="1"/>
  <c r="AT663" i="1"/>
  <c r="AS663" i="1"/>
  <c r="AR663" i="1"/>
  <c r="W663" i="1"/>
  <c r="V663" i="1"/>
  <c r="Q663" i="1"/>
  <c r="BE663" i="1" s="1"/>
  <c r="M663" i="1"/>
  <c r="BA663" i="1" s="1"/>
  <c r="BD662" i="1"/>
  <c r="BB662" i="1"/>
  <c r="AZ662" i="1"/>
  <c r="AY662" i="1"/>
  <c r="AX662" i="1"/>
  <c r="AW662" i="1"/>
  <c r="AV662" i="1"/>
  <c r="AU662" i="1"/>
  <c r="AT662" i="1"/>
  <c r="AS662" i="1"/>
  <c r="AR662" i="1"/>
  <c r="W662" i="1"/>
  <c r="V662" i="1"/>
  <c r="Q662" i="1"/>
  <c r="BE662" i="1" s="1"/>
  <c r="O662" i="1"/>
  <c r="M662" i="1"/>
  <c r="BA662" i="1" s="1"/>
  <c r="BD661" i="1"/>
  <c r="BB661" i="1"/>
  <c r="AZ661" i="1"/>
  <c r="AY661" i="1"/>
  <c r="AX661" i="1"/>
  <c r="AW661" i="1"/>
  <c r="AV661" i="1"/>
  <c r="AU661" i="1"/>
  <c r="AT661" i="1"/>
  <c r="AS661" i="1"/>
  <c r="AR661" i="1"/>
  <c r="W661" i="1"/>
  <c r="V661" i="1"/>
  <c r="Q661" i="1"/>
  <c r="BE661" i="1" s="1"/>
  <c r="M661" i="1"/>
  <c r="BA661" i="1" s="1"/>
  <c r="BD660" i="1"/>
  <c r="BB660" i="1"/>
  <c r="AZ660" i="1"/>
  <c r="AY660" i="1"/>
  <c r="AX660" i="1"/>
  <c r="AW660" i="1"/>
  <c r="AV660" i="1"/>
  <c r="AU660" i="1"/>
  <c r="AT660" i="1"/>
  <c r="AS660" i="1"/>
  <c r="AR660" i="1"/>
  <c r="W660" i="1"/>
  <c r="V660" i="1"/>
  <c r="Q660" i="1"/>
  <c r="BE660" i="1" s="1"/>
  <c r="M660" i="1"/>
  <c r="BD659" i="1"/>
  <c r="BB659" i="1"/>
  <c r="AZ659" i="1"/>
  <c r="AY659" i="1"/>
  <c r="AX659" i="1"/>
  <c r="AW659" i="1"/>
  <c r="AV659" i="1"/>
  <c r="AU659" i="1"/>
  <c r="AT659" i="1"/>
  <c r="AS659" i="1"/>
  <c r="AR659" i="1"/>
  <c r="W659" i="1"/>
  <c r="V659" i="1"/>
  <c r="Q659" i="1"/>
  <c r="M659" i="1"/>
  <c r="BF658" i="1"/>
  <c r="BE658" i="1"/>
  <c r="BD658" i="1"/>
  <c r="BC658" i="1"/>
  <c r="BB658" i="1"/>
  <c r="BA658" i="1"/>
  <c r="AZ658" i="1"/>
  <c r="AY658" i="1"/>
  <c r="AX658" i="1"/>
  <c r="AW658" i="1"/>
  <c r="AV658" i="1"/>
  <c r="AU658" i="1"/>
  <c r="AT658" i="1"/>
  <c r="AS658" i="1"/>
  <c r="AR658" i="1"/>
  <c r="V658" i="1"/>
  <c r="BG657" i="1"/>
  <c r="BF657" i="1"/>
  <c r="BE657" i="1"/>
  <c r="BD657" i="1"/>
  <c r="BC657" i="1"/>
  <c r="BB657" i="1"/>
  <c r="BA657" i="1"/>
  <c r="AZ657" i="1"/>
  <c r="AY657" i="1"/>
  <c r="AX657" i="1"/>
  <c r="AW657" i="1"/>
  <c r="AV657" i="1"/>
  <c r="AU657" i="1"/>
  <c r="AT657" i="1"/>
  <c r="AS657" i="1"/>
  <c r="AR657" i="1"/>
  <c r="W657" i="1"/>
  <c r="V657" i="1"/>
  <c r="BD656" i="1"/>
  <c r="BC656" i="1"/>
  <c r="BB656" i="1"/>
  <c r="BA656" i="1"/>
  <c r="AZ656" i="1"/>
  <c r="AY656" i="1"/>
  <c r="AX656" i="1"/>
  <c r="AW656" i="1"/>
  <c r="AV656" i="1"/>
  <c r="AU656" i="1"/>
  <c r="AT656" i="1"/>
  <c r="AS656" i="1"/>
  <c r="AR656" i="1"/>
  <c r="BG655" i="1"/>
  <c r="BF655" i="1"/>
  <c r="BE655" i="1"/>
  <c r="BD655" i="1"/>
  <c r="BC655" i="1"/>
  <c r="BB655" i="1"/>
  <c r="BA655" i="1"/>
  <c r="AZ655" i="1"/>
  <c r="AY655" i="1"/>
  <c r="AX655" i="1"/>
  <c r="AW655" i="1"/>
  <c r="AV655" i="1"/>
  <c r="AU655" i="1"/>
  <c r="AT655" i="1"/>
  <c r="AS655" i="1"/>
  <c r="AR655" i="1"/>
  <c r="W655" i="1"/>
  <c r="V655" i="1"/>
  <c r="BD654" i="1"/>
  <c r="BB654" i="1"/>
  <c r="BA654" i="1"/>
  <c r="AZ654" i="1"/>
  <c r="AY654" i="1"/>
  <c r="AX654" i="1"/>
  <c r="AW654" i="1"/>
  <c r="AV654" i="1"/>
  <c r="AU654" i="1"/>
  <c r="AT654" i="1"/>
  <c r="AS654" i="1"/>
  <c r="AR654" i="1"/>
  <c r="W654" i="1"/>
  <c r="V654" i="1"/>
  <c r="S654" i="1"/>
  <c r="Q654" i="1"/>
  <c r="BE654" i="1" s="1"/>
  <c r="M654" i="1"/>
  <c r="O654" i="1" s="1"/>
  <c r="BC654" i="1" s="1"/>
  <c r="BD653" i="1"/>
  <c r="BB653" i="1"/>
  <c r="BA653" i="1"/>
  <c r="AZ653" i="1"/>
  <c r="AY653" i="1"/>
  <c r="AX653" i="1"/>
  <c r="AW653" i="1"/>
  <c r="AV653" i="1"/>
  <c r="AU653" i="1"/>
  <c r="AT653" i="1"/>
  <c r="AS653" i="1"/>
  <c r="AR653" i="1"/>
  <c r="W653" i="1"/>
  <c r="V653" i="1"/>
  <c r="Q653" i="1"/>
  <c r="BE653" i="1" s="1"/>
  <c r="M653" i="1"/>
  <c r="O653" i="1" s="1"/>
  <c r="BD652" i="1"/>
  <c r="BB652" i="1"/>
  <c r="BA652" i="1"/>
  <c r="AZ652" i="1"/>
  <c r="AY652" i="1"/>
  <c r="AX652" i="1"/>
  <c r="AW652" i="1"/>
  <c r="AV652" i="1"/>
  <c r="AU652" i="1"/>
  <c r="AT652" i="1"/>
  <c r="AS652" i="1"/>
  <c r="AR652" i="1"/>
  <c r="W652" i="1"/>
  <c r="V652" i="1"/>
  <c r="S652" i="1"/>
  <c r="R652" i="1" s="1"/>
  <c r="BF652" i="1" s="1"/>
  <c r="Q652" i="1"/>
  <c r="BE652" i="1" s="1"/>
  <c r="M652" i="1"/>
  <c r="O652" i="1" s="1"/>
  <c r="BC652" i="1" s="1"/>
  <c r="BD651" i="1"/>
  <c r="BB651" i="1"/>
  <c r="BA651" i="1"/>
  <c r="AZ651" i="1"/>
  <c r="AY651" i="1"/>
  <c r="AX651" i="1"/>
  <c r="AW651" i="1"/>
  <c r="AV651" i="1"/>
  <c r="AU651" i="1"/>
  <c r="AT651" i="1"/>
  <c r="AS651" i="1"/>
  <c r="AR651" i="1"/>
  <c r="W651" i="1"/>
  <c r="V651" i="1"/>
  <c r="Q651" i="1"/>
  <c r="BE651" i="1" s="1"/>
  <c r="M651" i="1"/>
  <c r="O651" i="1" s="1"/>
  <c r="BD650" i="1"/>
  <c r="BB650" i="1"/>
  <c r="BA650" i="1"/>
  <c r="AZ650" i="1"/>
  <c r="AY650" i="1"/>
  <c r="AX650" i="1"/>
  <c r="AW650" i="1"/>
  <c r="AV650" i="1"/>
  <c r="AU650" i="1"/>
  <c r="AT650" i="1"/>
  <c r="AS650" i="1"/>
  <c r="AR650" i="1"/>
  <c r="W650" i="1"/>
  <c r="V650" i="1"/>
  <c r="S650" i="1"/>
  <c r="Q650" i="1"/>
  <c r="BE650" i="1" s="1"/>
  <c r="M650" i="1"/>
  <c r="O650" i="1" s="1"/>
  <c r="BC650" i="1" s="1"/>
  <c r="BD649" i="1"/>
  <c r="BB649" i="1"/>
  <c r="BA649" i="1"/>
  <c r="AZ649" i="1"/>
  <c r="AY649" i="1"/>
  <c r="AX649" i="1"/>
  <c r="AW649" i="1"/>
  <c r="AV649" i="1"/>
  <c r="AU649" i="1"/>
  <c r="AT649" i="1"/>
  <c r="AS649" i="1"/>
  <c r="AR649" i="1"/>
  <c r="W649" i="1"/>
  <c r="V649" i="1"/>
  <c r="Q649" i="1"/>
  <c r="BE649" i="1" s="1"/>
  <c r="M649" i="1"/>
  <c r="O649" i="1" s="1"/>
  <c r="BF648" i="1"/>
  <c r="BE648" i="1"/>
  <c r="BD648" i="1"/>
  <c r="BC648" i="1"/>
  <c r="BB648" i="1"/>
  <c r="BA648" i="1"/>
  <c r="AZ648" i="1"/>
  <c r="AY648" i="1"/>
  <c r="AX648" i="1"/>
  <c r="AW648" i="1"/>
  <c r="AV648" i="1"/>
  <c r="AU648" i="1"/>
  <c r="AT648" i="1"/>
  <c r="AS648" i="1"/>
  <c r="AR648" i="1"/>
  <c r="V648" i="1"/>
  <c r="BG647" i="1"/>
  <c r="BF647" i="1"/>
  <c r="BE647" i="1"/>
  <c r="BD647" i="1"/>
  <c r="BC647" i="1"/>
  <c r="BB647" i="1"/>
  <c r="BA647" i="1"/>
  <c r="AZ647" i="1"/>
  <c r="AY647" i="1"/>
  <c r="AX647" i="1"/>
  <c r="AW647" i="1"/>
  <c r="AV647" i="1"/>
  <c r="AU647" i="1"/>
  <c r="AT647" i="1"/>
  <c r="AS647" i="1"/>
  <c r="AR647" i="1"/>
  <c r="W647" i="1"/>
  <c r="V647" i="1"/>
  <c r="BD646" i="1"/>
  <c r="BC646" i="1"/>
  <c r="BB646" i="1"/>
  <c r="BA646" i="1"/>
  <c r="AZ646" i="1"/>
  <c r="AY646" i="1"/>
  <c r="AX646" i="1"/>
  <c r="AW646" i="1"/>
  <c r="AV646" i="1"/>
  <c r="AU646" i="1"/>
  <c r="AT646" i="1"/>
  <c r="AS646" i="1"/>
  <c r="AR646" i="1"/>
  <c r="BG645" i="1"/>
  <c r="BF645" i="1"/>
  <c r="BE645" i="1"/>
  <c r="BD645" i="1"/>
  <c r="BC645" i="1"/>
  <c r="BB645" i="1"/>
  <c r="BA645" i="1"/>
  <c r="AZ645" i="1"/>
  <c r="AY645" i="1"/>
  <c r="AX645" i="1"/>
  <c r="AW645" i="1"/>
  <c r="AV645" i="1"/>
  <c r="AU645" i="1"/>
  <c r="AT645" i="1"/>
  <c r="AS645" i="1"/>
  <c r="AR645" i="1"/>
  <c r="W645" i="1"/>
  <c r="V645" i="1"/>
  <c r="BD644" i="1"/>
  <c r="BB644" i="1"/>
  <c r="BA644" i="1"/>
  <c r="AZ644" i="1"/>
  <c r="AY644" i="1"/>
  <c r="AX644" i="1"/>
  <c r="AW644" i="1"/>
  <c r="AV644" i="1"/>
  <c r="AU644" i="1"/>
  <c r="AT644" i="1"/>
  <c r="AS644" i="1"/>
  <c r="AR644" i="1"/>
  <c r="W644" i="1"/>
  <c r="V644" i="1"/>
  <c r="Q644" i="1"/>
  <c r="BE644" i="1" s="1"/>
  <c r="M644" i="1"/>
  <c r="O644" i="1" s="1"/>
  <c r="BD643" i="1"/>
  <c r="BB643" i="1"/>
  <c r="BA643" i="1"/>
  <c r="AZ643" i="1"/>
  <c r="AY643" i="1"/>
  <c r="AX643" i="1"/>
  <c r="AW643" i="1"/>
  <c r="AV643" i="1"/>
  <c r="AU643" i="1"/>
  <c r="AT643" i="1"/>
  <c r="AS643" i="1"/>
  <c r="AR643" i="1"/>
  <c r="W643" i="1"/>
  <c r="V643" i="1"/>
  <c r="Q643" i="1"/>
  <c r="M643" i="1"/>
  <c r="O643" i="1" s="1"/>
  <c r="BF642" i="1"/>
  <c r="BE642" i="1"/>
  <c r="BD642" i="1"/>
  <c r="BC642" i="1"/>
  <c r="BB642" i="1"/>
  <c r="BA642" i="1"/>
  <c r="AZ642" i="1"/>
  <c r="AY642" i="1"/>
  <c r="AX642" i="1"/>
  <c r="AW642" i="1"/>
  <c r="AV642" i="1"/>
  <c r="AU642" i="1"/>
  <c r="AT642" i="1"/>
  <c r="AS642" i="1"/>
  <c r="AR642" i="1"/>
  <c r="V642" i="1"/>
  <c r="BG641" i="1"/>
  <c r="BF641" i="1"/>
  <c r="BE641" i="1"/>
  <c r="BD641" i="1"/>
  <c r="BC641" i="1"/>
  <c r="BB641" i="1"/>
  <c r="BA641" i="1"/>
  <c r="AZ641" i="1"/>
  <c r="AY641" i="1"/>
  <c r="AX641" i="1"/>
  <c r="AW641" i="1"/>
  <c r="AV641" i="1"/>
  <c r="AU641" i="1"/>
  <c r="AT641" i="1"/>
  <c r="AS641" i="1"/>
  <c r="AR641" i="1"/>
  <c r="W641" i="1"/>
  <c r="V641" i="1"/>
  <c r="BD640" i="1"/>
  <c r="BC640" i="1"/>
  <c r="BB640" i="1"/>
  <c r="BA640" i="1"/>
  <c r="AZ640" i="1"/>
  <c r="AY640" i="1"/>
  <c r="AX640" i="1"/>
  <c r="AW640" i="1"/>
  <c r="AV640" i="1"/>
  <c r="AU640" i="1"/>
  <c r="AT640" i="1"/>
  <c r="AS640" i="1"/>
  <c r="AR640" i="1"/>
  <c r="BG639" i="1"/>
  <c r="BF639" i="1"/>
  <c r="BE639" i="1"/>
  <c r="BD639" i="1"/>
  <c r="BC639" i="1"/>
  <c r="BB639" i="1"/>
  <c r="BA639" i="1"/>
  <c r="AZ639" i="1"/>
  <c r="AY639" i="1"/>
  <c r="AX639" i="1"/>
  <c r="AW639" i="1"/>
  <c r="AV639" i="1"/>
  <c r="AU639" i="1"/>
  <c r="AT639" i="1"/>
  <c r="AS639" i="1"/>
  <c r="AR639" i="1"/>
  <c r="W639" i="1"/>
  <c r="V639" i="1"/>
  <c r="BD638" i="1"/>
  <c r="BB638" i="1"/>
  <c r="AZ638" i="1"/>
  <c r="AY638" i="1"/>
  <c r="AX638" i="1"/>
  <c r="AW638" i="1"/>
  <c r="AV638" i="1"/>
  <c r="AU638" i="1"/>
  <c r="AT638" i="1"/>
  <c r="AS638" i="1"/>
  <c r="AR638" i="1"/>
  <c r="W638" i="1"/>
  <c r="V638" i="1"/>
  <c r="Q638" i="1"/>
  <c r="BE638" i="1" s="1"/>
  <c r="M638" i="1"/>
  <c r="BA638" i="1" s="1"/>
  <c r="BD637" i="1"/>
  <c r="BB637" i="1"/>
  <c r="AZ637" i="1"/>
  <c r="AY637" i="1"/>
  <c r="AX637" i="1"/>
  <c r="AW637" i="1"/>
  <c r="AV637" i="1"/>
  <c r="AU637" i="1"/>
  <c r="AT637" i="1"/>
  <c r="AS637" i="1"/>
  <c r="AR637" i="1"/>
  <c r="W637" i="1"/>
  <c r="V637" i="1"/>
  <c r="Q637" i="1"/>
  <c r="BE637" i="1" s="1"/>
  <c r="O637" i="1"/>
  <c r="M637" i="1"/>
  <c r="BA637" i="1" s="1"/>
  <c r="BD636" i="1"/>
  <c r="BB636" i="1"/>
  <c r="AZ636" i="1"/>
  <c r="AY636" i="1"/>
  <c r="AX636" i="1"/>
  <c r="AW636" i="1"/>
  <c r="AV636" i="1"/>
  <c r="AU636" i="1"/>
  <c r="AT636" i="1"/>
  <c r="AS636" i="1"/>
  <c r="AR636" i="1"/>
  <c r="W636" i="1"/>
  <c r="V636" i="1"/>
  <c r="Q636" i="1"/>
  <c r="BE636" i="1" s="1"/>
  <c r="O636" i="1"/>
  <c r="M636" i="1"/>
  <c r="BA636" i="1" s="1"/>
  <c r="BD635" i="1"/>
  <c r="BB635" i="1"/>
  <c r="AZ635" i="1"/>
  <c r="AY635" i="1"/>
  <c r="AX635" i="1"/>
  <c r="AW635" i="1"/>
  <c r="AV635" i="1"/>
  <c r="AU635" i="1"/>
  <c r="AT635" i="1"/>
  <c r="AS635" i="1"/>
  <c r="AR635" i="1"/>
  <c r="W635" i="1"/>
  <c r="V635" i="1"/>
  <c r="Q635" i="1"/>
  <c r="BE635" i="1" s="1"/>
  <c r="M635" i="1"/>
  <c r="BA635" i="1" s="1"/>
  <c r="BD634" i="1"/>
  <c r="BB634" i="1"/>
  <c r="AZ634" i="1"/>
  <c r="AY634" i="1"/>
  <c r="AX634" i="1"/>
  <c r="AW634" i="1"/>
  <c r="AV634" i="1"/>
  <c r="AU634" i="1"/>
  <c r="AT634" i="1"/>
  <c r="AS634" i="1"/>
  <c r="AR634" i="1"/>
  <c r="W634" i="1"/>
  <c r="V634" i="1"/>
  <c r="Q634" i="1"/>
  <c r="BE634" i="1" s="1"/>
  <c r="M634" i="1"/>
  <c r="BA634" i="1" s="1"/>
  <c r="BD633" i="1"/>
  <c r="BB633" i="1"/>
  <c r="AZ633" i="1"/>
  <c r="AY633" i="1"/>
  <c r="AX633" i="1"/>
  <c r="AW633" i="1"/>
  <c r="AV633" i="1"/>
  <c r="AU633" i="1"/>
  <c r="AT633" i="1"/>
  <c r="AS633" i="1"/>
  <c r="AR633" i="1"/>
  <c r="W633" i="1"/>
  <c r="V633" i="1"/>
  <c r="Q633" i="1"/>
  <c r="BE633" i="1" s="1"/>
  <c r="O633" i="1"/>
  <c r="M633" i="1"/>
  <c r="BA633" i="1" s="1"/>
  <c r="BD632" i="1"/>
  <c r="BB632" i="1"/>
  <c r="AZ632" i="1"/>
  <c r="AY632" i="1"/>
  <c r="AX632" i="1"/>
  <c r="AW632" i="1"/>
  <c r="AV632" i="1"/>
  <c r="AU632" i="1"/>
  <c r="AT632" i="1"/>
  <c r="AS632" i="1"/>
  <c r="AR632" i="1"/>
  <c r="W632" i="1"/>
  <c r="V632" i="1"/>
  <c r="Q632" i="1"/>
  <c r="BE632" i="1" s="1"/>
  <c r="M632" i="1"/>
  <c r="BA632" i="1" s="1"/>
  <c r="BD631" i="1"/>
  <c r="BB631" i="1"/>
  <c r="AZ631" i="1"/>
  <c r="AY631" i="1"/>
  <c r="AX631" i="1"/>
  <c r="AW631" i="1"/>
  <c r="AV631" i="1"/>
  <c r="AU631" i="1"/>
  <c r="AT631" i="1"/>
  <c r="AS631" i="1"/>
  <c r="AR631" i="1"/>
  <c r="V631" i="1"/>
  <c r="R631" i="1"/>
  <c r="BF631" i="1" s="1"/>
  <c r="M631" i="1"/>
  <c r="BA631" i="1" s="1"/>
  <c r="BD630" i="1"/>
  <c r="BB630" i="1"/>
  <c r="AZ630" i="1"/>
  <c r="AY630" i="1"/>
  <c r="AX630" i="1"/>
  <c r="AW630" i="1"/>
  <c r="AV630" i="1"/>
  <c r="AU630" i="1"/>
  <c r="AT630" i="1"/>
  <c r="AS630" i="1"/>
  <c r="AR630" i="1"/>
  <c r="W630" i="1"/>
  <c r="V630" i="1"/>
  <c r="Q630" i="1"/>
  <c r="O630" i="1"/>
  <c r="M630" i="1"/>
  <c r="BA630" i="1" s="1"/>
  <c r="BF629" i="1"/>
  <c r="BE629" i="1"/>
  <c r="BD629" i="1"/>
  <c r="BC629" i="1"/>
  <c r="BB629" i="1"/>
  <c r="BA629" i="1"/>
  <c r="AZ629" i="1"/>
  <c r="AY629" i="1"/>
  <c r="AX629" i="1"/>
  <c r="AW629" i="1"/>
  <c r="AV629" i="1"/>
  <c r="AU629" i="1"/>
  <c r="AT629" i="1"/>
  <c r="AS629" i="1"/>
  <c r="AR629" i="1"/>
  <c r="V629" i="1"/>
  <c r="BG628" i="1"/>
  <c r="BF628" i="1"/>
  <c r="BE628" i="1"/>
  <c r="BD628" i="1"/>
  <c r="BC628" i="1"/>
  <c r="BB628" i="1"/>
  <c r="BA628" i="1"/>
  <c r="AZ628" i="1"/>
  <c r="AY628" i="1"/>
  <c r="AX628" i="1"/>
  <c r="AW628" i="1"/>
  <c r="AV628" i="1"/>
  <c r="AU628" i="1"/>
  <c r="AT628" i="1"/>
  <c r="AS628" i="1"/>
  <c r="AR628" i="1"/>
  <c r="W628" i="1"/>
  <c r="V628" i="1"/>
  <c r="BD627" i="1"/>
  <c r="BC627" i="1"/>
  <c r="BB627" i="1"/>
  <c r="BA627" i="1"/>
  <c r="AZ627" i="1"/>
  <c r="AY627" i="1"/>
  <c r="AX627" i="1"/>
  <c r="AW627" i="1"/>
  <c r="AV627" i="1"/>
  <c r="AU627" i="1"/>
  <c r="AT627" i="1"/>
  <c r="AS627" i="1"/>
  <c r="AR627" i="1"/>
  <c r="BG626" i="1"/>
  <c r="BF626" i="1"/>
  <c r="BE626" i="1"/>
  <c r="BD626" i="1"/>
  <c r="BC626" i="1"/>
  <c r="BB626" i="1"/>
  <c r="BA626" i="1"/>
  <c r="AZ626" i="1"/>
  <c r="AY626" i="1"/>
  <c r="AX626" i="1"/>
  <c r="AW626" i="1"/>
  <c r="AV626" i="1"/>
  <c r="AU626" i="1"/>
  <c r="AT626" i="1"/>
  <c r="AS626" i="1"/>
  <c r="AR626" i="1"/>
  <c r="W626" i="1"/>
  <c r="V626" i="1"/>
  <c r="BD625" i="1"/>
  <c r="BC625" i="1"/>
  <c r="BB625" i="1"/>
  <c r="BA625" i="1"/>
  <c r="AZ625" i="1"/>
  <c r="AY625" i="1"/>
  <c r="AX625" i="1"/>
  <c r="AW625" i="1"/>
  <c r="AV625" i="1"/>
  <c r="AU625" i="1"/>
  <c r="AT625" i="1"/>
  <c r="AS625" i="1"/>
  <c r="AR625" i="1"/>
  <c r="W625" i="1"/>
  <c r="V625" i="1"/>
  <c r="Q625" i="1"/>
  <c r="BE625" i="1" s="1"/>
  <c r="M625" i="1"/>
  <c r="O625" i="1" s="1"/>
  <c r="S625" i="1" s="1"/>
  <c r="BD624" i="1"/>
  <c r="BB624" i="1"/>
  <c r="BA624" i="1"/>
  <c r="AZ624" i="1"/>
  <c r="AY624" i="1"/>
  <c r="AX624" i="1"/>
  <c r="AW624" i="1"/>
  <c r="AV624" i="1"/>
  <c r="AU624" i="1"/>
  <c r="AT624" i="1"/>
  <c r="AS624" i="1"/>
  <c r="AR624" i="1"/>
  <c r="W624" i="1"/>
  <c r="V624" i="1"/>
  <c r="S624" i="1"/>
  <c r="Q624" i="1"/>
  <c r="BE624" i="1" s="1"/>
  <c r="M624" i="1"/>
  <c r="O624" i="1" s="1"/>
  <c r="BC624" i="1" s="1"/>
  <c r="BD623" i="1"/>
  <c r="BB623" i="1"/>
  <c r="BA623" i="1"/>
  <c r="AZ623" i="1"/>
  <c r="AY623" i="1"/>
  <c r="AX623" i="1"/>
  <c r="AW623" i="1"/>
  <c r="AV623" i="1"/>
  <c r="AU623" i="1"/>
  <c r="AT623" i="1"/>
  <c r="AS623" i="1"/>
  <c r="AR623" i="1"/>
  <c r="V623" i="1"/>
  <c r="R623" i="1"/>
  <c r="BF623" i="1" s="1"/>
  <c r="M623" i="1"/>
  <c r="O623" i="1" s="1"/>
  <c r="BD622" i="1"/>
  <c r="BC622" i="1"/>
  <c r="BB622" i="1"/>
  <c r="BA622" i="1"/>
  <c r="AZ622" i="1"/>
  <c r="AY622" i="1"/>
  <c r="AX622" i="1"/>
  <c r="AW622" i="1"/>
  <c r="AV622" i="1"/>
  <c r="AU622" i="1"/>
  <c r="AT622" i="1"/>
  <c r="AS622" i="1"/>
  <c r="AR622" i="1"/>
  <c r="V622" i="1"/>
  <c r="R622" i="1"/>
  <c r="BF622" i="1" s="1"/>
  <c r="M622" i="1"/>
  <c r="O622" i="1" s="1"/>
  <c r="S622" i="1" s="1"/>
  <c r="BD621" i="1"/>
  <c r="BB621" i="1"/>
  <c r="BA621" i="1"/>
  <c r="AZ621" i="1"/>
  <c r="AY621" i="1"/>
  <c r="AX621" i="1"/>
  <c r="AW621" i="1"/>
  <c r="AV621" i="1"/>
  <c r="AU621" i="1"/>
  <c r="AT621" i="1"/>
  <c r="AS621" i="1"/>
  <c r="AR621" i="1"/>
  <c r="W621" i="1"/>
  <c r="V621" i="1"/>
  <c r="S621" i="1"/>
  <c r="Q621" i="1"/>
  <c r="BE621" i="1" s="1"/>
  <c r="M621" i="1"/>
  <c r="O621" i="1" s="1"/>
  <c r="BC621" i="1" s="1"/>
  <c r="BD620" i="1"/>
  <c r="BC620" i="1"/>
  <c r="BB620" i="1"/>
  <c r="BA620" i="1"/>
  <c r="AZ620" i="1"/>
  <c r="AY620" i="1"/>
  <c r="AX620" i="1"/>
  <c r="AW620" i="1"/>
  <c r="AV620" i="1"/>
  <c r="AU620" i="1"/>
  <c r="AT620" i="1"/>
  <c r="AS620" i="1"/>
  <c r="AR620" i="1"/>
  <c r="W620" i="1"/>
  <c r="V620" i="1"/>
  <c r="S620" i="1"/>
  <c r="R620" i="1" s="1"/>
  <c r="BF620" i="1" s="1"/>
  <c r="Q620" i="1"/>
  <c r="BE620" i="1" s="1"/>
  <c r="M620" i="1"/>
  <c r="O620" i="1" s="1"/>
  <c r="BD619" i="1"/>
  <c r="BB619" i="1"/>
  <c r="BA619" i="1"/>
  <c r="AZ619" i="1"/>
  <c r="AY619" i="1"/>
  <c r="AX619" i="1"/>
  <c r="AW619" i="1"/>
  <c r="AV619" i="1"/>
  <c r="AU619" i="1"/>
  <c r="AT619" i="1"/>
  <c r="AS619" i="1"/>
  <c r="AR619" i="1"/>
  <c r="W619" i="1"/>
  <c r="V619" i="1"/>
  <c r="Q619" i="1"/>
  <c r="BE619" i="1" s="1"/>
  <c r="M619" i="1"/>
  <c r="O619" i="1" s="1"/>
  <c r="BC619" i="1" s="1"/>
  <c r="BD618" i="1"/>
  <c r="BB618" i="1"/>
  <c r="BA618" i="1"/>
  <c r="AZ618" i="1"/>
  <c r="AY618" i="1"/>
  <c r="AX618" i="1"/>
  <c r="AW618" i="1"/>
  <c r="AV618" i="1"/>
  <c r="AU618" i="1"/>
  <c r="AT618" i="1"/>
  <c r="AS618" i="1"/>
  <c r="AR618" i="1"/>
  <c r="W618" i="1"/>
  <c r="V618" i="1"/>
  <c r="S618" i="1"/>
  <c r="Q618" i="1"/>
  <c r="BE618" i="1" s="1"/>
  <c r="M618" i="1"/>
  <c r="O618" i="1" s="1"/>
  <c r="BC618" i="1" s="1"/>
  <c r="BD617" i="1"/>
  <c r="BC617" i="1"/>
  <c r="BB617" i="1"/>
  <c r="BA617" i="1"/>
  <c r="AZ617" i="1"/>
  <c r="AY617" i="1"/>
  <c r="AX617" i="1"/>
  <c r="AW617" i="1"/>
  <c r="AV617" i="1"/>
  <c r="AU617" i="1"/>
  <c r="AT617" i="1"/>
  <c r="AS617" i="1"/>
  <c r="AR617" i="1"/>
  <c r="W617" i="1"/>
  <c r="V617" i="1"/>
  <c r="S617" i="1"/>
  <c r="Q617" i="1"/>
  <c r="BE617" i="1" s="1"/>
  <c r="M617" i="1"/>
  <c r="O617" i="1" s="1"/>
  <c r="BD616" i="1"/>
  <c r="BC616" i="1"/>
  <c r="BB616" i="1"/>
  <c r="BA616" i="1"/>
  <c r="AZ616" i="1"/>
  <c r="AY616" i="1"/>
  <c r="AX616" i="1"/>
  <c r="AW616" i="1"/>
  <c r="AV616" i="1"/>
  <c r="AU616" i="1"/>
  <c r="AT616" i="1"/>
  <c r="AS616" i="1"/>
  <c r="AR616" i="1"/>
  <c r="W616" i="1"/>
  <c r="V616" i="1"/>
  <c r="Q616" i="1"/>
  <c r="BE616" i="1" s="1"/>
  <c r="M616" i="1"/>
  <c r="O616" i="1" s="1"/>
  <c r="S616" i="1" s="1"/>
  <c r="BF615" i="1"/>
  <c r="BE615" i="1"/>
  <c r="BD615" i="1"/>
  <c r="BC615" i="1"/>
  <c r="BB615" i="1"/>
  <c r="BA615" i="1"/>
  <c r="AZ615" i="1"/>
  <c r="AY615" i="1"/>
  <c r="AX615" i="1"/>
  <c r="AW615" i="1"/>
  <c r="AV615" i="1"/>
  <c r="AU615" i="1"/>
  <c r="AT615" i="1"/>
  <c r="AS615" i="1"/>
  <c r="AR615" i="1"/>
  <c r="V615" i="1"/>
  <c r="BG614" i="1"/>
  <c r="BF614" i="1"/>
  <c r="BE614" i="1"/>
  <c r="BD614" i="1"/>
  <c r="BC614" i="1"/>
  <c r="BB614" i="1"/>
  <c r="BA614" i="1"/>
  <c r="AZ614" i="1"/>
  <c r="AY614" i="1"/>
  <c r="AX614" i="1"/>
  <c r="AW614" i="1"/>
  <c r="AV614" i="1"/>
  <c r="AU614" i="1"/>
  <c r="AT614" i="1"/>
  <c r="AS614" i="1"/>
  <c r="AR614" i="1"/>
  <c r="W614" i="1"/>
  <c r="V614" i="1"/>
  <c r="BD613" i="1"/>
  <c r="BC613" i="1"/>
  <c r="BB613" i="1"/>
  <c r="BA613" i="1"/>
  <c r="AZ613" i="1"/>
  <c r="AY613" i="1"/>
  <c r="AX613" i="1"/>
  <c r="AW613" i="1"/>
  <c r="AV613" i="1"/>
  <c r="AU613" i="1"/>
  <c r="AT613" i="1"/>
  <c r="AS613" i="1"/>
  <c r="AR613" i="1"/>
  <c r="BG612" i="1"/>
  <c r="BF612" i="1"/>
  <c r="BE612" i="1"/>
  <c r="BD612" i="1"/>
  <c r="BC612" i="1"/>
  <c r="BB612" i="1"/>
  <c r="BA612" i="1"/>
  <c r="AZ612" i="1"/>
  <c r="AY612" i="1"/>
  <c r="AX612" i="1"/>
  <c r="AW612" i="1"/>
  <c r="AV612" i="1"/>
  <c r="AU612" i="1"/>
  <c r="AT612" i="1"/>
  <c r="AS612" i="1"/>
  <c r="AR612" i="1"/>
  <c r="W612" i="1"/>
  <c r="V612" i="1"/>
  <c r="BD611" i="1"/>
  <c r="BC611" i="1"/>
  <c r="BB611" i="1"/>
  <c r="BA611" i="1"/>
  <c r="AZ611" i="1"/>
  <c r="AY611" i="1"/>
  <c r="AX611" i="1"/>
  <c r="AW611" i="1"/>
  <c r="AV611" i="1"/>
  <c r="AU611" i="1"/>
  <c r="AT611" i="1"/>
  <c r="AS611" i="1"/>
  <c r="AR611" i="1"/>
  <c r="W611" i="1"/>
  <c r="V611" i="1"/>
  <c r="S611" i="1"/>
  <c r="Q611" i="1"/>
  <c r="BE611" i="1" s="1"/>
  <c r="O611" i="1"/>
  <c r="M611" i="1"/>
  <c r="BD610" i="1"/>
  <c r="BC610" i="1"/>
  <c r="BB610" i="1"/>
  <c r="BA610" i="1"/>
  <c r="AZ610" i="1"/>
  <c r="AY610" i="1"/>
  <c r="AX610" i="1"/>
  <c r="AW610" i="1"/>
  <c r="AV610" i="1"/>
  <c r="AU610" i="1"/>
  <c r="AT610" i="1"/>
  <c r="AS610" i="1"/>
  <c r="AR610" i="1"/>
  <c r="W610" i="1"/>
  <c r="V610" i="1"/>
  <c r="S610" i="1"/>
  <c r="BG610" i="1" s="1"/>
  <c r="R610" i="1"/>
  <c r="BF610" i="1" s="1"/>
  <c r="Q610" i="1"/>
  <c r="BE610" i="1" s="1"/>
  <c r="O610" i="1"/>
  <c r="M610" i="1"/>
  <c r="BD609" i="1"/>
  <c r="BC609" i="1"/>
  <c r="BB609" i="1"/>
  <c r="BA609" i="1"/>
  <c r="AZ609" i="1"/>
  <c r="AY609" i="1"/>
  <c r="AX609" i="1"/>
  <c r="AW609" i="1"/>
  <c r="AV609" i="1"/>
  <c r="AU609" i="1"/>
  <c r="AT609" i="1"/>
  <c r="AS609" i="1"/>
  <c r="AR609" i="1"/>
  <c r="W609" i="1"/>
  <c r="V609" i="1"/>
  <c r="S609" i="1"/>
  <c r="BG609" i="1" s="1"/>
  <c r="Q609" i="1"/>
  <c r="BE609" i="1" s="1"/>
  <c r="O609" i="1"/>
  <c r="M609" i="1"/>
  <c r="BD608" i="1"/>
  <c r="BC608" i="1"/>
  <c r="BB608" i="1"/>
  <c r="BA608" i="1"/>
  <c r="AZ608" i="1"/>
  <c r="AY608" i="1"/>
  <c r="AX608" i="1"/>
  <c r="AW608" i="1"/>
  <c r="AV608" i="1"/>
  <c r="AU608" i="1"/>
  <c r="AT608" i="1"/>
  <c r="AS608" i="1"/>
  <c r="AR608" i="1"/>
  <c r="W608" i="1"/>
  <c r="V608" i="1"/>
  <c r="S608" i="1"/>
  <c r="BG608" i="1" s="1"/>
  <c r="Q608" i="1"/>
  <c r="BE608" i="1" s="1"/>
  <c r="O608" i="1"/>
  <c r="M608" i="1"/>
  <c r="BD607" i="1"/>
  <c r="BC607" i="1"/>
  <c r="BB607" i="1"/>
  <c r="BA607" i="1"/>
  <c r="AZ607" i="1"/>
  <c r="AY607" i="1"/>
  <c r="AX607" i="1"/>
  <c r="AW607" i="1"/>
  <c r="AV607" i="1"/>
  <c r="AU607" i="1"/>
  <c r="AT607" i="1"/>
  <c r="AS607" i="1"/>
  <c r="AR607" i="1"/>
  <c r="W607" i="1"/>
  <c r="V607" i="1"/>
  <c r="S607" i="1"/>
  <c r="Q607" i="1"/>
  <c r="BE607" i="1" s="1"/>
  <c r="O607" i="1"/>
  <c r="M607" i="1"/>
  <c r="BD606" i="1"/>
  <c r="BC606" i="1"/>
  <c r="BB606" i="1"/>
  <c r="BA606" i="1"/>
  <c r="AZ606" i="1"/>
  <c r="AY606" i="1"/>
  <c r="AX606" i="1"/>
  <c r="AW606" i="1"/>
  <c r="AV606" i="1"/>
  <c r="AU606" i="1"/>
  <c r="AT606" i="1"/>
  <c r="AS606" i="1"/>
  <c r="AR606" i="1"/>
  <c r="W606" i="1"/>
  <c r="V606" i="1"/>
  <c r="S606" i="1"/>
  <c r="Q606" i="1"/>
  <c r="R606" i="1" s="1"/>
  <c r="BF606" i="1" s="1"/>
  <c r="O606" i="1"/>
  <c r="M606" i="1"/>
  <c r="BD605" i="1"/>
  <c r="BC605" i="1"/>
  <c r="BB605" i="1"/>
  <c r="BA605" i="1"/>
  <c r="AZ605" i="1"/>
  <c r="AY605" i="1"/>
  <c r="AX605" i="1"/>
  <c r="AW605" i="1"/>
  <c r="AV605" i="1"/>
  <c r="AU605" i="1"/>
  <c r="AT605" i="1"/>
  <c r="AS605" i="1"/>
  <c r="AR605" i="1"/>
  <c r="W605" i="1"/>
  <c r="V605" i="1"/>
  <c r="S605" i="1"/>
  <c r="Q605" i="1"/>
  <c r="BE605" i="1" s="1"/>
  <c r="O605" i="1"/>
  <c r="M605" i="1"/>
  <c r="BF604" i="1"/>
  <c r="BE604" i="1"/>
  <c r="BD604" i="1"/>
  <c r="BC604" i="1"/>
  <c r="BB604" i="1"/>
  <c r="BA604" i="1"/>
  <c r="AZ604" i="1"/>
  <c r="AY604" i="1"/>
  <c r="AX604" i="1"/>
  <c r="AW604" i="1"/>
  <c r="AV604" i="1"/>
  <c r="AU604" i="1"/>
  <c r="AT604" i="1"/>
  <c r="AS604" i="1"/>
  <c r="AR604" i="1"/>
  <c r="V604" i="1"/>
  <c r="BG603" i="1"/>
  <c r="BF603" i="1"/>
  <c r="BE603" i="1"/>
  <c r="BD603" i="1"/>
  <c r="BC603" i="1"/>
  <c r="BB603" i="1"/>
  <c r="BA603" i="1"/>
  <c r="AZ603" i="1"/>
  <c r="AY603" i="1"/>
  <c r="AX603" i="1"/>
  <c r="AW603" i="1"/>
  <c r="AV603" i="1"/>
  <c r="AU603" i="1"/>
  <c r="AT603" i="1"/>
  <c r="AS603" i="1"/>
  <c r="AR603" i="1"/>
  <c r="W603" i="1"/>
  <c r="V603" i="1"/>
  <c r="BD602" i="1"/>
  <c r="BC602" i="1"/>
  <c r="BB602" i="1"/>
  <c r="BA602" i="1"/>
  <c r="AZ602" i="1"/>
  <c r="AY602" i="1"/>
  <c r="AX602" i="1"/>
  <c r="AW602" i="1"/>
  <c r="AV602" i="1"/>
  <c r="AU602" i="1"/>
  <c r="AT602" i="1"/>
  <c r="AS602" i="1"/>
  <c r="AR602" i="1"/>
  <c r="BG601" i="1"/>
  <c r="BF601" i="1"/>
  <c r="BE601" i="1"/>
  <c r="BD601" i="1"/>
  <c r="BC601" i="1"/>
  <c r="BB601" i="1"/>
  <c r="BA601" i="1"/>
  <c r="AZ601" i="1"/>
  <c r="AY601" i="1"/>
  <c r="AX601" i="1"/>
  <c r="AW601" i="1"/>
  <c r="AV601" i="1"/>
  <c r="AU601" i="1"/>
  <c r="AT601" i="1"/>
  <c r="AS601" i="1"/>
  <c r="AR601" i="1"/>
  <c r="W601" i="1"/>
  <c r="V601" i="1"/>
  <c r="BD600" i="1"/>
  <c r="BB600" i="1"/>
  <c r="AZ600" i="1"/>
  <c r="AY600" i="1"/>
  <c r="AX600" i="1"/>
  <c r="AW600" i="1"/>
  <c r="AV600" i="1"/>
  <c r="AU600" i="1"/>
  <c r="AT600" i="1"/>
  <c r="AS600" i="1"/>
  <c r="AR600" i="1"/>
  <c r="W600" i="1"/>
  <c r="V600" i="1"/>
  <c r="Q600" i="1"/>
  <c r="BE600" i="1" s="1"/>
  <c r="M600" i="1"/>
  <c r="BD599" i="1"/>
  <c r="BB599" i="1"/>
  <c r="AZ599" i="1"/>
  <c r="AY599" i="1"/>
  <c r="AX599" i="1"/>
  <c r="AW599" i="1"/>
  <c r="AV599" i="1"/>
  <c r="AU599" i="1"/>
  <c r="AT599" i="1"/>
  <c r="AS599" i="1"/>
  <c r="AR599" i="1"/>
  <c r="W599" i="1"/>
  <c r="V599" i="1"/>
  <c r="Q599" i="1"/>
  <c r="BE599" i="1" s="1"/>
  <c r="M599" i="1"/>
  <c r="BA599" i="1" s="1"/>
  <c r="BD598" i="1"/>
  <c r="BB598" i="1"/>
  <c r="AZ598" i="1"/>
  <c r="AY598" i="1"/>
  <c r="AX598" i="1"/>
  <c r="AW598" i="1"/>
  <c r="AV598" i="1"/>
  <c r="AU598" i="1"/>
  <c r="AT598" i="1"/>
  <c r="AS598" i="1"/>
  <c r="AR598" i="1"/>
  <c r="W598" i="1"/>
  <c r="V598" i="1"/>
  <c r="Q598" i="1"/>
  <c r="BE598" i="1" s="1"/>
  <c r="M598" i="1"/>
  <c r="BD597" i="1"/>
  <c r="BB597" i="1"/>
  <c r="AZ597" i="1"/>
  <c r="AY597" i="1"/>
  <c r="AX597" i="1"/>
  <c r="AW597" i="1"/>
  <c r="AV597" i="1"/>
  <c r="AU597" i="1"/>
  <c r="AT597" i="1"/>
  <c r="AS597" i="1"/>
  <c r="AR597" i="1"/>
  <c r="W597" i="1"/>
  <c r="V597" i="1"/>
  <c r="Q597" i="1"/>
  <c r="BE597" i="1" s="1"/>
  <c r="M597" i="1"/>
  <c r="BD596" i="1"/>
  <c r="BB596" i="1"/>
  <c r="AZ596" i="1"/>
  <c r="AY596" i="1"/>
  <c r="AX596" i="1"/>
  <c r="AW596" i="1"/>
  <c r="AV596" i="1"/>
  <c r="AU596" i="1"/>
  <c r="AT596" i="1"/>
  <c r="AS596" i="1"/>
  <c r="AR596" i="1"/>
  <c r="W596" i="1"/>
  <c r="V596" i="1"/>
  <c r="Q596" i="1"/>
  <c r="BE596" i="1" s="1"/>
  <c r="M596" i="1"/>
  <c r="BA596" i="1" s="1"/>
  <c r="BD595" i="1"/>
  <c r="BB595" i="1"/>
  <c r="AZ595" i="1"/>
  <c r="AY595" i="1"/>
  <c r="AX595" i="1"/>
  <c r="AW595" i="1"/>
  <c r="AV595" i="1"/>
  <c r="AU595" i="1"/>
  <c r="AT595" i="1"/>
  <c r="AS595" i="1"/>
  <c r="AR595" i="1"/>
  <c r="W595" i="1"/>
  <c r="V595" i="1"/>
  <c r="Q595" i="1"/>
  <c r="BE595" i="1" s="1"/>
  <c r="M595" i="1"/>
  <c r="BD594" i="1"/>
  <c r="BB594" i="1"/>
  <c r="AZ594" i="1"/>
  <c r="AY594" i="1"/>
  <c r="AX594" i="1"/>
  <c r="AW594" i="1"/>
  <c r="AV594" i="1"/>
  <c r="AU594" i="1"/>
  <c r="AT594" i="1"/>
  <c r="AS594" i="1"/>
  <c r="AR594" i="1"/>
  <c r="W594" i="1"/>
  <c r="V594" i="1"/>
  <c r="Q594" i="1"/>
  <c r="BE594" i="1" s="1"/>
  <c r="M594" i="1"/>
  <c r="BD593" i="1"/>
  <c r="BB593" i="1"/>
  <c r="AZ593" i="1"/>
  <c r="AY593" i="1"/>
  <c r="AX593" i="1"/>
  <c r="AW593" i="1"/>
  <c r="AV593" i="1"/>
  <c r="AU593" i="1"/>
  <c r="AT593" i="1"/>
  <c r="AS593" i="1"/>
  <c r="AR593" i="1"/>
  <c r="W593" i="1"/>
  <c r="V593" i="1"/>
  <c r="Q593" i="1"/>
  <c r="BE593" i="1" s="1"/>
  <c r="M593" i="1"/>
  <c r="BA593" i="1" s="1"/>
  <c r="BD592" i="1"/>
  <c r="BB592" i="1"/>
  <c r="AZ592" i="1"/>
  <c r="AY592" i="1"/>
  <c r="AX592" i="1"/>
  <c r="AW592" i="1"/>
  <c r="AV592" i="1"/>
  <c r="AU592" i="1"/>
  <c r="AT592" i="1"/>
  <c r="AS592" i="1"/>
  <c r="AR592" i="1"/>
  <c r="W592" i="1"/>
  <c r="V592" i="1"/>
  <c r="Q592" i="1"/>
  <c r="BE592" i="1" s="1"/>
  <c r="O592" i="1"/>
  <c r="M592" i="1"/>
  <c r="BA592" i="1" s="1"/>
  <c r="BD591" i="1"/>
  <c r="BB591" i="1"/>
  <c r="AZ591" i="1"/>
  <c r="AY591" i="1"/>
  <c r="AX591" i="1"/>
  <c r="AW591" i="1"/>
  <c r="AV591" i="1"/>
  <c r="AU591" i="1"/>
  <c r="AT591" i="1"/>
  <c r="AS591" i="1"/>
  <c r="AR591" i="1"/>
  <c r="W591" i="1"/>
  <c r="V591" i="1"/>
  <c r="Q591" i="1"/>
  <c r="BE591" i="1" s="1"/>
  <c r="O591" i="1"/>
  <c r="M591" i="1"/>
  <c r="BA591" i="1" s="1"/>
  <c r="BD590" i="1"/>
  <c r="BB590" i="1"/>
  <c r="AZ590" i="1"/>
  <c r="AY590" i="1"/>
  <c r="AX590" i="1"/>
  <c r="AW590" i="1"/>
  <c r="AV590" i="1"/>
  <c r="AU590" i="1"/>
  <c r="AT590" i="1"/>
  <c r="AS590" i="1"/>
  <c r="AR590" i="1"/>
  <c r="W590" i="1"/>
  <c r="V590" i="1"/>
  <c r="Q590" i="1"/>
  <c r="BE590" i="1" s="1"/>
  <c r="O590" i="1"/>
  <c r="M590" i="1"/>
  <c r="BA590" i="1" s="1"/>
  <c r="W589" i="1"/>
  <c r="V589" i="1"/>
  <c r="S589" i="1"/>
  <c r="R589" i="1" s="1"/>
  <c r="Q589" i="1"/>
  <c r="O589" i="1"/>
  <c r="M589" i="1"/>
  <c r="W588" i="1"/>
  <c r="V588" i="1"/>
  <c r="S588" i="1"/>
  <c r="Q588" i="1"/>
  <c r="O588" i="1"/>
  <c r="M588" i="1"/>
  <c r="W587" i="1"/>
  <c r="V587" i="1"/>
  <c r="Q587" i="1"/>
  <c r="M587" i="1"/>
  <c r="O587" i="1" s="1"/>
  <c r="S587" i="1" s="1"/>
  <c r="W586" i="1"/>
  <c r="V586" i="1"/>
  <c r="S586" i="1"/>
  <c r="Q586" i="1"/>
  <c r="M586" i="1"/>
  <c r="O586" i="1" s="1"/>
  <c r="W585" i="1"/>
  <c r="V585" i="1"/>
  <c r="Q585" i="1"/>
  <c r="M585" i="1"/>
  <c r="O585" i="1" s="1"/>
  <c r="S585" i="1" s="1"/>
  <c r="R585" i="1" s="1"/>
  <c r="W584" i="1"/>
  <c r="V584" i="1"/>
  <c r="Q584" i="1"/>
  <c r="M584" i="1"/>
  <c r="O584" i="1" s="1"/>
  <c r="S584" i="1" s="1"/>
  <c r="W583" i="1"/>
  <c r="V583" i="1"/>
  <c r="Q583" i="1"/>
  <c r="M583" i="1"/>
  <c r="O583" i="1" s="1"/>
  <c r="S583" i="1" s="1"/>
  <c r="W582" i="1"/>
  <c r="V582" i="1"/>
  <c r="Q582" i="1"/>
  <c r="M582" i="1"/>
  <c r="O582" i="1" s="1"/>
  <c r="S582" i="1" s="1"/>
  <c r="W581" i="1"/>
  <c r="V581" i="1"/>
  <c r="Q581" i="1"/>
  <c r="O581" i="1"/>
  <c r="S581" i="1" s="1"/>
  <c r="M581" i="1"/>
  <c r="W580" i="1"/>
  <c r="V580" i="1"/>
  <c r="Q580" i="1"/>
  <c r="M580" i="1"/>
  <c r="O580" i="1" s="1"/>
  <c r="S580" i="1" s="1"/>
  <c r="BD579" i="1"/>
  <c r="BB579" i="1"/>
  <c r="BA579" i="1"/>
  <c r="AZ579" i="1"/>
  <c r="AY579" i="1"/>
  <c r="AX579" i="1"/>
  <c r="AW579" i="1"/>
  <c r="AV579" i="1"/>
  <c r="AU579" i="1"/>
  <c r="AT579" i="1"/>
  <c r="AS579" i="1"/>
  <c r="AR579" i="1"/>
  <c r="W579" i="1"/>
  <c r="V579" i="1"/>
  <c r="Q579" i="1"/>
  <c r="BE579" i="1" s="1"/>
  <c r="M579" i="1"/>
  <c r="O579" i="1" s="1"/>
  <c r="BC579" i="1" s="1"/>
  <c r="BD578" i="1"/>
  <c r="BB578" i="1"/>
  <c r="BA578" i="1"/>
  <c r="AZ578" i="1"/>
  <c r="AY578" i="1"/>
  <c r="AX578" i="1"/>
  <c r="AW578" i="1"/>
  <c r="AV578" i="1"/>
  <c r="AU578" i="1"/>
  <c r="AT578" i="1"/>
  <c r="AS578" i="1"/>
  <c r="AR578" i="1"/>
  <c r="W578" i="1"/>
  <c r="V578" i="1"/>
  <c r="S578" i="1"/>
  <c r="Q578" i="1"/>
  <c r="BE578" i="1" s="1"/>
  <c r="M578" i="1"/>
  <c r="O578" i="1" s="1"/>
  <c r="BC578" i="1" s="1"/>
  <c r="BD577" i="1"/>
  <c r="BB577" i="1"/>
  <c r="BA577" i="1"/>
  <c r="AZ577" i="1"/>
  <c r="AY577" i="1"/>
  <c r="AX577" i="1"/>
  <c r="AW577" i="1"/>
  <c r="AV577" i="1"/>
  <c r="AU577" i="1"/>
  <c r="AT577" i="1"/>
  <c r="AS577" i="1"/>
  <c r="AR577" i="1"/>
  <c r="W577" i="1"/>
  <c r="V577" i="1"/>
  <c r="Q577" i="1"/>
  <c r="BE577" i="1" s="1"/>
  <c r="M577" i="1"/>
  <c r="O577" i="1" s="1"/>
  <c r="BD576" i="1"/>
  <c r="BB576" i="1"/>
  <c r="BA576" i="1"/>
  <c r="AZ576" i="1"/>
  <c r="AY576" i="1"/>
  <c r="AX576" i="1"/>
  <c r="AW576" i="1"/>
  <c r="AV576" i="1"/>
  <c r="AU576" i="1"/>
  <c r="AT576" i="1"/>
  <c r="AS576" i="1"/>
  <c r="AR576" i="1"/>
  <c r="W576" i="1"/>
  <c r="V576" i="1"/>
  <c r="Q576" i="1"/>
  <c r="BE576" i="1" s="1"/>
  <c r="M576" i="1"/>
  <c r="O576" i="1" s="1"/>
  <c r="BC576" i="1" s="1"/>
  <c r="BD575" i="1"/>
  <c r="BB575" i="1"/>
  <c r="BA575" i="1"/>
  <c r="AZ575" i="1"/>
  <c r="AY575" i="1"/>
  <c r="AX575" i="1"/>
  <c r="AW575" i="1"/>
  <c r="AV575" i="1"/>
  <c r="AU575" i="1"/>
  <c r="AT575" i="1"/>
  <c r="AS575" i="1"/>
  <c r="AR575" i="1"/>
  <c r="W575" i="1"/>
  <c r="V575" i="1"/>
  <c r="Q575" i="1"/>
  <c r="BE575" i="1" s="1"/>
  <c r="M575" i="1"/>
  <c r="O575" i="1" s="1"/>
  <c r="BC575" i="1" s="1"/>
  <c r="BE574" i="1"/>
  <c r="BD574" i="1"/>
  <c r="BB574" i="1"/>
  <c r="BA574" i="1"/>
  <c r="AZ574" i="1"/>
  <c r="AY574" i="1"/>
  <c r="AX574" i="1"/>
  <c r="AW574" i="1"/>
  <c r="AV574" i="1"/>
  <c r="AU574" i="1"/>
  <c r="AT574" i="1"/>
  <c r="AS574" i="1"/>
  <c r="AR574" i="1"/>
  <c r="W574" i="1"/>
  <c r="V574" i="1"/>
  <c r="S574" i="1"/>
  <c r="Q574" i="1"/>
  <c r="M574" i="1"/>
  <c r="O574" i="1" s="1"/>
  <c r="BC574" i="1" s="1"/>
  <c r="BD573" i="1"/>
  <c r="BB573" i="1"/>
  <c r="BA573" i="1"/>
  <c r="AZ573" i="1"/>
  <c r="AY573" i="1"/>
  <c r="AX573" i="1"/>
  <c r="AW573" i="1"/>
  <c r="AV573" i="1"/>
  <c r="AU573" i="1"/>
  <c r="AT573" i="1"/>
  <c r="AS573" i="1"/>
  <c r="AR573" i="1"/>
  <c r="W573" i="1"/>
  <c r="V573" i="1"/>
  <c r="Q573" i="1"/>
  <c r="BE573" i="1" s="1"/>
  <c r="M573" i="1"/>
  <c r="O573" i="1" s="1"/>
  <c r="BD572" i="1"/>
  <c r="BB572" i="1"/>
  <c r="BA572" i="1"/>
  <c r="AZ572" i="1"/>
  <c r="AY572" i="1"/>
  <c r="AX572" i="1"/>
  <c r="AW572" i="1"/>
  <c r="AV572" i="1"/>
  <c r="AU572" i="1"/>
  <c r="AT572" i="1"/>
  <c r="AS572" i="1"/>
  <c r="AR572" i="1"/>
  <c r="W572" i="1"/>
  <c r="V572" i="1"/>
  <c r="Q572" i="1"/>
  <c r="BE572" i="1" s="1"/>
  <c r="M572" i="1"/>
  <c r="O572" i="1" s="1"/>
  <c r="BC572" i="1" s="1"/>
  <c r="BD571" i="1"/>
  <c r="BB571" i="1"/>
  <c r="BA571" i="1"/>
  <c r="AZ571" i="1"/>
  <c r="AY571" i="1"/>
  <c r="AX571" i="1"/>
  <c r="AW571" i="1"/>
  <c r="AV571" i="1"/>
  <c r="AU571" i="1"/>
  <c r="AT571" i="1"/>
  <c r="AS571" i="1"/>
  <c r="AR571" i="1"/>
  <c r="W571" i="1"/>
  <c r="V571" i="1"/>
  <c r="Q571" i="1"/>
  <c r="BE571" i="1" s="1"/>
  <c r="M571" i="1"/>
  <c r="O571" i="1" s="1"/>
  <c r="BC571" i="1" s="1"/>
  <c r="BD570" i="1"/>
  <c r="BB570" i="1"/>
  <c r="BA570" i="1"/>
  <c r="AZ570" i="1"/>
  <c r="AY570" i="1"/>
  <c r="AX570" i="1"/>
  <c r="AW570" i="1"/>
  <c r="AV570" i="1"/>
  <c r="AU570" i="1"/>
  <c r="AT570" i="1"/>
  <c r="AS570" i="1"/>
  <c r="AR570" i="1"/>
  <c r="W570" i="1"/>
  <c r="V570" i="1"/>
  <c r="S570" i="1"/>
  <c r="Q570" i="1"/>
  <c r="BE570" i="1" s="1"/>
  <c r="M570" i="1"/>
  <c r="O570" i="1" s="1"/>
  <c r="BC570" i="1" s="1"/>
  <c r="BD569" i="1"/>
  <c r="BB569" i="1"/>
  <c r="BA569" i="1"/>
  <c r="AZ569" i="1"/>
  <c r="AY569" i="1"/>
  <c r="AX569" i="1"/>
  <c r="AW569" i="1"/>
  <c r="AV569" i="1"/>
  <c r="AU569" i="1"/>
  <c r="AT569" i="1"/>
  <c r="AS569" i="1"/>
  <c r="AR569" i="1"/>
  <c r="W569" i="1"/>
  <c r="V569" i="1"/>
  <c r="Q569" i="1"/>
  <c r="BE569" i="1" s="1"/>
  <c r="M569" i="1"/>
  <c r="O569" i="1" s="1"/>
  <c r="BD568" i="1"/>
  <c r="BB568" i="1"/>
  <c r="BA568" i="1"/>
  <c r="AZ568" i="1"/>
  <c r="AY568" i="1"/>
  <c r="AX568" i="1"/>
  <c r="AW568" i="1"/>
  <c r="AV568" i="1"/>
  <c r="AU568" i="1"/>
  <c r="AT568" i="1"/>
  <c r="AS568" i="1"/>
  <c r="AR568" i="1"/>
  <c r="W568" i="1"/>
  <c r="V568" i="1"/>
  <c r="Q568" i="1"/>
  <c r="BE568" i="1" s="1"/>
  <c r="M568" i="1"/>
  <c r="O568" i="1" s="1"/>
  <c r="BC568" i="1" s="1"/>
  <c r="BD567" i="1"/>
  <c r="BB567" i="1"/>
  <c r="BA567" i="1"/>
  <c r="AZ567" i="1"/>
  <c r="AY567" i="1"/>
  <c r="AX567" i="1"/>
  <c r="AW567" i="1"/>
  <c r="AV567" i="1"/>
  <c r="AU567" i="1"/>
  <c r="AT567" i="1"/>
  <c r="AS567" i="1"/>
  <c r="AR567" i="1"/>
  <c r="W567" i="1"/>
  <c r="V567" i="1"/>
  <c r="Q567" i="1"/>
  <c r="BE567" i="1" s="1"/>
  <c r="M567" i="1"/>
  <c r="O567" i="1" s="1"/>
  <c r="BC567" i="1" s="1"/>
  <c r="BD566" i="1"/>
  <c r="BB566" i="1"/>
  <c r="BA566" i="1"/>
  <c r="AZ566" i="1"/>
  <c r="AY566" i="1"/>
  <c r="AX566" i="1"/>
  <c r="AW566" i="1"/>
  <c r="AV566" i="1"/>
  <c r="AU566" i="1"/>
  <c r="AT566" i="1"/>
  <c r="AS566" i="1"/>
  <c r="AR566" i="1"/>
  <c r="W566" i="1"/>
  <c r="V566" i="1"/>
  <c r="S566" i="1"/>
  <c r="Q566" i="1"/>
  <c r="BE566" i="1" s="1"/>
  <c r="M566" i="1"/>
  <c r="O566" i="1" s="1"/>
  <c r="BC566" i="1" s="1"/>
  <c r="BE565" i="1"/>
  <c r="BD565" i="1"/>
  <c r="BB565" i="1"/>
  <c r="BA565" i="1"/>
  <c r="AZ565" i="1"/>
  <c r="AY565" i="1"/>
  <c r="AX565" i="1"/>
  <c r="AW565" i="1"/>
  <c r="AV565" i="1"/>
  <c r="AU565" i="1"/>
  <c r="AT565" i="1"/>
  <c r="AS565" i="1"/>
  <c r="AR565" i="1"/>
  <c r="W565" i="1"/>
  <c r="V565" i="1"/>
  <c r="Q565" i="1"/>
  <c r="M565" i="1"/>
  <c r="O565" i="1" s="1"/>
  <c r="BD564" i="1"/>
  <c r="BB564" i="1"/>
  <c r="BA564" i="1"/>
  <c r="AZ564" i="1"/>
  <c r="AY564" i="1"/>
  <c r="AX564" i="1"/>
  <c r="AW564" i="1"/>
  <c r="AV564" i="1"/>
  <c r="AU564" i="1"/>
  <c r="AT564" i="1"/>
  <c r="AS564" i="1"/>
  <c r="AR564" i="1"/>
  <c r="W564" i="1"/>
  <c r="V564" i="1"/>
  <c r="Q564" i="1"/>
  <c r="BE564" i="1" s="1"/>
  <c r="M564" i="1"/>
  <c r="O564" i="1" s="1"/>
  <c r="BC564" i="1" s="1"/>
  <c r="BD563" i="1"/>
  <c r="BB563" i="1"/>
  <c r="BA563" i="1"/>
  <c r="AZ563" i="1"/>
  <c r="AY563" i="1"/>
  <c r="AX563" i="1"/>
  <c r="AW563" i="1"/>
  <c r="AV563" i="1"/>
  <c r="AU563" i="1"/>
  <c r="AT563" i="1"/>
  <c r="AS563" i="1"/>
  <c r="AR563" i="1"/>
  <c r="W563" i="1"/>
  <c r="V563" i="1"/>
  <c r="Q563" i="1"/>
  <c r="BE563" i="1" s="1"/>
  <c r="M563" i="1"/>
  <c r="O563" i="1" s="1"/>
  <c r="BC563" i="1" s="1"/>
  <c r="BD562" i="1"/>
  <c r="BB562" i="1"/>
  <c r="BA562" i="1"/>
  <c r="AZ562" i="1"/>
  <c r="AY562" i="1"/>
  <c r="AX562" i="1"/>
  <c r="AW562" i="1"/>
  <c r="AV562" i="1"/>
  <c r="AU562" i="1"/>
  <c r="AT562" i="1"/>
  <c r="AS562" i="1"/>
  <c r="AR562" i="1"/>
  <c r="W562" i="1"/>
  <c r="V562" i="1"/>
  <c r="S562" i="1"/>
  <c r="Q562" i="1"/>
  <c r="BE562" i="1" s="1"/>
  <c r="M562" i="1"/>
  <c r="O562" i="1" s="1"/>
  <c r="BC562" i="1" s="1"/>
  <c r="BD561" i="1"/>
  <c r="BB561" i="1"/>
  <c r="BA561" i="1"/>
  <c r="AZ561" i="1"/>
  <c r="AY561" i="1"/>
  <c r="AX561" i="1"/>
  <c r="AW561" i="1"/>
  <c r="AV561" i="1"/>
  <c r="AU561" i="1"/>
  <c r="AT561" i="1"/>
  <c r="AS561" i="1"/>
  <c r="AR561" i="1"/>
  <c r="W561" i="1"/>
  <c r="V561" i="1"/>
  <c r="Q561" i="1"/>
  <c r="BE561" i="1" s="1"/>
  <c r="M561" i="1"/>
  <c r="O561" i="1" s="1"/>
  <c r="BD560" i="1"/>
  <c r="BB560" i="1"/>
  <c r="BA560" i="1"/>
  <c r="AZ560" i="1"/>
  <c r="AY560" i="1"/>
  <c r="AX560" i="1"/>
  <c r="AW560" i="1"/>
  <c r="AV560" i="1"/>
  <c r="AU560" i="1"/>
  <c r="AT560" i="1"/>
  <c r="AS560" i="1"/>
  <c r="AR560" i="1"/>
  <c r="W560" i="1"/>
  <c r="V560" i="1"/>
  <c r="Q560" i="1"/>
  <c r="BE560" i="1" s="1"/>
  <c r="M560" i="1"/>
  <c r="O560" i="1" s="1"/>
  <c r="BC560" i="1" s="1"/>
  <c r="BD559" i="1"/>
  <c r="BB559" i="1"/>
  <c r="BA559" i="1"/>
  <c r="AZ559" i="1"/>
  <c r="AY559" i="1"/>
  <c r="AX559" i="1"/>
  <c r="AW559" i="1"/>
  <c r="AV559" i="1"/>
  <c r="AU559" i="1"/>
  <c r="AT559" i="1"/>
  <c r="AS559" i="1"/>
  <c r="AR559" i="1"/>
  <c r="W559" i="1"/>
  <c r="V559" i="1"/>
  <c r="Q559" i="1"/>
  <c r="BE559" i="1" s="1"/>
  <c r="M559" i="1"/>
  <c r="O559" i="1" s="1"/>
  <c r="BC559" i="1" s="1"/>
  <c r="BD558" i="1"/>
  <c r="BB558" i="1"/>
  <c r="BA558" i="1"/>
  <c r="AZ558" i="1"/>
  <c r="AY558" i="1"/>
  <c r="AX558" i="1"/>
  <c r="AW558" i="1"/>
  <c r="AV558" i="1"/>
  <c r="AU558" i="1"/>
  <c r="AT558" i="1"/>
  <c r="AS558" i="1"/>
  <c r="AR558" i="1"/>
  <c r="W558" i="1"/>
  <c r="V558" i="1"/>
  <c r="S558" i="1"/>
  <c r="R558" i="1" s="1"/>
  <c r="BF558" i="1" s="1"/>
  <c r="Q558" i="1"/>
  <c r="BE558" i="1" s="1"/>
  <c r="M558" i="1"/>
  <c r="O558" i="1" s="1"/>
  <c r="BC558" i="1" s="1"/>
  <c r="BD557" i="1"/>
  <c r="BB557" i="1"/>
  <c r="BA557" i="1"/>
  <c r="AZ557" i="1"/>
  <c r="AY557" i="1"/>
  <c r="AX557" i="1"/>
  <c r="AW557" i="1"/>
  <c r="AV557" i="1"/>
  <c r="AU557" i="1"/>
  <c r="AT557" i="1"/>
  <c r="AS557" i="1"/>
  <c r="AR557" i="1"/>
  <c r="W557" i="1"/>
  <c r="V557" i="1"/>
  <c r="Q557" i="1"/>
  <c r="BE557" i="1" s="1"/>
  <c r="M557" i="1"/>
  <c r="O557" i="1" s="1"/>
  <c r="BD556" i="1"/>
  <c r="BB556" i="1"/>
  <c r="BA556" i="1"/>
  <c r="AZ556" i="1"/>
  <c r="AY556" i="1"/>
  <c r="AX556" i="1"/>
  <c r="AW556" i="1"/>
  <c r="AV556" i="1"/>
  <c r="AU556" i="1"/>
  <c r="AT556" i="1"/>
  <c r="AS556" i="1"/>
  <c r="AR556" i="1"/>
  <c r="W556" i="1"/>
  <c r="V556" i="1"/>
  <c r="Q556" i="1"/>
  <c r="BE556" i="1" s="1"/>
  <c r="M556" i="1"/>
  <c r="O556" i="1" s="1"/>
  <c r="BC556" i="1" s="1"/>
  <c r="BD555" i="1"/>
  <c r="BB555" i="1"/>
  <c r="BA555" i="1"/>
  <c r="AZ555" i="1"/>
  <c r="AY555" i="1"/>
  <c r="AX555" i="1"/>
  <c r="AW555" i="1"/>
  <c r="AV555" i="1"/>
  <c r="AU555" i="1"/>
  <c r="AT555" i="1"/>
  <c r="AS555" i="1"/>
  <c r="AR555" i="1"/>
  <c r="W555" i="1"/>
  <c r="V555" i="1"/>
  <c r="Q555" i="1"/>
  <c r="BE555" i="1" s="1"/>
  <c r="M555" i="1"/>
  <c r="O555" i="1" s="1"/>
  <c r="BC555" i="1" s="1"/>
  <c r="BD554" i="1"/>
  <c r="BB554" i="1"/>
  <c r="BA554" i="1"/>
  <c r="AZ554" i="1"/>
  <c r="AY554" i="1"/>
  <c r="AX554" i="1"/>
  <c r="AW554" i="1"/>
  <c r="AV554" i="1"/>
  <c r="AU554" i="1"/>
  <c r="AT554" i="1"/>
  <c r="AS554" i="1"/>
  <c r="AR554" i="1"/>
  <c r="W554" i="1"/>
  <c r="V554" i="1"/>
  <c r="S554" i="1"/>
  <c r="Q554" i="1"/>
  <c r="BE554" i="1" s="1"/>
  <c r="M554" i="1"/>
  <c r="O554" i="1" s="1"/>
  <c r="BC554" i="1" s="1"/>
  <c r="BE553" i="1"/>
  <c r="BD553" i="1"/>
  <c r="BB553" i="1"/>
  <c r="BA553" i="1"/>
  <c r="AZ553" i="1"/>
  <c r="AY553" i="1"/>
  <c r="AX553" i="1"/>
  <c r="AW553" i="1"/>
  <c r="AV553" i="1"/>
  <c r="AU553" i="1"/>
  <c r="AT553" i="1"/>
  <c r="AS553" i="1"/>
  <c r="AR553" i="1"/>
  <c r="W553" i="1"/>
  <c r="V553" i="1"/>
  <c r="Q553" i="1"/>
  <c r="M553" i="1"/>
  <c r="O553" i="1" s="1"/>
  <c r="BD552" i="1"/>
  <c r="BB552" i="1"/>
  <c r="BA552" i="1"/>
  <c r="AZ552" i="1"/>
  <c r="AY552" i="1"/>
  <c r="AX552" i="1"/>
  <c r="AW552" i="1"/>
  <c r="AV552" i="1"/>
  <c r="AU552" i="1"/>
  <c r="AT552" i="1"/>
  <c r="AS552" i="1"/>
  <c r="AR552" i="1"/>
  <c r="W552" i="1"/>
  <c r="V552" i="1"/>
  <c r="Q552" i="1"/>
  <c r="BE552" i="1" s="1"/>
  <c r="M552" i="1"/>
  <c r="O552" i="1" s="1"/>
  <c r="BC552" i="1" s="1"/>
  <c r="BD551" i="1"/>
  <c r="BB551" i="1"/>
  <c r="BA551" i="1"/>
  <c r="AZ551" i="1"/>
  <c r="AY551" i="1"/>
  <c r="AX551" i="1"/>
  <c r="AW551" i="1"/>
  <c r="AV551" i="1"/>
  <c r="AU551" i="1"/>
  <c r="AT551" i="1"/>
  <c r="AS551" i="1"/>
  <c r="AR551" i="1"/>
  <c r="W551" i="1"/>
  <c r="V551" i="1"/>
  <c r="Q551" i="1"/>
  <c r="BE551" i="1" s="1"/>
  <c r="M551" i="1"/>
  <c r="O551" i="1" s="1"/>
  <c r="BC551" i="1" s="1"/>
  <c r="BD550" i="1"/>
  <c r="BB550" i="1"/>
  <c r="BA550" i="1"/>
  <c r="AZ550" i="1"/>
  <c r="AY550" i="1"/>
  <c r="AX550" i="1"/>
  <c r="AW550" i="1"/>
  <c r="AV550" i="1"/>
  <c r="AU550" i="1"/>
  <c r="AT550" i="1"/>
  <c r="AS550" i="1"/>
  <c r="AR550" i="1"/>
  <c r="W550" i="1"/>
  <c r="V550" i="1"/>
  <c r="S550" i="1"/>
  <c r="Q550" i="1"/>
  <c r="BE550" i="1" s="1"/>
  <c r="M550" i="1"/>
  <c r="O550" i="1" s="1"/>
  <c r="BC550" i="1" s="1"/>
  <c r="BD549" i="1"/>
  <c r="BB549" i="1"/>
  <c r="BA549" i="1"/>
  <c r="AZ549" i="1"/>
  <c r="AY549" i="1"/>
  <c r="AX549" i="1"/>
  <c r="AW549" i="1"/>
  <c r="AV549" i="1"/>
  <c r="AU549" i="1"/>
  <c r="AT549" i="1"/>
  <c r="AS549" i="1"/>
  <c r="AR549" i="1"/>
  <c r="W549" i="1"/>
  <c r="V549" i="1"/>
  <c r="Q549" i="1"/>
  <c r="BE549" i="1" s="1"/>
  <c r="M549" i="1"/>
  <c r="O549" i="1" s="1"/>
  <c r="BD548" i="1"/>
  <c r="BB548" i="1"/>
  <c r="BA548" i="1"/>
  <c r="AZ548" i="1"/>
  <c r="AY548" i="1"/>
  <c r="AX548" i="1"/>
  <c r="AW548" i="1"/>
  <c r="AV548" i="1"/>
  <c r="AU548" i="1"/>
  <c r="AT548" i="1"/>
  <c r="AS548" i="1"/>
  <c r="AR548" i="1"/>
  <c r="W548" i="1"/>
  <c r="V548" i="1"/>
  <c r="Q548" i="1"/>
  <c r="BE548" i="1" s="1"/>
  <c r="M548" i="1"/>
  <c r="O548" i="1" s="1"/>
  <c r="BC548" i="1" s="1"/>
  <c r="BD547" i="1"/>
  <c r="BB547" i="1"/>
  <c r="BA547" i="1"/>
  <c r="AZ547" i="1"/>
  <c r="AY547" i="1"/>
  <c r="AX547" i="1"/>
  <c r="AW547" i="1"/>
  <c r="AV547" i="1"/>
  <c r="AU547" i="1"/>
  <c r="AT547" i="1"/>
  <c r="AS547" i="1"/>
  <c r="AR547" i="1"/>
  <c r="W547" i="1"/>
  <c r="V547" i="1"/>
  <c r="Q547" i="1"/>
  <c r="BE547" i="1" s="1"/>
  <c r="M547" i="1"/>
  <c r="O547" i="1" s="1"/>
  <c r="BC547" i="1" s="1"/>
  <c r="BD546" i="1"/>
  <c r="BB546" i="1"/>
  <c r="BA546" i="1"/>
  <c r="AZ546" i="1"/>
  <c r="AY546" i="1"/>
  <c r="AX546" i="1"/>
  <c r="AW546" i="1"/>
  <c r="AV546" i="1"/>
  <c r="AU546" i="1"/>
  <c r="AT546" i="1"/>
  <c r="AS546" i="1"/>
  <c r="AR546" i="1"/>
  <c r="W546" i="1"/>
  <c r="V546" i="1"/>
  <c r="S546" i="1"/>
  <c r="Q546" i="1"/>
  <c r="BE546" i="1" s="1"/>
  <c r="M546" i="1"/>
  <c r="O546" i="1" s="1"/>
  <c r="BC546" i="1" s="1"/>
  <c r="BD545" i="1"/>
  <c r="BB545" i="1"/>
  <c r="BA545" i="1"/>
  <c r="AZ545" i="1"/>
  <c r="AY545" i="1"/>
  <c r="AX545" i="1"/>
  <c r="AW545" i="1"/>
  <c r="AV545" i="1"/>
  <c r="AU545" i="1"/>
  <c r="AT545" i="1"/>
  <c r="AS545" i="1"/>
  <c r="AR545" i="1"/>
  <c r="W545" i="1"/>
  <c r="V545" i="1"/>
  <c r="Q545" i="1"/>
  <c r="BE545" i="1" s="1"/>
  <c r="M545" i="1"/>
  <c r="O545" i="1" s="1"/>
  <c r="BD544" i="1"/>
  <c r="BB544" i="1"/>
  <c r="BA544" i="1"/>
  <c r="AZ544" i="1"/>
  <c r="AY544" i="1"/>
  <c r="AX544" i="1"/>
  <c r="AW544" i="1"/>
  <c r="AV544" i="1"/>
  <c r="AU544" i="1"/>
  <c r="AT544" i="1"/>
  <c r="AS544" i="1"/>
  <c r="AR544" i="1"/>
  <c r="W544" i="1"/>
  <c r="V544" i="1"/>
  <c r="Q544" i="1"/>
  <c r="BE544" i="1" s="1"/>
  <c r="M544" i="1"/>
  <c r="O544" i="1" s="1"/>
  <c r="BC544" i="1" s="1"/>
  <c r="BE543" i="1"/>
  <c r="BD543" i="1"/>
  <c r="BB543" i="1"/>
  <c r="BA543" i="1"/>
  <c r="AZ543" i="1"/>
  <c r="AY543" i="1"/>
  <c r="AX543" i="1"/>
  <c r="AW543" i="1"/>
  <c r="AV543" i="1"/>
  <c r="AU543" i="1"/>
  <c r="AT543" i="1"/>
  <c r="AS543" i="1"/>
  <c r="AR543" i="1"/>
  <c r="W543" i="1"/>
  <c r="V543" i="1"/>
  <c r="Q543" i="1"/>
  <c r="M543" i="1"/>
  <c r="O543" i="1" s="1"/>
  <c r="BC543" i="1" s="1"/>
  <c r="BD542" i="1"/>
  <c r="BB542" i="1"/>
  <c r="BA542" i="1"/>
  <c r="AZ542" i="1"/>
  <c r="AY542" i="1"/>
  <c r="AX542" i="1"/>
  <c r="AW542" i="1"/>
  <c r="AV542" i="1"/>
  <c r="AU542" i="1"/>
  <c r="AT542" i="1"/>
  <c r="AS542" i="1"/>
  <c r="AR542" i="1"/>
  <c r="W542" i="1"/>
  <c r="V542" i="1"/>
  <c r="S542" i="1"/>
  <c r="Q542" i="1"/>
  <c r="BE542" i="1" s="1"/>
  <c r="M542" i="1"/>
  <c r="O542" i="1" s="1"/>
  <c r="BC542" i="1" s="1"/>
  <c r="BD541" i="1"/>
  <c r="BB541" i="1"/>
  <c r="BA541" i="1"/>
  <c r="AZ541" i="1"/>
  <c r="AY541" i="1"/>
  <c r="AX541" i="1"/>
  <c r="AW541" i="1"/>
  <c r="AV541" i="1"/>
  <c r="AU541" i="1"/>
  <c r="AT541" i="1"/>
  <c r="AS541" i="1"/>
  <c r="AR541" i="1"/>
  <c r="W541" i="1"/>
  <c r="V541" i="1"/>
  <c r="Q541" i="1"/>
  <c r="BE541" i="1" s="1"/>
  <c r="M541" i="1"/>
  <c r="O541" i="1" s="1"/>
  <c r="BF540" i="1"/>
  <c r="BE540" i="1"/>
  <c r="BD540" i="1"/>
  <c r="BC540" i="1"/>
  <c r="BB540" i="1"/>
  <c r="BA540" i="1"/>
  <c r="AZ540" i="1"/>
  <c r="AY540" i="1"/>
  <c r="AX540" i="1"/>
  <c r="AW540" i="1"/>
  <c r="AV540" i="1"/>
  <c r="AU540" i="1"/>
  <c r="AT540" i="1"/>
  <c r="AS540" i="1"/>
  <c r="AR540" i="1"/>
  <c r="V540" i="1"/>
  <c r="BG539" i="1"/>
  <c r="BF539" i="1"/>
  <c r="BE539" i="1"/>
  <c r="BD539" i="1"/>
  <c r="BC539" i="1"/>
  <c r="BB539" i="1"/>
  <c r="BA539" i="1"/>
  <c r="AZ539" i="1"/>
  <c r="AY539" i="1"/>
  <c r="AX539" i="1"/>
  <c r="AW539" i="1"/>
  <c r="AV539" i="1"/>
  <c r="AU539" i="1"/>
  <c r="AT539" i="1"/>
  <c r="AS539" i="1"/>
  <c r="AR539" i="1"/>
  <c r="W539" i="1"/>
  <c r="V539" i="1"/>
  <c r="BD538" i="1"/>
  <c r="BC538" i="1"/>
  <c r="BB538" i="1"/>
  <c r="BA538" i="1"/>
  <c r="AZ538" i="1"/>
  <c r="AY538" i="1"/>
  <c r="AX538" i="1"/>
  <c r="AW538" i="1"/>
  <c r="AV538" i="1"/>
  <c r="AU538" i="1"/>
  <c r="AT538" i="1"/>
  <c r="AS538" i="1"/>
  <c r="AR538" i="1"/>
  <c r="BG537" i="1"/>
  <c r="BF537" i="1"/>
  <c r="BE537" i="1"/>
  <c r="BD537" i="1"/>
  <c r="BC537" i="1"/>
  <c r="BB537" i="1"/>
  <c r="BA537" i="1"/>
  <c r="AZ537" i="1"/>
  <c r="AY537" i="1"/>
  <c r="AX537" i="1"/>
  <c r="AW537" i="1"/>
  <c r="AV537" i="1"/>
  <c r="AU537" i="1"/>
  <c r="AT537" i="1"/>
  <c r="AS537" i="1"/>
  <c r="AR537" i="1"/>
  <c r="W537" i="1"/>
  <c r="V537" i="1"/>
  <c r="BD536" i="1"/>
  <c r="BB536" i="1"/>
  <c r="AZ536" i="1"/>
  <c r="AY536" i="1"/>
  <c r="AX536" i="1"/>
  <c r="AW536" i="1"/>
  <c r="AV536" i="1"/>
  <c r="AU536" i="1"/>
  <c r="AT536" i="1"/>
  <c r="AS536" i="1"/>
  <c r="AR536" i="1"/>
  <c r="W536" i="1"/>
  <c r="V536" i="1"/>
  <c r="Q536" i="1"/>
  <c r="BE536" i="1" s="1"/>
  <c r="M536" i="1"/>
  <c r="BD535" i="1"/>
  <c r="BB535" i="1"/>
  <c r="AZ535" i="1"/>
  <c r="AY535" i="1"/>
  <c r="AX535" i="1"/>
  <c r="AW535" i="1"/>
  <c r="AV535" i="1"/>
  <c r="AU535" i="1"/>
  <c r="AT535" i="1"/>
  <c r="AS535" i="1"/>
  <c r="AR535" i="1"/>
  <c r="W535" i="1"/>
  <c r="V535" i="1"/>
  <c r="Q535" i="1"/>
  <c r="BE535" i="1" s="1"/>
  <c r="M535" i="1"/>
  <c r="BD534" i="1"/>
  <c r="BB534" i="1"/>
  <c r="AZ534" i="1"/>
  <c r="AY534" i="1"/>
  <c r="AX534" i="1"/>
  <c r="AW534" i="1"/>
  <c r="AV534" i="1"/>
  <c r="AU534" i="1"/>
  <c r="AT534" i="1"/>
  <c r="AS534" i="1"/>
  <c r="AR534" i="1"/>
  <c r="W534" i="1"/>
  <c r="V534" i="1"/>
  <c r="Q534" i="1"/>
  <c r="BE534" i="1" s="1"/>
  <c r="M534" i="1"/>
  <c r="BD533" i="1"/>
  <c r="BB533" i="1"/>
  <c r="AZ533" i="1"/>
  <c r="AY533" i="1"/>
  <c r="AX533" i="1"/>
  <c r="AW533" i="1"/>
  <c r="AV533" i="1"/>
  <c r="AU533" i="1"/>
  <c r="AT533" i="1"/>
  <c r="AS533" i="1"/>
  <c r="AR533" i="1"/>
  <c r="W533" i="1"/>
  <c r="V533" i="1"/>
  <c r="Q533" i="1"/>
  <c r="BE533" i="1" s="1"/>
  <c r="M533" i="1"/>
  <c r="BD532" i="1"/>
  <c r="BB532" i="1"/>
  <c r="AZ532" i="1"/>
  <c r="AY532" i="1"/>
  <c r="AX532" i="1"/>
  <c r="AW532" i="1"/>
  <c r="AV532" i="1"/>
  <c r="AU532" i="1"/>
  <c r="AT532" i="1"/>
  <c r="AS532" i="1"/>
  <c r="AR532" i="1"/>
  <c r="W532" i="1"/>
  <c r="V532" i="1"/>
  <c r="Q532" i="1"/>
  <c r="BE532" i="1" s="1"/>
  <c r="M532" i="1"/>
  <c r="BD531" i="1"/>
  <c r="BB531" i="1"/>
  <c r="AZ531" i="1"/>
  <c r="AY531" i="1"/>
  <c r="AX531" i="1"/>
  <c r="AW531" i="1"/>
  <c r="AV531" i="1"/>
  <c r="AU531" i="1"/>
  <c r="AT531" i="1"/>
  <c r="AS531" i="1"/>
  <c r="AR531" i="1"/>
  <c r="W531" i="1"/>
  <c r="V531" i="1"/>
  <c r="Q531" i="1"/>
  <c r="BE531" i="1" s="1"/>
  <c r="M531" i="1"/>
  <c r="BD530" i="1"/>
  <c r="BB530" i="1"/>
  <c r="AZ530" i="1"/>
  <c r="AY530" i="1"/>
  <c r="AX530" i="1"/>
  <c r="AW530" i="1"/>
  <c r="AV530" i="1"/>
  <c r="AU530" i="1"/>
  <c r="AT530" i="1"/>
  <c r="AS530" i="1"/>
  <c r="AR530" i="1"/>
  <c r="W530" i="1"/>
  <c r="V530" i="1"/>
  <c r="Q530" i="1"/>
  <c r="BE530" i="1" s="1"/>
  <c r="M530" i="1"/>
  <c r="BD529" i="1"/>
  <c r="BB529" i="1"/>
  <c r="AZ529" i="1"/>
  <c r="AY529" i="1"/>
  <c r="AX529" i="1"/>
  <c r="AW529" i="1"/>
  <c r="AV529" i="1"/>
  <c r="AU529" i="1"/>
  <c r="AT529" i="1"/>
  <c r="AS529" i="1"/>
  <c r="AR529" i="1"/>
  <c r="W529" i="1"/>
  <c r="V529" i="1"/>
  <c r="Q529" i="1"/>
  <c r="BE529" i="1" s="1"/>
  <c r="M529" i="1"/>
  <c r="BD528" i="1"/>
  <c r="BB528" i="1"/>
  <c r="AZ528" i="1"/>
  <c r="AY528" i="1"/>
  <c r="AX528" i="1"/>
  <c r="AW528" i="1"/>
  <c r="AV528" i="1"/>
  <c r="AU528" i="1"/>
  <c r="AT528" i="1"/>
  <c r="AS528" i="1"/>
  <c r="AR528" i="1"/>
  <c r="W528" i="1"/>
  <c r="V528" i="1"/>
  <c r="Q528" i="1"/>
  <c r="BE528" i="1" s="1"/>
  <c r="M528" i="1"/>
  <c r="BD527" i="1"/>
  <c r="BB527" i="1"/>
  <c r="AZ527" i="1"/>
  <c r="AY527" i="1"/>
  <c r="AX527" i="1"/>
  <c r="AW527" i="1"/>
  <c r="AV527" i="1"/>
  <c r="AU527" i="1"/>
  <c r="AT527" i="1"/>
  <c r="AS527" i="1"/>
  <c r="AR527" i="1"/>
  <c r="W527" i="1"/>
  <c r="V527" i="1"/>
  <c r="Q527" i="1"/>
  <c r="M527" i="1"/>
  <c r="BF526" i="1"/>
  <c r="BE526" i="1"/>
  <c r="BD526" i="1"/>
  <c r="BC526" i="1"/>
  <c r="BB526" i="1"/>
  <c r="BA526" i="1"/>
  <c r="AZ526" i="1"/>
  <c r="AY526" i="1"/>
  <c r="AX526" i="1"/>
  <c r="AW526" i="1"/>
  <c r="AV526" i="1"/>
  <c r="AU526" i="1"/>
  <c r="AT526" i="1"/>
  <c r="AS526" i="1"/>
  <c r="AR526" i="1"/>
  <c r="V526" i="1"/>
  <c r="BG525" i="1"/>
  <c r="BF525" i="1"/>
  <c r="BE525" i="1"/>
  <c r="BD525" i="1"/>
  <c r="BC525" i="1"/>
  <c r="BB525" i="1"/>
  <c r="BA525" i="1"/>
  <c r="AZ525" i="1"/>
  <c r="AY525" i="1"/>
  <c r="AX525" i="1"/>
  <c r="AW525" i="1"/>
  <c r="AV525" i="1"/>
  <c r="AU525" i="1"/>
  <c r="AT525" i="1"/>
  <c r="AS525" i="1"/>
  <c r="AR525" i="1"/>
  <c r="W525" i="1"/>
  <c r="V525" i="1"/>
  <c r="BD524" i="1"/>
  <c r="BC524" i="1"/>
  <c r="BB524" i="1"/>
  <c r="BA524" i="1"/>
  <c r="AZ524" i="1"/>
  <c r="AY524" i="1"/>
  <c r="AX524" i="1"/>
  <c r="AW524" i="1"/>
  <c r="AV524" i="1"/>
  <c r="AU524" i="1"/>
  <c r="AT524" i="1"/>
  <c r="AS524" i="1"/>
  <c r="AR524" i="1"/>
  <c r="BG523" i="1"/>
  <c r="BF523" i="1"/>
  <c r="BE523" i="1"/>
  <c r="BD523" i="1"/>
  <c r="BC523" i="1"/>
  <c r="BB523" i="1"/>
  <c r="BA523" i="1"/>
  <c r="AZ523" i="1"/>
  <c r="AY523" i="1"/>
  <c r="AX523" i="1"/>
  <c r="AW523" i="1"/>
  <c r="AV523" i="1"/>
  <c r="AU523" i="1"/>
  <c r="AT523" i="1"/>
  <c r="AS523" i="1"/>
  <c r="AR523" i="1"/>
  <c r="W523" i="1"/>
  <c r="V523" i="1"/>
  <c r="BD522" i="1"/>
  <c r="BB522" i="1"/>
  <c r="BA522" i="1"/>
  <c r="AZ522" i="1"/>
  <c r="AY522" i="1"/>
  <c r="AX522" i="1"/>
  <c r="AW522" i="1"/>
  <c r="AV522" i="1"/>
  <c r="AU522" i="1"/>
  <c r="AT522" i="1"/>
  <c r="AS522" i="1"/>
  <c r="AR522" i="1"/>
  <c r="W522" i="1"/>
  <c r="V522" i="1"/>
  <c r="Q522" i="1"/>
  <c r="BE522" i="1" s="1"/>
  <c r="M522" i="1"/>
  <c r="O522" i="1" s="1"/>
  <c r="W521" i="1"/>
  <c r="V521" i="1"/>
  <c r="Q521" i="1"/>
  <c r="M521" i="1"/>
  <c r="O521" i="1" s="1"/>
  <c r="S521" i="1" s="1"/>
  <c r="W520" i="1"/>
  <c r="V520" i="1"/>
  <c r="S520" i="1"/>
  <c r="Q520" i="1"/>
  <c r="O520" i="1"/>
  <c r="M520" i="1"/>
  <c r="W519" i="1"/>
  <c r="V519" i="1"/>
  <c r="S519" i="1"/>
  <c r="Q519" i="1"/>
  <c r="O519" i="1"/>
  <c r="M519" i="1"/>
  <c r="W518" i="1"/>
  <c r="V518" i="1"/>
  <c r="Q518" i="1"/>
  <c r="M518" i="1"/>
  <c r="O518" i="1" s="1"/>
  <c r="S518" i="1" s="1"/>
  <c r="W517" i="1"/>
  <c r="V517" i="1"/>
  <c r="S517" i="1"/>
  <c r="R517" i="1" s="1"/>
  <c r="Q517" i="1"/>
  <c r="M517" i="1"/>
  <c r="O517" i="1" s="1"/>
  <c r="W516" i="1"/>
  <c r="V516" i="1"/>
  <c r="Q516" i="1"/>
  <c r="O516" i="1"/>
  <c r="S516" i="1" s="1"/>
  <c r="M516" i="1"/>
  <c r="W515" i="1"/>
  <c r="V515" i="1"/>
  <c r="Q515" i="1"/>
  <c r="M515" i="1"/>
  <c r="O515" i="1" s="1"/>
  <c r="S515" i="1" s="1"/>
  <c r="W514" i="1"/>
  <c r="V514" i="1"/>
  <c r="Q514" i="1"/>
  <c r="M514" i="1"/>
  <c r="O514" i="1" s="1"/>
  <c r="S514" i="1" s="1"/>
  <c r="R514" i="1" s="1"/>
  <c r="W513" i="1"/>
  <c r="V513" i="1"/>
  <c r="S513" i="1"/>
  <c r="R513" i="1" s="1"/>
  <c r="Q513" i="1"/>
  <c r="M513" i="1"/>
  <c r="O513" i="1" s="1"/>
  <c r="W512" i="1"/>
  <c r="V512" i="1"/>
  <c r="Q512" i="1"/>
  <c r="M512" i="1"/>
  <c r="O512" i="1" s="1"/>
  <c r="S512" i="1" s="1"/>
  <c r="W511" i="1"/>
  <c r="V511" i="1"/>
  <c r="S511" i="1"/>
  <c r="Q511" i="1"/>
  <c r="M511" i="1"/>
  <c r="O511" i="1" s="1"/>
  <c r="W510" i="1"/>
  <c r="V510" i="1"/>
  <c r="Q510" i="1"/>
  <c r="M510" i="1"/>
  <c r="O510" i="1" s="1"/>
  <c r="S510" i="1" s="1"/>
  <c r="W509" i="1"/>
  <c r="V509" i="1"/>
  <c r="Q509" i="1"/>
  <c r="M509" i="1"/>
  <c r="O509" i="1" s="1"/>
  <c r="S509" i="1" s="1"/>
  <c r="W508" i="1"/>
  <c r="V508" i="1"/>
  <c r="S508" i="1"/>
  <c r="Q508" i="1"/>
  <c r="O508" i="1"/>
  <c r="M508" i="1"/>
  <c r="W507" i="1"/>
  <c r="V507" i="1"/>
  <c r="S507" i="1"/>
  <c r="R507" i="1" s="1"/>
  <c r="Q507" i="1"/>
  <c r="O507" i="1"/>
  <c r="M507" i="1"/>
  <c r="W506" i="1"/>
  <c r="V506" i="1"/>
  <c r="Q506" i="1"/>
  <c r="M506" i="1"/>
  <c r="O506" i="1" s="1"/>
  <c r="S506" i="1" s="1"/>
  <c r="W505" i="1"/>
  <c r="V505" i="1"/>
  <c r="S505" i="1"/>
  <c r="Q505" i="1"/>
  <c r="M505" i="1"/>
  <c r="O505" i="1" s="1"/>
  <c r="W504" i="1"/>
  <c r="V504" i="1"/>
  <c r="Q504" i="1"/>
  <c r="O504" i="1"/>
  <c r="S504" i="1" s="1"/>
  <c r="M504" i="1"/>
  <c r="W503" i="1"/>
  <c r="V503" i="1"/>
  <c r="Q503" i="1"/>
  <c r="M503" i="1"/>
  <c r="O503" i="1" s="1"/>
  <c r="S503" i="1" s="1"/>
  <c r="W502" i="1"/>
  <c r="V502" i="1"/>
  <c r="Q502" i="1"/>
  <c r="M502" i="1"/>
  <c r="O502" i="1" s="1"/>
  <c r="S502" i="1" s="1"/>
  <c r="W501" i="1"/>
  <c r="V501" i="1"/>
  <c r="S501" i="1"/>
  <c r="Q501" i="1"/>
  <c r="M501" i="1"/>
  <c r="O501" i="1" s="1"/>
  <c r="W500" i="1"/>
  <c r="V500" i="1"/>
  <c r="Q500" i="1"/>
  <c r="M500" i="1"/>
  <c r="O500" i="1" s="1"/>
  <c r="S500" i="1" s="1"/>
  <c r="W499" i="1"/>
  <c r="V499" i="1"/>
  <c r="S499" i="1"/>
  <c r="Q499" i="1"/>
  <c r="M499" i="1"/>
  <c r="O499" i="1" s="1"/>
  <c r="W498" i="1"/>
  <c r="V498" i="1"/>
  <c r="Q498" i="1"/>
  <c r="M498" i="1"/>
  <c r="O498" i="1" s="1"/>
  <c r="S498" i="1" s="1"/>
  <c r="W497" i="1"/>
  <c r="V497" i="1"/>
  <c r="S497" i="1"/>
  <c r="Q497" i="1"/>
  <c r="M497" i="1"/>
  <c r="O497" i="1" s="1"/>
  <c r="W496" i="1"/>
  <c r="V496" i="1"/>
  <c r="Q496" i="1"/>
  <c r="O496" i="1"/>
  <c r="S496" i="1" s="1"/>
  <c r="R496" i="1" s="1"/>
  <c r="M496" i="1"/>
  <c r="W495" i="1"/>
  <c r="V495" i="1"/>
  <c r="S495" i="1"/>
  <c r="Q495" i="1"/>
  <c r="O495" i="1"/>
  <c r="M495" i="1"/>
  <c r="W494" i="1"/>
  <c r="V494" i="1"/>
  <c r="Q494" i="1"/>
  <c r="O494" i="1"/>
  <c r="S494" i="1" s="1"/>
  <c r="M494" i="1"/>
  <c r="W493" i="1"/>
  <c r="V493" i="1"/>
  <c r="Q493" i="1"/>
  <c r="O493" i="1"/>
  <c r="S493" i="1" s="1"/>
  <c r="M493" i="1"/>
  <c r="W492" i="1"/>
  <c r="V492" i="1"/>
  <c r="Q492" i="1"/>
  <c r="R492" i="1" s="1"/>
  <c r="O492" i="1"/>
  <c r="S492" i="1" s="1"/>
  <c r="M492" i="1"/>
  <c r="W491" i="1"/>
  <c r="V491" i="1"/>
  <c r="Q491" i="1"/>
  <c r="O491" i="1"/>
  <c r="S491" i="1" s="1"/>
  <c r="M491" i="1"/>
  <c r="W490" i="1"/>
  <c r="V490" i="1"/>
  <c r="S490" i="1"/>
  <c r="Q490" i="1"/>
  <c r="O490" i="1"/>
  <c r="M490" i="1"/>
  <c r="W489" i="1"/>
  <c r="V489" i="1"/>
  <c r="S489" i="1"/>
  <c r="Q489" i="1"/>
  <c r="M489" i="1"/>
  <c r="O489" i="1" s="1"/>
  <c r="W488" i="1"/>
  <c r="V488" i="1"/>
  <c r="Q488" i="1"/>
  <c r="M488" i="1"/>
  <c r="O488" i="1" s="1"/>
  <c r="S488" i="1" s="1"/>
  <c r="W487" i="1"/>
  <c r="V487" i="1"/>
  <c r="Q487" i="1"/>
  <c r="O487" i="1"/>
  <c r="S487" i="1" s="1"/>
  <c r="M487" i="1"/>
  <c r="W486" i="1"/>
  <c r="V486" i="1"/>
  <c r="Q486" i="1"/>
  <c r="O486" i="1"/>
  <c r="S486" i="1" s="1"/>
  <c r="R486" i="1" s="1"/>
  <c r="M486" i="1"/>
  <c r="W485" i="1"/>
  <c r="V485" i="1"/>
  <c r="S485" i="1"/>
  <c r="R485" i="1" s="1"/>
  <c r="Q485" i="1"/>
  <c r="M485" i="1"/>
  <c r="O485" i="1" s="1"/>
  <c r="W484" i="1"/>
  <c r="V484" i="1"/>
  <c r="Q484" i="1"/>
  <c r="O484" i="1"/>
  <c r="S484" i="1" s="1"/>
  <c r="M484" i="1"/>
  <c r="W483" i="1"/>
  <c r="V483" i="1"/>
  <c r="S483" i="1"/>
  <c r="Q483" i="1"/>
  <c r="O483" i="1"/>
  <c r="M483" i="1"/>
  <c r="W482" i="1"/>
  <c r="V482" i="1"/>
  <c r="Q482" i="1"/>
  <c r="M482" i="1"/>
  <c r="O482" i="1" s="1"/>
  <c r="S482" i="1" s="1"/>
  <c r="W481" i="1"/>
  <c r="V481" i="1"/>
  <c r="Q481" i="1"/>
  <c r="M481" i="1"/>
  <c r="O481" i="1" s="1"/>
  <c r="S481" i="1" s="1"/>
  <c r="W480" i="1"/>
  <c r="V480" i="1"/>
  <c r="S480" i="1"/>
  <c r="R480" i="1" s="1"/>
  <c r="Q480" i="1"/>
  <c r="O480" i="1"/>
  <c r="M480" i="1"/>
  <c r="W479" i="1"/>
  <c r="V479" i="1"/>
  <c r="Q479" i="1"/>
  <c r="O479" i="1"/>
  <c r="S479" i="1" s="1"/>
  <c r="M479" i="1"/>
  <c r="W478" i="1"/>
  <c r="V478" i="1"/>
  <c r="Q478" i="1"/>
  <c r="O478" i="1"/>
  <c r="S478" i="1" s="1"/>
  <c r="M478" i="1"/>
  <c r="W477" i="1"/>
  <c r="V477" i="1"/>
  <c r="Q477" i="1"/>
  <c r="M477" i="1"/>
  <c r="O477" i="1" s="1"/>
  <c r="S477" i="1" s="1"/>
  <c r="W476" i="1"/>
  <c r="V476" i="1"/>
  <c r="S476" i="1"/>
  <c r="R476" i="1" s="1"/>
  <c r="Q476" i="1"/>
  <c r="M476" i="1"/>
  <c r="O476" i="1" s="1"/>
  <c r="W475" i="1"/>
  <c r="V475" i="1"/>
  <c r="Q475" i="1"/>
  <c r="O475" i="1"/>
  <c r="S475" i="1" s="1"/>
  <c r="M475" i="1"/>
  <c r="W474" i="1"/>
  <c r="V474" i="1"/>
  <c r="S474" i="1"/>
  <c r="R474" i="1" s="1"/>
  <c r="Q474" i="1"/>
  <c r="M474" i="1"/>
  <c r="O474" i="1" s="1"/>
  <c r="W473" i="1"/>
  <c r="V473" i="1"/>
  <c r="S473" i="1"/>
  <c r="Q473" i="1"/>
  <c r="M473" i="1"/>
  <c r="O473" i="1" s="1"/>
  <c r="W472" i="1"/>
  <c r="V472" i="1"/>
  <c r="Q472" i="1"/>
  <c r="O472" i="1"/>
  <c r="S472" i="1" s="1"/>
  <c r="R472" i="1" s="1"/>
  <c r="M472" i="1"/>
  <c r="W471" i="1"/>
  <c r="V471" i="1"/>
  <c r="Q471" i="1"/>
  <c r="O471" i="1"/>
  <c r="S471" i="1" s="1"/>
  <c r="M471" i="1"/>
  <c r="W470" i="1"/>
  <c r="V470" i="1"/>
  <c r="Q470" i="1"/>
  <c r="M470" i="1"/>
  <c r="O470" i="1" s="1"/>
  <c r="S470" i="1" s="1"/>
  <c r="R470" i="1" s="1"/>
  <c r="W469" i="1"/>
  <c r="V469" i="1"/>
  <c r="S469" i="1"/>
  <c r="R469" i="1" s="1"/>
  <c r="Q469" i="1"/>
  <c r="M469" i="1"/>
  <c r="O469" i="1" s="1"/>
  <c r="W468" i="1"/>
  <c r="V468" i="1"/>
  <c r="Q468" i="1"/>
  <c r="M468" i="1"/>
  <c r="O468" i="1" s="1"/>
  <c r="S468" i="1" s="1"/>
  <c r="W467" i="1"/>
  <c r="V467" i="1"/>
  <c r="Q467" i="1"/>
  <c r="M467" i="1"/>
  <c r="O467" i="1" s="1"/>
  <c r="S467" i="1" s="1"/>
  <c r="W466" i="1"/>
  <c r="V466" i="1"/>
  <c r="Q466" i="1"/>
  <c r="O466" i="1"/>
  <c r="S466" i="1" s="1"/>
  <c r="M466" i="1"/>
  <c r="W465" i="1"/>
  <c r="V465" i="1"/>
  <c r="Q465" i="1"/>
  <c r="M465" i="1"/>
  <c r="O465" i="1" s="1"/>
  <c r="S465" i="1" s="1"/>
  <c r="W464" i="1"/>
  <c r="V464" i="1"/>
  <c r="Q464" i="1"/>
  <c r="O464" i="1"/>
  <c r="S464" i="1" s="1"/>
  <c r="M464" i="1"/>
  <c r="W463" i="1"/>
  <c r="V463" i="1"/>
  <c r="S463" i="1"/>
  <c r="Q463" i="1"/>
  <c r="O463" i="1"/>
  <c r="M463" i="1"/>
  <c r="W462" i="1"/>
  <c r="V462" i="1"/>
  <c r="Q462" i="1"/>
  <c r="M462" i="1"/>
  <c r="O462" i="1" s="1"/>
  <c r="S462" i="1" s="1"/>
  <c r="W461" i="1"/>
  <c r="V461" i="1"/>
  <c r="S461" i="1"/>
  <c r="Q461" i="1"/>
  <c r="M461" i="1"/>
  <c r="O461" i="1" s="1"/>
  <c r="W460" i="1"/>
  <c r="V460" i="1"/>
  <c r="Q460" i="1"/>
  <c r="O460" i="1"/>
  <c r="S460" i="1" s="1"/>
  <c r="M460" i="1"/>
  <c r="W459" i="1"/>
  <c r="V459" i="1"/>
  <c r="Q459" i="1"/>
  <c r="O459" i="1"/>
  <c r="S459" i="1" s="1"/>
  <c r="M459" i="1"/>
  <c r="W458" i="1"/>
  <c r="V458" i="1"/>
  <c r="S458" i="1"/>
  <c r="Q458" i="1"/>
  <c r="O458" i="1"/>
  <c r="M458" i="1"/>
  <c r="W457" i="1"/>
  <c r="V457" i="1"/>
  <c r="S457" i="1"/>
  <c r="Q457" i="1"/>
  <c r="M457" i="1"/>
  <c r="O457" i="1" s="1"/>
  <c r="W456" i="1"/>
  <c r="V456" i="1"/>
  <c r="Q456" i="1"/>
  <c r="M456" i="1"/>
  <c r="O456" i="1" s="1"/>
  <c r="S456" i="1" s="1"/>
  <c r="R456" i="1" s="1"/>
  <c r="W455" i="1"/>
  <c r="V455" i="1"/>
  <c r="Q455" i="1"/>
  <c r="M455" i="1"/>
  <c r="O455" i="1" s="1"/>
  <c r="S455" i="1" s="1"/>
  <c r="W454" i="1"/>
  <c r="V454" i="1"/>
  <c r="Q454" i="1"/>
  <c r="O454" i="1"/>
  <c r="S454" i="1" s="1"/>
  <c r="M454" i="1"/>
  <c r="W453" i="1"/>
  <c r="V453" i="1"/>
  <c r="Q453" i="1"/>
  <c r="M453" i="1"/>
  <c r="O453" i="1" s="1"/>
  <c r="S453" i="1" s="1"/>
  <c r="W452" i="1"/>
  <c r="V452" i="1"/>
  <c r="Q452" i="1"/>
  <c r="O452" i="1"/>
  <c r="S452" i="1" s="1"/>
  <c r="M452" i="1"/>
  <c r="W451" i="1"/>
  <c r="V451" i="1"/>
  <c r="Q451" i="1"/>
  <c r="O451" i="1"/>
  <c r="S451" i="1" s="1"/>
  <c r="M451" i="1"/>
  <c r="W450" i="1"/>
  <c r="V450" i="1"/>
  <c r="Q450" i="1"/>
  <c r="M450" i="1"/>
  <c r="O450" i="1" s="1"/>
  <c r="S450" i="1" s="1"/>
  <c r="W449" i="1"/>
  <c r="V449" i="1"/>
  <c r="Q449" i="1"/>
  <c r="M449" i="1"/>
  <c r="O449" i="1" s="1"/>
  <c r="S449" i="1" s="1"/>
  <c r="R449" i="1" s="1"/>
  <c r="W448" i="1"/>
  <c r="V448" i="1"/>
  <c r="Q448" i="1"/>
  <c r="O448" i="1"/>
  <c r="S448" i="1" s="1"/>
  <c r="M448" i="1"/>
  <c r="W447" i="1"/>
  <c r="V447" i="1"/>
  <c r="Q447" i="1"/>
  <c r="O447" i="1"/>
  <c r="S447" i="1" s="1"/>
  <c r="M447" i="1"/>
  <c r="W446" i="1"/>
  <c r="V446" i="1"/>
  <c r="S446" i="1"/>
  <c r="Q446" i="1"/>
  <c r="O446" i="1"/>
  <c r="M446" i="1"/>
  <c r="W445" i="1"/>
  <c r="V445" i="1"/>
  <c r="Q445" i="1"/>
  <c r="M445" i="1"/>
  <c r="O445" i="1" s="1"/>
  <c r="S445" i="1" s="1"/>
  <c r="W444" i="1"/>
  <c r="V444" i="1"/>
  <c r="Q444" i="1"/>
  <c r="M444" i="1"/>
  <c r="O444" i="1" s="1"/>
  <c r="S444" i="1" s="1"/>
  <c r="W443" i="1"/>
  <c r="V443" i="1"/>
  <c r="Q443" i="1"/>
  <c r="M443" i="1"/>
  <c r="O443" i="1" s="1"/>
  <c r="S443" i="1" s="1"/>
  <c r="W442" i="1"/>
  <c r="V442" i="1"/>
  <c r="Q442" i="1"/>
  <c r="O442" i="1"/>
  <c r="S442" i="1" s="1"/>
  <c r="M442" i="1"/>
  <c r="W441" i="1"/>
  <c r="V441" i="1"/>
  <c r="Q441" i="1"/>
  <c r="M441" i="1"/>
  <c r="O441" i="1" s="1"/>
  <c r="S441" i="1" s="1"/>
  <c r="W440" i="1"/>
  <c r="V440" i="1"/>
  <c r="Q440" i="1"/>
  <c r="O440" i="1"/>
  <c r="S440" i="1" s="1"/>
  <c r="M440" i="1"/>
  <c r="W439" i="1"/>
  <c r="V439" i="1"/>
  <c r="Q439" i="1"/>
  <c r="O439" i="1"/>
  <c r="S439" i="1" s="1"/>
  <c r="R439" i="1" s="1"/>
  <c r="M439" i="1"/>
  <c r="W438" i="1"/>
  <c r="V438" i="1"/>
  <c r="S438" i="1"/>
  <c r="Q438" i="1"/>
  <c r="M438" i="1"/>
  <c r="O438" i="1" s="1"/>
  <c r="W437" i="1"/>
  <c r="V437" i="1"/>
  <c r="Q437" i="1"/>
  <c r="M437" i="1"/>
  <c r="O437" i="1" s="1"/>
  <c r="S437" i="1" s="1"/>
  <c r="W436" i="1"/>
  <c r="V436" i="1"/>
  <c r="Q436" i="1"/>
  <c r="O436" i="1"/>
  <c r="S436" i="1" s="1"/>
  <c r="M436" i="1"/>
  <c r="W435" i="1"/>
  <c r="V435" i="1"/>
  <c r="Q435" i="1"/>
  <c r="O435" i="1"/>
  <c r="S435" i="1" s="1"/>
  <c r="M435" i="1"/>
  <c r="W434" i="1"/>
  <c r="V434" i="1"/>
  <c r="Q434" i="1"/>
  <c r="O434" i="1"/>
  <c r="S434" i="1" s="1"/>
  <c r="R434" i="1" s="1"/>
  <c r="M434" i="1"/>
  <c r="W433" i="1"/>
  <c r="V433" i="1"/>
  <c r="S433" i="1"/>
  <c r="Q433" i="1"/>
  <c r="M433" i="1"/>
  <c r="O433" i="1" s="1"/>
  <c r="W432" i="1"/>
  <c r="V432" i="1"/>
  <c r="Q432" i="1"/>
  <c r="M432" i="1"/>
  <c r="O432" i="1" s="1"/>
  <c r="S432" i="1" s="1"/>
  <c r="W431" i="1"/>
  <c r="V431" i="1"/>
  <c r="Q431" i="1"/>
  <c r="O431" i="1"/>
  <c r="S431" i="1" s="1"/>
  <c r="M431" i="1"/>
  <c r="W430" i="1"/>
  <c r="V430" i="1"/>
  <c r="S430" i="1"/>
  <c r="Q430" i="1"/>
  <c r="O430" i="1"/>
  <c r="M430" i="1"/>
  <c r="W429" i="1"/>
  <c r="V429" i="1"/>
  <c r="Q429" i="1"/>
  <c r="M429" i="1"/>
  <c r="O429" i="1" s="1"/>
  <c r="S429" i="1" s="1"/>
  <c r="W428" i="1"/>
  <c r="V428" i="1"/>
  <c r="Q428" i="1"/>
  <c r="O428" i="1"/>
  <c r="S428" i="1" s="1"/>
  <c r="M428" i="1"/>
  <c r="W427" i="1"/>
  <c r="V427" i="1"/>
  <c r="Q427" i="1"/>
  <c r="O427" i="1"/>
  <c r="S427" i="1" s="1"/>
  <c r="M427" i="1"/>
  <c r="W426" i="1"/>
  <c r="V426" i="1"/>
  <c r="S426" i="1"/>
  <c r="Q426" i="1"/>
  <c r="M426" i="1"/>
  <c r="O426" i="1" s="1"/>
  <c r="W425" i="1"/>
  <c r="V425" i="1"/>
  <c r="Q425" i="1"/>
  <c r="M425" i="1"/>
  <c r="O425" i="1" s="1"/>
  <c r="S425" i="1" s="1"/>
  <c r="W424" i="1"/>
  <c r="V424" i="1"/>
  <c r="Q424" i="1"/>
  <c r="O424" i="1"/>
  <c r="S424" i="1" s="1"/>
  <c r="R424" i="1" s="1"/>
  <c r="M424" i="1"/>
  <c r="W423" i="1"/>
  <c r="V423" i="1"/>
  <c r="Q423" i="1"/>
  <c r="O423" i="1"/>
  <c r="S423" i="1" s="1"/>
  <c r="R423" i="1" s="1"/>
  <c r="M423" i="1"/>
  <c r="W422" i="1"/>
  <c r="V422" i="1"/>
  <c r="S422" i="1"/>
  <c r="Q422" i="1"/>
  <c r="M422" i="1"/>
  <c r="O422" i="1" s="1"/>
  <c r="W421" i="1"/>
  <c r="V421" i="1"/>
  <c r="Q421" i="1"/>
  <c r="M421" i="1"/>
  <c r="O421" i="1" s="1"/>
  <c r="S421" i="1" s="1"/>
  <c r="W420" i="1"/>
  <c r="V420" i="1"/>
  <c r="Q420" i="1"/>
  <c r="M420" i="1"/>
  <c r="O420" i="1" s="1"/>
  <c r="S420" i="1" s="1"/>
  <c r="W419" i="1"/>
  <c r="V419" i="1"/>
  <c r="Q419" i="1"/>
  <c r="M419" i="1"/>
  <c r="O419" i="1" s="1"/>
  <c r="S419" i="1" s="1"/>
  <c r="W418" i="1"/>
  <c r="V418" i="1"/>
  <c r="S418" i="1"/>
  <c r="Q418" i="1"/>
  <c r="O418" i="1"/>
  <c r="M418" i="1"/>
  <c r="W417" i="1"/>
  <c r="V417" i="1"/>
  <c r="Q417" i="1"/>
  <c r="M417" i="1"/>
  <c r="O417" i="1" s="1"/>
  <c r="S417" i="1" s="1"/>
  <c r="R417" i="1" s="1"/>
  <c r="W416" i="1"/>
  <c r="V416" i="1"/>
  <c r="Q416" i="1"/>
  <c r="O416" i="1"/>
  <c r="S416" i="1" s="1"/>
  <c r="M416" i="1"/>
  <c r="W415" i="1"/>
  <c r="V415" i="1"/>
  <c r="S415" i="1"/>
  <c r="Q415" i="1"/>
  <c r="O415" i="1"/>
  <c r="M415" i="1"/>
  <c r="W414" i="1"/>
  <c r="V414" i="1"/>
  <c r="Q414" i="1"/>
  <c r="M414" i="1"/>
  <c r="O414" i="1" s="1"/>
  <c r="S414" i="1" s="1"/>
  <c r="R414" i="1" s="1"/>
  <c r="BD413" i="1"/>
  <c r="BB413" i="1"/>
  <c r="BA413" i="1"/>
  <c r="AZ413" i="1"/>
  <c r="AY413" i="1"/>
  <c r="AX413" i="1"/>
  <c r="AW413" i="1"/>
  <c r="AV413" i="1"/>
  <c r="AU413" i="1"/>
  <c r="AT413" i="1"/>
  <c r="AS413" i="1"/>
  <c r="AR413" i="1"/>
  <c r="W413" i="1"/>
  <c r="V413" i="1"/>
  <c r="Q413" i="1"/>
  <c r="BE413" i="1" s="1"/>
  <c r="M413" i="1"/>
  <c r="O413" i="1" s="1"/>
  <c r="BC413" i="1" s="1"/>
  <c r="BD412" i="1"/>
  <c r="BB412" i="1"/>
  <c r="BA412" i="1"/>
  <c r="AZ412" i="1"/>
  <c r="AY412" i="1"/>
  <c r="AX412" i="1"/>
  <c r="AW412" i="1"/>
  <c r="AV412" i="1"/>
  <c r="AU412" i="1"/>
  <c r="AT412" i="1"/>
  <c r="AS412" i="1"/>
  <c r="AR412" i="1"/>
  <c r="W412" i="1"/>
  <c r="V412" i="1"/>
  <c r="Q412" i="1"/>
  <c r="BE412" i="1" s="1"/>
  <c r="M412" i="1"/>
  <c r="O412" i="1" s="1"/>
  <c r="BC412" i="1" s="1"/>
  <c r="BD411" i="1"/>
  <c r="BB411" i="1"/>
  <c r="BA411" i="1"/>
  <c r="AZ411" i="1"/>
  <c r="AY411" i="1"/>
  <c r="AX411" i="1"/>
  <c r="AW411" i="1"/>
  <c r="AV411" i="1"/>
  <c r="AU411" i="1"/>
  <c r="AT411" i="1"/>
  <c r="AS411" i="1"/>
  <c r="AR411" i="1"/>
  <c r="W411" i="1"/>
  <c r="V411" i="1"/>
  <c r="S411" i="1"/>
  <c r="Q411" i="1"/>
  <c r="BE411" i="1" s="1"/>
  <c r="M411" i="1"/>
  <c r="O411" i="1" s="1"/>
  <c r="BC411" i="1" s="1"/>
  <c r="BD410" i="1"/>
  <c r="BB410" i="1"/>
  <c r="BA410" i="1"/>
  <c r="AZ410" i="1"/>
  <c r="AY410" i="1"/>
  <c r="AX410" i="1"/>
  <c r="AW410" i="1"/>
  <c r="AV410" i="1"/>
  <c r="AU410" i="1"/>
  <c r="AT410" i="1"/>
  <c r="AS410" i="1"/>
  <c r="AR410" i="1"/>
  <c r="W410" i="1"/>
  <c r="V410" i="1"/>
  <c r="Q410" i="1"/>
  <c r="BE410" i="1" s="1"/>
  <c r="M410" i="1"/>
  <c r="O410" i="1" s="1"/>
  <c r="BD409" i="1"/>
  <c r="BB409" i="1"/>
  <c r="BA409" i="1"/>
  <c r="AZ409" i="1"/>
  <c r="AY409" i="1"/>
  <c r="AX409" i="1"/>
  <c r="AW409" i="1"/>
  <c r="AV409" i="1"/>
  <c r="AU409" i="1"/>
  <c r="AT409" i="1"/>
  <c r="AS409" i="1"/>
  <c r="AR409" i="1"/>
  <c r="W409" i="1"/>
  <c r="V409" i="1"/>
  <c r="Q409" i="1"/>
  <c r="BE409" i="1" s="1"/>
  <c r="M409" i="1"/>
  <c r="O409" i="1" s="1"/>
  <c r="BC409" i="1" s="1"/>
  <c r="BD408" i="1"/>
  <c r="BB408" i="1"/>
  <c r="BA408" i="1"/>
  <c r="AZ408" i="1"/>
  <c r="AY408" i="1"/>
  <c r="AX408" i="1"/>
  <c r="AW408" i="1"/>
  <c r="AV408" i="1"/>
  <c r="AU408" i="1"/>
  <c r="AT408" i="1"/>
  <c r="AS408" i="1"/>
  <c r="AR408" i="1"/>
  <c r="W408" i="1"/>
  <c r="V408" i="1"/>
  <c r="Q408" i="1"/>
  <c r="BE408" i="1" s="1"/>
  <c r="M408" i="1"/>
  <c r="O408" i="1" s="1"/>
  <c r="BC408" i="1" s="1"/>
  <c r="BD407" i="1"/>
  <c r="BB407" i="1"/>
  <c r="BA407" i="1"/>
  <c r="AZ407" i="1"/>
  <c r="AY407" i="1"/>
  <c r="AX407" i="1"/>
  <c r="AW407" i="1"/>
  <c r="AV407" i="1"/>
  <c r="AU407" i="1"/>
  <c r="AT407" i="1"/>
  <c r="AS407" i="1"/>
  <c r="AR407" i="1"/>
  <c r="W407" i="1"/>
  <c r="V407" i="1"/>
  <c r="S407" i="1"/>
  <c r="Q407" i="1"/>
  <c r="BE407" i="1" s="1"/>
  <c r="M407" i="1"/>
  <c r="O407" i="1" s="1"/>
  <c r="BC407" i="1" s="1"/>
  <c r="BD406" i="1"/>
  <c r="BB406" i="1"/>
  <c r="BA406" i="1"/>
  <c r="AZ406" i="1"/>
  <c r="AY406" i="1"/>
  <c r="AX406" i="1"/>
  <c r="AW406" i="1"/>
  <c r="AV406" i="1"/>
  <c r="AU406" i="1"/>
  <c r="AT406" i="1"/>
  <c r="AS406" i="1"/>
  <c r="AR406" i="1"/>
  <c r="W406" i="1"/>
  <c r="V406" i="1"/>
  <c r="S406" i="1"/>
  <c r="Q406" i="1"/>
  <c r="BE406" i="1" s="1"/>
  <c r="M406" i="1"/>
  <c r="O406" i="1" s="1"/>
  <c r="BC406" i="1" s="1"/>
  <c r="BD405" i="1"/>
  <c r="BB405" i="1"/>
  <c r="BA405" i="1"/>
  <c r="AZ405" i="1"/>
  <c r="AY405" i="1"/>
  <c r="AX405" i="1"/>
  <c r="AW405" i="1"/>
  <c r="AV405" i="1"/>
  <c r="AU405" i="1"/>
  <c r="AT405" i="1"/>
  <c r="AS405" i="1"/>
  <c r="AR405" i="1"/>
  <c r="W405" i="1"/>
  <c r="V405" i="1"/>
  <c r="Q405" i="1"/>
  <c r="BE405" i="1" s="1"/>
  <c r="M405" i="1"/>
  <c r="O405" i="1" s="1"/>
  <c r="BD404" i="1"/>
  <c r="BB404" i="1"/>
  <c r="BA404" i="1"/>
  <c r="AZ404" i="1"/>
  <c r="AY404" i="1"/>
  <c r="AX404" i="1"/>
  <c r="AW404" i="1"/>
  <c r="AV404" i="1"/>
  <c r="AU404" i="1"/>
  <c r="AT404" i="1"/>
  <c r="AS404" i="1"/>
  <c r="AR404" i="1"/>
  <c r="W404" i="1"/>
  <c r="V404" i="1"/>
  <c r="Q404" i="1"/>
  <c r="BE404" i="1" s="1"/>
  <c r="M404" i="1"/>
  <c r="O404" i="1" s="1"/>
  <c r="BC404" i="1" s="1"/>
  <c r="BD403" i="1"/>
  <c r="BB403" i="1"/>
  <c r="BA403" i="1"/>
  <c r="AZ403" i="1"/>
  <c r="AY403" i="1"/>
  <c r="AX403" i="1"/>
  <c r="AW403" i="1"/>
  <c r="AV403" i="1"/>
  <c r="AU403" i="1"/>
  <c r="AT403" i="1"/>
  <c r="AS403" i="1"/>
  <c r="AR403" i="1"/>
  <c r="W403" i="1"/>
  <c r="V403" i="1"/>
  <c r="S403" i="1"/>
  <c r="Q403" i="1"/>
  <c r="BE403" i="1" s="1"/>
  <c r="M403" i="1"/>
  <c r="O403" i="1" s="1"/>
  <c r="BC403" i="1" s="1"/>
  <c r="BD402" i="1"/>
  <c r="BB402" i="1"/>
  <c r="BA402" i="1"/>
  <c r="AZ402" i="1"/>
  <c r="AY402" i="1"/>
  <c r="AX402" i="1"/>
  <c r="AW402" i="1"/>
  <c r="AV402" i="1"/>
  <c r="AU402" i="1"/>
  <c r="AT402" i="1"/>
  <c r="AS402" i="1"/>
  <c r="AR402" i="1"/>
  <c r="W402" i="1"/>
  <c r="V402" i="1"/>
  <c r="Q402" i="1"/>
  <c r="BE402" i="1" s="1"/>
  <c r="M402" i="1"/>
  <c r="O402" i="1" s="1"/>
  <c r="BC402" i="1" s="1"/>
  <c r="BD401" i="1"/>
  <c r="BB401" i="1"/>
  <c r="BA401" i="1"/>
  <c r="AZ401" i="1"/>
  <c r="AY401" i="1"/>
  <c r="AX401" i="1"/>
  <c r="AW401" i="1"/>
  <c r="AV401" i="1"/>
  <c r="AU401" i="1"/>
  <c r="AT401" i="1"/>
  <c r="AS401" i="1"/>
  <c r="AR401" i="1"/>
  <c r="W401" i="1"/>
  <c r="V401" i="1"/>
  <c r="Q401" i="1"/>
  <c r="BE401" i="1" s="1"/>
  <c r="M401" i="1"/>
  <c r="O401" i="1" s="1"/>
  <c r="BD400" i="1"/>
  <c r="BB400" i="1"/>
  <c r="BA400" i="1"/>
  <c r="AZ400" i="1"/>
  <c r="AY400" i="1"/>
  <c r="AX400" i="1"/>
  <c r="AW400" i="1"/>
  <c r="AV400" i="1"/>
  <c r="AU400" i="1"/>
  <c r="AT400" i="1"/>
  <c r="AS400" i="1"/>
  <c r="AR400" i="1"/>
  <c r="W400" i="1"/>
  <c r="V400" i="1"/>
  <c r="Q400" i="1"/>
  <c r="BE400" i="1" s="1"/>
  <c r="M400" i="1"/>
  <c r="O400" i="1" s="1"/>
  <c r="BC400" i="1" s="1"/>
  <c r="BD399" i="1"/>
  <c r="BB399" i="1"/>
  <c r="BA399" i="1"/>
  <c r="AZ399" i="1"/>
  <c r="AY399" i="1"/>
  <c r="AX399" i="1"/>
  <c r="AW399" i="1"/>
  <c r="AV399" i="1"/>
  <c r="AU399" i="1"/>
  <c r="AT399" i="1"/>
  <c r="AS399" i="1"/>
  <c r="AR399" i="1"/>
  <c r="V399" i="1"/>
  <c r="S399" i="1"/>
  <c r="Q399" i="1" s="1"/>
  <c r="BE399" i="1" s="1"/>
  <c r="R399" i="1"/>
  <c r="BF399" i="1" s="1"/>
  <c r="M399" i="1"/>
  <c r="O399" i="1" s="1"/>
  <c r="BC399" i="1" s="1"/>
  <c r="BD398" i="1"/>
  <c r="BB398" i="1"/>
  <c r="BA398" i="1"/>
  <c r="AZ398" i="1"/>
  <c r="AY398" i="1"/>
  <c r="AX398" i="1"/>
  <c r="AW398" i="1"/>
  <c r="AV398" i="1"/>
  <c r="AU398" i="1"/>
  <c r="AT398" i="1"/>
  <c r="AS398" i="1"/>
  <c r="AR398" i="1"/>
  <c r="W398" i="1"/>
  <c r="V398" i="1"/>
  <c r="Q398" i="1"/>
  <c r="BE398" i="1" s="1"/>
  <c r="M398" i="1"/>
  <c r="O398" i="1" s="1"/>
  <c r="BC398" i="1" s="1"/>
  <c r="BD397" i="1"/>
  <c r="BB397" i="1"/>
  <c r="BA397" i="1"/>
  <c r="AZ397" i="1"/>
  <c r="AY397" i="1"/>
  <c r="AX397" i="1"/>
  <c r="AW397" i="1"/>
  <c r="AV397" i="1"/>
  <c r="AU397" i="1"/>
  <c r="AT397" i="1"/>
  <c r="AS397" i="1"/>
  <c r="AR397" i="1"/>
  <c r="W397" i="1"/>
  <c r="V397" i="1"/>
  <c r="S397" i="1"/>
  <c r="Q397" i="1"/>
  <c r="BE397" i="1" s="1"/>
  <c r="M397" i="1"/>
  <c r="O397" i="1" s="1"/>
  <c r="BC397" i="1" s="1"/>
  <c r="BD396" i="1"/>
  <c r="BB396" i="1"/>
  <c r="BA396" i="1"/>
  <c r="AZ396" i="1"/>
  <c r="AY396" i="1"/>
  <c r="AX396" i="1"/>
  <c r="AW396" i="1"/>
  <c r="AV396" i="1"/>
  <c r="AU396" i="1"/>
  <c r="AT396" i="1"/>
  <c r="AS396" i="1"/>
  <c r="AR396" i="1"/>
  <c r="W396" i="1"/>
  <c r="V396" i="1"/>
  <c r="Q396" i="1"/>
  <c r="BE396" i="1" s="1"/>
  <c r="M396" i="1"/>
  <c r="O396" i="1" s="1"/>
  <c r="BC396" i="1" s="1"/>
  <c r="BD395" i="1"/>
  <c r="BB395" i="1"/>
  <c r="BA395" i="1"/>
  <c r="AZ395" i="1"/>
  <c r="AY395" i="1"/>
  <c r="AX395" i="1"/>
  <c r="AW395" i="1"/>
  <c r="AV395" i="1"/>
  <c r="AU395" i="1"/>
  <c r="AT395" i="1"/>
  <c r="AS395" i="1"/>
  <c r="AR395" i="1"/>
  <c r="W395" i="1"/>
  <c r="V395" i="1"/>
  <c r="Q395" i="1"/>
  <c r="BE395" i="1" s="1"/>
  <c r="M395" i="1"/>
  <c r="O395" i="1" s="1"/>
  <c r="BC395" i="1" s="1"/>
  <c r="BD394" i="1"/>
  <c r="BB394" i="1"/>
  <c r="BA394" i="1"/>
  <c r="AZ394" i="1"/>
  <c r="AY394" i="1"/>
  <c r="AX394" i="1"/>
  <c r="AW394" i="1"/>
  <c r="AV394" i="1"/>
  <c r="AU394" i="1"/>
  <c r="AT394" i="1"/>
  <c r="AS394" i="1"/>
  <c r="AR394" i="1"/>
  <c r="W394" i="1"/>
  <c r="V394" i="1"/>
  <c r="S394" i="1"/>
  <c r="Q394" i="1"/>
  <c r="BE394" i="1" s="1"/>
  <c r="M394" i="1"/>
  <c r="O394" i="1" s="1"/>
  <c r="BC394" i="1" s="1"/>
  <c r="BD393" i="1"/>
  <c r="BB393" i="1"/>
  <c r="BA393" i="1"/>
  <c r="AZ393" i="1"/>
  <c r="AY393" i="1"/>
  <c r="AX393" i="1"/>
  <c r="AW393" i="1"/>
  <c r="AV393" i="1"/>
  <c r="AU393" i="1"/>
  <c r="AT393" i="1"/>
  <c r="AS393" i="1"/>
  <c r="AR393" i="1"/>
  <c r="W393" i="1"/>
  <c r="V393" i="1"/>
  <c r="Q393" i="1"/>
  <c r="BE393" i="1" s="1"/>
  <c r="M393" i="1"/>
  <c r="O393" i="1" s="1"/>
  <c r="BC393" i="1" s="1"/>
  <c r="BD392" i="1"/>
  <c r="BB392" i="1"/>
  <c r="BA392" i="1"/>
  <c r="AZ392" i="1"/>
  <c r="AY392" i="1"/>
  <c r="AX392" i="1"/>
  <c r="AW392" i="1"/>
  <c r="AV392" i="1"/>
  <c r="AU392" i="1"/>
  <c r="AT392" i="1"/>
  <c r="AS392" i="1"/>
  <c r="AR392" i="1"/>
  <c r="W392" i="1"/>
  <c r="V392" i="1"/>
  <c r="Q392" i="1"/>
  <c r="BE392" i="1" s="1"/>
  <c r="M392" i="1"/>
  <c r="O392" i="1" s="1"/>
  <c r="BC392" i="1" s="1"/>
  <c r="BD391" i="1"/>
  <c r="BB391" i="1"/>
  <c r="BA391" i="1"/>
  <c r="AZ391" i="1"/>
  <c r="AY391" i="1"/>
  <c r="AX391" i="1"/>
  <c r="AW391" i="1"/>
  <c r="AV391" i="1"/>
  <c r="AU391" i="1"/>
  <c r="AT391" i="1"/>
  <c r="AS391" i="1"/>
  <c r="AR391" i="1"/>
  <c r="W391" i="1"/>
  <c r="V391" i="1"/>
  <c r="S391" i="1"/>
  <c r="Q391" i="1"/>
  <c r="BE391" i="1" s="1"/>
  <c r="M391" i="1"/>
  <c r="O391" i="1" s="1"/>
  <c r="BC391" i="1" s="1"/>
  <c r="BD390" i="1"/>
  <c r="BB390" i="1"/>
  <c r="BA390" i="1"/>
  <c r="AZ390" i="1"/>
  <c r="AY390" i="1"/>
  <c r="AX390" i="1"/>
  <c r="AW390" i="1"/>
  <c r="AV390" i="1"/>
  <c r="AU390" i="1"/>
  <c r="AT390" i="1"/>
  <c r="AS390" i="1"/>
  <c r="AR390" i="1"/>
  <c r="W390" i="1"/>
  <c r="V390" i="1"/>
  <c r="Q390" i="1"/>
  <c r="BE390" i="1" s="1"/>
  <c r="M390" i="1"/>
  <c r="O390" i="1" s="1"/>
  <c r="BC390" i="1" s="1"/>
  <c r="BD389" i="1"/>
  <c r="BB389" i="1"/>
  <c r="BA389" i="1"/>
  <c r="AZ389" i="1"/>
  <c r="AY389" i="1"/>
  <c r="AX389" i="1"/>
  <c r="AW389" i="1"/>
  <c r="AV389" i="1"/>
  <c r="AU389" i="1"/>
  <c r="AT389" i="1"/>
  <c r="AS389" i="1"/>
  <c r="AR389" i="1"/>
  <c r="W389" i="1"/>
  <c r="V389" i="1"/>
  <c r="S389" i="1"/>
  <c r="Q389" i="1"/>
  <c r="BE389" i="1" s="1"/>
  <c r="M389" i="1"/>
  <c r="O389" i="1" s="1"/>
  <c r="BC389" i="1" s="1"/>
  <c r="BD388" i="1"/>
  <c r="BB388" i="1"/>
  <c r="BA388" i="1"/>
  <c r="AZ388" i="1"/>
  <c r="AY388" i="1"/>
  <c r="AX388" i="1"/>
  <c r="AW388" i="1"/>
  <c r="AV388" i="1"/>
  <c r="AU388" i="1"/>
  <c r="AT388" i="1"/>
  <c r="AS388" i="1"/>
  <c r="AR388" i="1"/>
  <c r="W388" i="1"/>
  <c r="V388" i="1"/>
  <c r="S388" i="1"/>
  <c r="Q388" i="1"/>
  <c r="BE388" i="1" s="1"/>
  <c r="M388" i="1"/>
  <c r="O388" i="1" s="1"/>
  <c r="BC388" i="1" s="1"/>
  <c r="BD387" i="1"/>
  <c r="BB387" i="1"/>
  <c r="BA387" i="1"/>
  <c r="AZ387" i="1"/>
  <c r="AY387" i="1"/>
  <c r="AX387" i="1"/>
  <c r="AW387" i="1"/>
  <c r="AV387" i="1"/>
  <c r="AU387" i="1"/>
  <c r="AT387" i="1"/>
  <c r="AS387" i="1"/>
  <c r="AR387" i="1"/>
  <c r="W387" i="1"/>
  <c r="V387" i="1"/>
  <c r="S387" i="1"/>
  <c r="BG387" i="1" s="1"/>
  <c r="Q387" i="1"/>
  <c r="BE387" i="1" s="1"/>
  <c r="M387" i="1"/>
  <c r="O387" i="1" s="1"/>
  <c r="BC387" i="1" s="1"/>
  <c r="BD386" i="1"/>
  <c r="BB386" i="1"/>
  <c r="BA386" i="1"/>
  <c r="AZ386" i="1"/>
  <c r="AY386" i="1"/>
  <c r="AX386" i="1"/>
  <c r="AW386" i="1"/>
  <c r="AV386" i="1"/>
  <c r="AU386" i="1"/>
  <c r="AT386" i="1"/>
  <c r="AS386" i="1"/>
  <c r="AR386" i="1"/>
  <c r="W386" i="1"/>
  <c r="V386" i="1"/>
  <c r="Q386" i="1"/>
  <c r="BE386" i="1" s="1"/>
  <c r="M386" i="1"/>
  <c r="O386" i="1" s="1"/>
  <c r="BD385" i="1"/>
  <c r="BB385" i="1"/>
  <c r="BA385" i="1"/>
  <c r="AZ385" i="1"/>
  <c r="AY385" i="1"/>
  <c r="AX385" i="1"/>
  <c r="AW385" i="1"/>
  <c r="AV385" i="1"/>
  <c r="AU385" i="1"/>
  <c r="AT385" i="1"/>
  <c r="AS385" i="1"/>
  <c r="AR385" i="1"/>
  <c r="W385" i="1"/>
  <c r="V385" i="1"/>
  <c r="S385" i="1"/>
  <c r="Q385" i="1"/>
  <c r="BE385" i="1" s="1"/>
  <c r="M385" i="1"/>
  <c r="O385" i="1" s="1"/>
  <c r="BC385" i="1" s="1"/>
  <c r="BD384" i="1"/>
  <c r="BB384" i="1"/>
  <c r="AZ384" i="1"/>
  <c r="AY384" i="1"/>
  <c r="AX384" i="1"/>
  <c r="AW384" i="1"/>
  <c r="AV384" i="1"/>
  <c r="AU384" i="1"/>
  <c r="AT384" i="1"/>
  <c r="AS384" i="1"/>
  <c r="AR384" i="1"/>
  <c r="W384" i="1"/>
  <c r="V384" i="1"/>
  <c r="Q384" i="1"/>
  <c r="BE384" i="1" s="1"/>
  <c r="M384" i="1"/>
  <c r="O384" i="1" s="1"/>
  <c r="BC384" i="1" s="1"/>
  <c r="BD383" i="1"/>
  <c r="BB383" i="1"/>
  <c r="AZ383" i="1"/>
  <c r="AY383" i="1"/>
  <c r="AX383" i="1"/>
  <c r="AW383" i="1"/>
  <c r="AV383" i="1"/>
  <c r="AU383" i="1"/>
  <c r="AT383" i="1"/>
  <c r="AS383" i="1"/>
  <c r="AR383" i="1"/>
  <c r="W383" i="1"/>
  <c r="V383" i="1"/>
  <c r="Q383" i="1"/>
  <c r="BE383" i="1" s="1"/>
  <c r="O383" i="1"/>
  <c r="BC383" i="1" s="1"/>
  <c r="M383" i="1"/>
  <c r="BA383" i="1" s="1"/>
  <c r="BD382" i="1"/>
  <c r="BB382" i="1"/>
  <c r="AZ382" i="1"/>
  <c r="AY382" i="1"/>
  <c r="AX382" i="1"/>
  <c r="AW382" i="1"/>
  <c r="AV382" i="1"/>
  <c r="AU382" i="1"/>
  <c r="AT382" i="1"/>
  <c r="AS382" i="1"/>
  <c r="AR382" i="1"/>
  <c r="W382" i="1"/>
  <c r="V382" i="1"/>
  <c r="Q382" i="1"/>
  <c r="BE382" i="1" s="1"/>
  <c r="M382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V381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W380" i="1"/>
  <c r="V380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W378" i="1"/>
  <c r="V378" i="1"/>
  <c r="BD377" i="1"/>
  <c r="BB377" i="1"/>
  <c r="AZ377" i="1"/>
  <c r="AY377" i="1"/>
  <c r="AX377" i="1"/>
  <c r="AW377" i="1"/>
  <c r="AV377" i="1"/>
  <c r="AU377" i="1"/>
  <c r="AT377" i="1"/>
  <c r="AS377" i="1"/>
  <c r="AR377" i="1"/>
  <c r="W377" i="1"/>
  <c r="V377" i="1"/>
  <c r="Q377" i="1"/>
  <c r="BE377" i="1" s="1"/>
  <c r="O377" i="1"/>
  <c r="S377" i="1" s="1"/>
  <c r="M377" i="1"/>
  <c r="BA377" i="1" s="1"/>
  <c r="W376" i="1"/>
  <c r="V376" i="1"/>
  <c r="Q376" i="1"/>
  <c r="O376" i="1"/>
  <c r="S376" i="1" s="1"/>
  <c r="M376" i="1"/>
  <c r="W375" i="1"/>
  <c r="V375" i="1"/>
  <c r="S375" i="1"/>
  <c r="Q375" i="1"/>
  <c r="M375" i="1"/>
  <c r="O375" i="1" s="1"/>
  <c r="W374" i="1"/>
  <c r="V374" i="1"/>
  <c r="S374" i="1"/>
  <c r="Q374" i="1"/>
  <c r="R374" i="1" s="1"/>
  <c r="O374" i="1"/>
  <c r="M374" i="1"/>
  <c r="W373" i="1"/>
  <c r="V373" i="1"/>
  <c r="Q373" i="1"/>
  <c r="M373" i="1"/>
  <c r="O373" i="1" s="1"/>
  <c r="S373" i="1" s="1"/>
  <c r="W372" i="1"/>
  <c r="V372" i="1"/>
  <c r="Q372" i="1"/>
  <c r="M372" i="1"/>
  <c r="O372" i="1" s="1"/>
  <c r="S372" i="1" s="1"/>
  <c r="W371" i="1"/>
  <c r="V371" i="1"/>
  <c r="Q371" i="1"/>
  <c r="O371" i="1"/>
  <c r="S371" i="1" s="1"/>
  <c r="M371" i="1"/>
  <c r="W370" i="1"/>
  <c r="V370" i="1"/>
  <c r="Q370" i="1"/>
  <c r="O370" i="1"/>
  <c r="S370" i="1" s="1"/>
  <c r="M370" i="1"/>
  <c r="W369" i="1"/>
  <c r="V369" i="1"/>
  <c r="Q369" i="1"/>
  <c r="O369" i="1"/>
  <c r="S369" i="1" s="1"/>
  <c r="R369" i="1" s="1"/>
  <c r="M369" i="1"/>
  <c r="W368" i="1"/>
  <c r="V368" i="1"/>
  <c r="S368" i="1"/>
  <c r="Q368" i="1"/>
  <c r="O368" i="1"/>
  <c r="M368" i="1"/>
  <c r="BD367" i="1"/>
  <c r="BC367" i="1"/>
  <c r="BB367" i="1"/>
  <c r="AZ367" i="1"/>
  <c r="AY367" i="1"/>
  <c r="AX367" i="1"/>
  <c r="AW367" i="1"/>
  <c r="AV367" i="1"/>
  <c r="AU367" i="1"/>
  <c r="AT367" i="1"/>
  <c r="AS367" i="1"/>
  <c r="AR367" i="1"/>
  <c r="W367" i="1"/>
  <c r="V367" i="1"/>
  <c r="Q367" i="1"/>
  <c r="BE367" i="1" s="1"/>
  <c r="M367" i="1"/>
  <c r="O367" i="1" s="1"/>
  <c r="S367" i="1" s="1"/>
  <c r="BG367" i="1" s="1"/>
  <c r="BD366" i="1"/>
  <c r="BB366" i="1"/>
  <c r="AZ366" i="1"/>
  <c r="AY366" i="1"/>
  <c r="AX366" i="1"/>
  <c r="AW366" i="1"/>
  <c r="AV366" i="1"/>
  <c r="AU366" i="1"/>
  <c r="AT366" i="1"/>
  <c r="AS366" i="1"/>
  <c r="AR366" i="1"/>
  <c r="W366" i="1"/>
  <c r="V366" i="1"/>
  <c r="Q366" i="1"/>
  <c r="BE366" i="1" s="1"/>
  <c r="M366" i="1"/>
  <c r="W365" i="1"/>
  <c r="V365" i="1"/>
  <c r="Q365" i="1"/>
  <c r="M365" i="1"/>
  <c r="O365" i="1" s="1"/>
  <c r="S365" i="1" s="1"/>
  <c r="W364" i="1"/>
  <c r="V364" i="1"/>
  <c r="Q364" i="1"/>
  <c r="M364" i="1"/>
  <c r="O364" i="1" s="1"/>
  <c r="S364" i="1" s="1"/>
  <c r="BD363" i="1"/>
  <c r="BB363" i="1"/>
  <c r="AZ363" i="1"/>
  <c r="AY363" i="1"/>
  <c r="AX363" i="1"/>
  <c r="AW363" i="1"/>
  <c r="AV363" i="1"/>
  <c r="AU363" i="1"/>
  <c r="AT363" i="1"/>
  <c r="AS363" i="1"/>
  <c r="AR363" i="1"/>
  <c r="W363" i="1"/>
  <c r="V363" i="1"/>
  <c r="Q363" i="1"/>
  <c r="BE363" i="1" s="1"/>
  <c r="O363" i="1"/>
  <c r="S363" i="1" s="1"/>
  <c r="M363" i="1"/>
  <c r="BA363" i="1" s="1"/>
  <c r="BD362" i="1"/>
  <c r="BC362" i="1"/>
  <c r="BB362" i="1"/>
  <c r="AZ362" i="1"/>
  <c r="AY362" i="1"/>
  <c r="AX362" i="1"/>
  <c r="AW362" i="1"/>
  <c r="AV362" i="1"/>
  <c r="AU362" i="1"/>
  <c r="AT362" i="1"/>
  <c r="AS362" i="1"/>
  <c r="AR362" i="1"/>
  <c r="W362" i="1"/>
  <c r="V362" i="1"/>
  <c r="Q362" i="1"/>
  <c r="BE362" i="1" s="1"/>
  <c r="O362" i="1"/>
  <c r="S362" i="1" s="1"/>
  <c r="M362" i="1"/>
  <c r="BA362" i="1" s="1"/>
  <c r="BD361" i="1"/>
  <c r="BC361" i="1"/>
  <c r="BB361" i="1"/>
  <c r="AZ361" i="1"/>
  <c r="AY361" i="1"/>
  <c r="AX361" i="1"/>
  <c r="AW361" i="1"/>
  <c r="AV361" i="1"/>
  <c r="AU361" i="1"/>
  <c r="AT361" i="1"/>
  <c r="AS361" i="1"/>
  <c r="AR361" i="1"/>
  <c r="W361" i="1"/>
  <c r="V361" i="1"/>
  <c r="Q361" i="1"/>
  <c r="BE361" i="1" s="1"/>
  <c r="O361" i="1"/>
  <c r="S361" i="1" s="1"/>
  <c r="M361" i="1"/>
  <c r="BA361" i="1" s="1"/>
  <c r="BD360" i="1"/>
  <c r="BB360" i="1"/>
  <c r="AZ360" i="1"/>
  <c r="AY360" i="1"/>
  <c r="AX360" i="1"/>
  <c r="AW360" i="1"/>
  <c r="AV360" i="1"/>
  <c r="AU360" i="1"/>
  <c r="AT360" i="1"/>
  <c r="AS360" i="1"/>
  <c r="AR360" i="1"/>
  <c r="W360" i="1"/>
  <c r="V360" i="1"/>
  <c r="Q360" i="1"/>
  <c r="BE360" i="1" s="1"/>
  <c r="O360" i="1"/>
  <c r="M360" i="1"/>
  <c r="BA360" i="1" s="1"/>
  <c r="BD359" i="1"/>
  <c r="BC359" i="1"/>
  <c r="BB359" i="1"/>
  <c r="AZ359" i="1"/>
  <c r="AY359" i="1"/>
  <c r="AX359" i="1"/>
  <c r="AW359" i="1"/>
  <c r="AV359" i="1"/>
  <c r="AU359" i="1"/>
  <c r="AT359" i="1"/>
  <c r="AS359" i="1"/>
  <c r="AR359" i="1"/>
  <c r="W359" i="1"/>
  <c r="V359" i="1"/>
  <c r="Q359" i="1"/>
  <c r="BE359" i="1" s="1"/>
  <c r="O359" i="1"/>
  <c r="S359" i="1" s="1"/>
  <c r="M359" i="1"/>
  <c r="BA359" i="1" s="1"/>
  <c r="BD358" i="1"/>
  <c r="BC358" i="1"/>
  <c r="BB358" i="1"/>
  <c r="AZ358" i="1"/>
  <c r="AY358" i="1"/>
  <c r="AX358" i="1"/>
  <c r="AW358" i="1"/>
  <c r="AV358" i="1"/>
  <c r="AU358" i="1"/>
  <c r="AT358" i="1"/>
  <c r="AS358" i="1"/>
  <c r="AR358" i="1"/>
  <c r="W358" i="1"/>
  <c r="V358" i="1"/>
  <c r="Q358" i="1"/>
  <c r="BE358" i="1" s="1"/>
  <c r="O358" i="1"/>
  <c r="S358" i="1" s="1"/>
  <c r="M358" i="1"/>
  <c r="BA358" i="1" s="1"/>
  <c r="BD357" i="1"/>
  <c r="BB357" i="1"/>
  <c r="AZ357" i="1"/>
  <c r="AY357" i="1"/>
  <c r="AX357" i="1"/>
  <c r="AW357" i="1"/>
  <c r="AV357" i="1"/>
  <c r="AU357" i="1"/>
  <c r="AT357" i="1"/>
  <c r="AS357" i="1"/>
  <c r="AR357" i="1"/>
  <c r="W357" i="1"/>
  <c r="V357" i="1"/>
  <c r="Q357" i="1"/>
  <c r="BE357" i="1" s="1"/>
  <c r="O357" i="1"/>
  <c r="S357" i="1" s="1"/>
  <c r="M357" i="1"/>
  <c r="BA357" i="1" s="1"/>
  <c r="BD356" i="1"/>
  <c r="BB356" i="1"/>
  <c r="AZ356" i="1"/>
  <c r="AY356" i="1"/>
  <c r="AX356" i="1"/>
  <c r="AW356" i="1"/>
  <c r="AV356" i="1"/>
  <c r="AU356" i="1"/>
  <c r="AT356" i="1"/>
  <c r="AS356" i="1"/>
  <c r="AR356" i="1"/>
  <c r="W356" i="1"/>
  <c r="V356" i="1"/>
  <c r="Q356" i="1"/>
  <c r="BE356" i="1" s="1"/>
  <c r="O356" i="1"/>
  <c r="S356" i="1" s="1"/>
  <c r="M356" i="1"/>
  <c r="BA356" i="1" s="1"/>
  <c r="BD355" i="1"/>
  <c r="BB355" i="1"/>
  <c r="AZ355" i="1"/>
  <c r="AY355" i="1"/>
  <c r="AX355" i="1"/>
  <c r="AW355" i="1"/>
  <c r="AV355" i="1"/>
  <c r="AU355" i="1"/>
  <c r="AT355" i="1"/>
  <c r="AS355" i="1"/>
  <c r="AR355" i="1"/>
  <c r="W355" i="1"/>
  <c r="V355" i="1"/>
  <c r="Q355" i="1"/>
  <c r="BE355" i="1" s="1"/>
  <c r="O355" i="1"/>
  <c r="M355" i="1"/>
  <c r="BA355" i="1" s="1"/>
  <c r="BD354" i="1"/>
  <c r="BB354" i="1"/>
  <c r="AZ354" i="1"/>
  <c r="AY354" i="1"/>
  <c r="AX354" i="1"/>
  <c r="AW354" i="1"/>
  <c r="AV354" i="1"/>
  <c r="AU354" i="1"/>
  <c r="AT354" i="1"/>
  <c r="AS354" i="1"/>
  <c r="AR354" i="1"/>
  <c r="W354" i="1"/>
  <c r="V354" i="1"/>
  <c r="Q354" i="1"/>
  <c r="BE354" i="1" s="1"/>
  <c r="O354" i="1"/>
  <c r="S354" i="1" s="1"/>
  <c r="M354" i="1"/>
  <c r="BA354" i="1" s="1"/>
  <c r="BD353" i="1"/>
  <c r="BC353" i="1"/>
  <c r="BB353" i="1"/>
  <c r="AZ353" i="1"/>
  <c r="AY353" i="1"/>
  <c r="AX353" i="1"/>
  <c r="AW353" i="1"/>
  <c r="AV353" i="1"/>
  <c r="AU353" i="1"/>
  <c r="AT353" i="1"/>
  <c r="AS353" i="1"/>
  <c r="AR353" i="1"/>
  <c r="W353" i="1"/>
  <c r="V353" i="1"/>
  <c r="Q353" i="1"/>
  <c r="BE353" i="1" s="1"/>
  <c r="O353" i="1"/>
  <c r="S353" i="1" s="1"/>
  <c r="M353" i="1"/>
  <c r="BA353" i="1" s="1"/>
  <c r="BD352" i="1"/>
  <c r="BC352" i="1"/>
  <c r="BB352" i="1"/>
  <c r="AZ352" i="1"/>
  <c r="AY352" i="1"/>
  <c r="AX352" i="1"/>
  <c r="AW352" i="1"/>
  <c r="AV352" i="1"/>
  <c r="AU352" i="1"/>
  <c r="AT352" i="1"/>
  <c r="AS352" i="1"/>
  <c r="AR352" i="1"/>
  <c r="W352" i="1"/>
  <c r="V352" i="1"/>
  <c r="Q352" i="1"/>
  <c r="BE352" i="1" s="1"/>
  <c r="O352" i="1"/>
  <c r="S352" i="1" s="1"/>
  <c r="M352" i="1"/>
  <c r="BA352" i="1" s="1"/>
  <c r="BD351" i="1"/>
  <c r="BB351" i="1"/>
  <c r="AZ351" i="1"/>
  <c r="AY351" i="1"/>
  <c r="AX351" i="1"/>
  <c r="AW351" i="1"/>
  <c r="AV351" i="1"/>
  <c r="AU351" i="1"/>
  <c r="AT351" i="1"/>
  <c r="AS351" i="1"/>
  <c r="AR351" i="1"/>
  <c r="W351" i="1"/>
  <c r="V351" i="1"/>
  <c r="Q351" i="1"/>
  <c r="BE351" i="1" s="1"/>
  <c r="O351" i="1"/>
  <c r="S351" i="1" s="1"/>
  <c r="M351" i="1"/>
  <c r="BA351" i="1" s="1"/>
  <c r="BD350" i="1"/>
  <c r="BB350" i="1"/>
  <c r="AZ350" i="1"/>
  <c r="AY350" i="1"/>
  <c r="AX350" i="1"/>
  <c r="AW350" i="1"/>
  <c r="AV350" i="1"/>
  <c r="AU350" i="1"/>
  <c r="AT350" i="1"/>
  <c r="AS350" i="1"/>
  <c r="AR350" i="1"/>
  <c r="W350" i="1"/>
  <c r="V350" i="1"/>
  <c r="Q350" i="1"/>
  <c r="BE350" i="1" s="1"/>
  <c r="O350" i="1"/>
  <c r="M350" i="1"/>
  <c r="BA350" i="1" s="1"/>
  <c r="BD349" i="1"/>
  <c r="BC349" i="1"/>
  <c r="BB349" i="1"/>
  <c r="AZ349" i="1"/>
  <c r="AY349" i="1"/>
  <c r="AX349" i="1"/>
  <c r="AW349" i="1"/>
  <c r="AV349" i="1"/>
  <c r="AU349" i="1"/>
  <c r="AT349" i="1"/>
  <c r="AS349" i="1"/>
  <c r="AR349" i="1"/>
  <c r="W349" i="1"/>
  <c r="V349" i="1"/>
  <c r="Q349" i="1"/>
  <c r="BE349" i="1" s="1"/>
  <c r="O349" i="1"/>
  <c r="S349" i="1" s="1"/>
  <c r="M349" i="1"/>
  <c r="BA349" i="1" s="1"/>
  <c r="BD348" i="1"/>
  <c r="BB348" i="1"/>
  <c r="AZ348" i="1"/>
  <c r="AY348" i="1"/>
  <c r="AX348" i="1"/>
  <c r="AW348" i="1"/>
  <c r="AV348" i="1"/>
  <c r="AU348" i="1"/>
  <c r="AT348" i="1"/>
  <c r="AS348" i="1"/>
  <c r="AR348" i="1"/>
  <c r="W348" i="1"/>
  <c r="V348" i="1"/>
  <c r="Q348" i="1"/>
  <c r="BE348" i="1" s="1"/>
  <c r="O348" i="1"/>
  <c r="S348" i="1" s="1"/>
  <c r="M348" i="1"/>
  <c r="BA348" i="1" s="1"/>
  <c r="BD347" i="1"/>
  <c r="BB347" i="1"/>
  <c r="AZ347" i="1"/>
  <c r="AY347" i="1"/>
  <c r="AX347" i="1"/>
  <c r="AW347" i="1"/>
  <c r="AV347" i="1"/>
  <c r="AU347" i="1"/>
  <c r="AT347" i="1"/>
  <c r="AS347" i="1"/>
  <c r="AR347" i="1"/>
  <c r="W347" i="1"/>
  <c r="V347" i="1"/>
  <c r="Q347" i="1"/>
  <c r="BE347" i="1" s="1"/>
  <c r="O347" i="1"/>
  <c r="M347" i="1"/>
  <c r="BA347" i="1" s="1"/>
  <c r="BD346" i="1"/>
  <c r="BC346" i="1"/>
  <c r="BB346" i="1"/>
  <c r="AZ346" i="1"/>
  <c r="AY346" i="1"/>
  <c r="AX346" i="1"/>
  <c r="AW346" i="1"/>
  <c r="AV346" i="1"/>
  <c r="AU346" i="1"/>
  <c r="AT346" i="1"/>
  <c r="AS346" i="1"/>
  <c r="AR346" i="1"/>
  <c r="W346" i="1"/>
  <c r="V346" i="1"/>
  <c r="Q346" i="1"/>
  <c r="BE346" i="1" s="1"/>
  <c r="O346" i="1"/>
  <c r="S346" i="1" s="1"/>
  <c r="M346" i="1"/>
  <c r="BA346" i="1" s="1"/>
  <c r="BD345" i="1"/>
  <c r="BB345" i="1"/>
  <c r="AZ345" i="1"/>
  <c r="AY345" i="1"/>
  <c r="AX345" i="1"/>
  <c r="AW345" i="1"/>
  <c r="AV345" i="1"/>
  <c r="AU345" i="1"/>
  <c r="AT345" i="1"/>
  <c r="AS345" i="1"/>
  <c r="AR345" i="1"/>
  <c r="W345" i="1"/>
  <c r="V345" i="1"/>
  <c r="Q345" i="1"/>
  <c r="BE345" i="1" s="1"/>
  <c r="O345" i="1"/>
  <c r="S345" i="1" s="1"/>
  <c r="M345" i="1"/>
  <c r="BA345" i="1" s="1"/>
  <c r="BD344" i="1"/>
  <c r="BB344" i="1"/>
  <c r="AZ344" i="1"/>
  <c r="AY344" i="1"/>
  <c r="AX344" i="1"/>
  <c r="AW344" i="1"/>
  <c r="AV344" i="1"/>
  <c r="AU344" i="1"/>
  <c r="AT344" i="1"/>
  <c r="AS344" i="1"/>
  <c r="AR344" i="1"/>
  <c r="W344" i="1"/>
  <c r="V344" i="1"/>
  <c r="Q344" i="1"/>
  <c r="BE344" i="1" s="1"/>
  <c r="O344" i="1"/>
  <c r="M344" i="1"/>
  <c r="BA344" i="1" s="1"/>
  <c r="BD343" i="1"/>
  <c r="BC343" i="1"/>
  <c r="BB343" i="1"/>
  <c r="AZ343" i="1"/>
  <c r="AY343" i="1"/>
  <c r="AX343" i="1"/>
  <c r="AW343" i="1"/>
  <c r="AV343" i="1"/>
  <c r="AU343" i="1"/>
  <c r="AT343" i="1"/>
  <c r="AS343" i="1"/>
  <c r="AR343" i="1"/>
  <c r="W343" i="1"/>
  <c r="V343" i="1"/>
  <c r="Q343" i="1"/>
  <c r="BE343" i="1" s="1"/>
  <c r="O343" i="1"/>
  <c r="S343" i="1" s="1"/>
  <c r="M343" i="1"/>
  <c r="BA343" i="1" s="1"/>
  <c r="BD342" i="1"/>
  <c r="BB342" i="1"/>
  <c r="AZ342" i="1"/>
  <c r="AY342" i="1"/>
  <c r="AX342" i="1"/>
  <c r="AW342" i="1"/>
  <c r="AV342" i="1"/>
  <c r="AU342" i="1"/>
  <c r="AT342" i="1"/>
  <c r="AS342" i="1"/>
  <c r="AR342" i="1"/>
  <c r="W342" i="1"/>
  <c r="V342" i="1"/>
  <c r="Q342" i="1"/>
  <c r="BE342" i="1" s="1"/>
  <c r="O342" i="1"/>
  <c r="S342" i="1" s="1"/>
  <c r="M342" i="1"/>
  <c r="BA342" i="1" s="1"/>
  <c r="BD341" i="1"/>
  <c r="BB341" i="1"/>
  <c r="AZ341" i="1"/>
  <c r="AY341" i="1"/>
  <c r="AX341" i="1"/>
  <c r="AW341" i="1"/>
  <c r="AV341" i="1"/>
  <c r="AU341" i="1"/>
  <c r="AT341" i="1"/>
  <c r="AS341" i="1"/>
  <c r="AR341" i="1"/>
  <c r="W341" i="1"/>
  <c r="V341" i="1"/>
  <c r="Q341" i="1"/>
  <c r="BE341" i="1" s="1"/>
  <c r="O341" i="1"/>
  <c r="M341" i="1"/>
  <c r="BA341" i="1" s="1"/>
  <c r="BD340" i="1"/>
  <c r="BC340" i="1"/>
  <c r="BB340" i="1"/>
  <c r="AZ340" i="1"/>
  <c r="AY340" i="1"/>
  <c r="AX340" i="1"/>
  <c r="AW340" i="1"/>
  <c r="AV340" i="1"/>
  <c r="AU340" i="1"/>
  <c r="AT340" i="1"/>
  <c r="AS340" i="1"/>
  <c r="AR340" i="1"/>
  <c r="W340" i="1"/>
  <c r="V340" i="1"/>
  <c r="Q340" i="1"/>
  <c r="BE340" i="1" s="1"/>
  <c r="O340" i="1"/>
  <c r="S340" i="1" s="1"/>
  <c r="M340" i="1"/>
  <c r="BA340" i="1" s="1"/>
  <c r="BD339" i="1"/>
  <c r="BB339" i="1"/>
  <c r="AZ339" i="1"/>
  <c r="AY339" i="1"/>
  <c r="AX339" i="1"/>
  <c r="AW339" i="1"/>
  <c r="AV339" i="1"/>
  <c r="AU339" i="1"/>
  <c r="AT339" i="1"/>
  <c r="AS339" i="1"/>
  <c r="AR339" i="1"/>
  <c r="W339" i="1"/>
  <c r="V339" i="1"/>
  <c r="Q339" i="1"/>
  <c r="BE339" i="1" s="1"/>
  <c r="O339" i="1"/>
  <c r="S339" i="1" s="1"/>
  <c r="M339" i="1"/>
  <c r="BA339" i="1" s="1"/>
  <c r="BD338" i="1"/>
  <c r="BB338" i="1"/>
  <c r="AZ338" i="1"/>
  <c r="AY338" i="1"/>
  <c r="AX338" i="1"/>
  <c r="AW338" i="1"/>
  <c r="AV338" i="1"/>
  <c r="AU338" i="1"/>
  <c r="AT338" i="1"/>
  <c r="AS338" i="1"/>
  <c r="AR338" i="1"/>
  <c r="W338" i="1"/>
  <c r="V338" i="1"/>
  <c r="Q338" i="1"/>
  <c r="BE338" i="1" s="1"/>
  <c r="O338" i="1"/>
  <c r="M338" i="1"/>
  <c r="BA338" i="1" s="1"/>
  <c r="BD337" i="1"/>
  <c r="BC337" i="1"/>
  <c r="BB337" i="1"/>
  <c r="AZ337" i="1"/>
  <c r="AY337" i="1"/>
  <c r="AX337" i="1"/>
  <c r="AW337" i="1"/>
  <c r="AV337" i="1"/>
  <c r="AU337" i="1"/>
  <c r="AT337" i="1"/>
  <c r="AS337" i="1"/>
  <c r="AR337" i="1"/>
  <c r="W337" i="1"/>
  <c r="V337" i="1"/>
  <c r="Q337" i="1"/>
  <c r="BE337" i="1" s="1"/>
  <c r="O337" i="1"/>
  <c r="S337" i="1" s="1"/>
  <c r="M337" i="1"/>
  <c r="BA337" i="1" s="1"/>
  <c r="BE336" i="1"/>
  <c r="BD336" i="1"/>
  <c r="BB336" i="1"/>
  <c r="AZ336" i="1"/>
  <c r="AY336" i="1"/>
  <c r="AX336" i="1"/>
  <c r="AW336" i="1"/>
  <c r="AV336" i="1"/>
  <c r="AU336" i="1"/>
  <c r="AT336" i="1"/>
  <c r="AS336" i="1"/>
  <c r="AR336" i="1"/>
  <c r="W336" i="1"/>
  <c r="V336" i="1"/>
  <c r="Q336" i="1"/>
  <c r="O336" i="1"/>
  <c r="S336" i="1" s="1"/>
  <c r="M336" i="1"/>
  <c r="BA336" i="1" s="1"/>
  <c r="BD335" i="1"/>
  <c r="BC335" i="1"/>
  <c r="BB335" i="1"/>
  <c r="AZ335" i="1"/>
  <c r="AY335" i="1"/>
  <c r="AX335" i="1"/>
  <c r="AW335" i="1"/>
  <c r="AV335" i="1"/>
  <c r="AU335" i="1"/>
  <c r="AT335" i="1"/>
  <c r="AS335" i="1"/>
  <c r="AR335" i="1"/>
  <c r="W335" i="1"/>
  <c r="V335" i="1"/>
  <c r="Q335" i="1"/>
  <c r="BE335" i="1" s="1"/>
  <c r="O335" i="1"/>
  <c r="S335" i="1" s="1"/>
  <c r="BG335" i="1" s="1"/>
  <c r="M335" i="1"/>
  <c r="BA335" i="1" s="1"/>
  <c r="BD334" i="1"/>
  <c r="BC334" i="1"/>
  <c r="BB334" i="1"/>
  <c r="AZ334" i="1"/>
  <c r="AY334" i="1"/>
  <c r="AX334" i="1"/>
  <c r="AW334" i="1"/>
  <c r="AV334" i="1"/>
  <c r="AU334" i="1"/>
  <c r="AT334" i="1"/>
  <c r="AS334" i="1"/>
  <c r="AR334" i="1"/>
  <c r="W334" i="1"/>
  <c r="V334" i="1"/>
  <c r="Q334" i="1"/>
  <c r="BE334" i="1" s="1"/>
  <c r="O334" i="1"/>
  <c r="S334" i="1" s="1"/>
  <c r="BG334" i="1" s="1"/>
  <c r="M334" i="1"/>
  <c r="BA334" i="1" s="1"/>
  <c r="BD333" i="1"/>
  <c r="BC333" i="1"/>
  <c r="BB333" i="1"/>
  <c r="AZ333" i="1"/>
  <c r="AY333" i="1"/>
  <c r="AX333" i="1"/>
  <c r="AW333" i="1"/>
  <c r="AV333" i="1"/>
  <c r="AU333" i="1"/>
  <c r="AT333" i="1"/>
  <c r="AS333" i="1"/>
  <c r="AR333" i="1"/>
  <c r="W333" i="1"/>
  <c r="V333" i="1"/>
  <c r="Q333" i="1"/>
  <c r="BE333" i="1" s="1"/>
  <c r="O333" i="1"/>
  <c r="S333" i="1" s="1"/>
  <c r="M333" i="1"/>
  <c r="BA333" i="1" s="1"/>
  <c r="BD332" i="1"/>
  <c r="BB332" i="1"/>
  <c r="AZ332" i="1"/>
  <c r="AY332" i="1"/>
  <c r="AX332" i="1"/>
  <c r="AW332" i="1"/>
  <c r="AV332" i="1"/>
  <c r="AU332" i="1"/>
  <c r="AT332" i="1"/>
  <c r="AS332" i="1"/>
  <c r="AR332" i="1"/>
  <c r="W332" i="1"/>
  <c r="V332" i="1"/>
  <c r="Q332" i="1"/>
  <c r="BE332" i="1" s="1"/>
  <c r="O332" i="1"/>
  <c r="S332" i="1" s="1"/>
  <c r="M332" i="1"/>
  <c r="BA332" i="1" s="1"/>
  <c r="BD331" i="1"/>
  <c r="BC331" i="1"/>
  <c r="BB331" i="1"/>
  <c r="AZ331" i="1"/>
  <c r="AY331" i="1"/>
  <c r="AX331" i="1"/>
  <c r="AW331" i="1"/>
  <c r="AV331" i="1"/>
  <c r="AU331" i="1"/>
  <c r="AT331" i="1"/>
  <c r="AS331" i="1"/>
  <c r="AR331" i="1"/>
  <c r="W331" i="1"/>
  <c r="V331" i="1"/>
  <c r="Q331" i="1"/>
  <c r="BE331" i="1" s="1"/>
  <c r="O331" i="1"/>
  <c r="S331" i="1" s="1"/>
  <c r="BG331" i="1" s="1"/>
  <c r="M331" i="1"/>
  <c r="BA331" i="1" s="1"/>
  <c r="BD330" i="1"/>
  <c r="BC330" i="1"/>
  <c r="BB330" i="1"/>
  <c r="AZ330" i="1"/>
  <c r="AY330" i="1"/>
  <c r="AX330" i="1"/>
  <c r="AW330" i="1"/>
  <c r="AV330" i="1"/>
  <c r="AU330" i="1"/>
  <c r="AT330" i="1"/>
  <c r="AS330" i="1"/>
  <c r="AR330" i="1"/>
  <c r="W330" i="1"/>
  <c r="V330" i="1"/>
  <c r="Q330" i="1"/>
  <c r="BE330" i="1" s="1"/>
  <c r="O330" i="1"/>
  <c r="S330" i="1" s="1"/>
  <c r="BG330" i="1" s="1"/>
  <c r="M330" i="1"/>
  <c r="BA330" i="1" s="1"/>
  <c r="BD329" i="1"/>
  <c r="BC329" i="1"/>
  <c r="BB329" i="1"/>
  <c r="AZ329" i="1"/>
  <c r="AY329" i="1"/>
  <c r="AX329" i="1"/>
  <c r="AW329" i="1"/>
  <c r="AV329" i="1"/>
  <c r="AU329" i="1"/>
  <c r="AT329" i="1"/>
  <c r="AS329" i="1"/>
  <c r="AR329" i="1"/>
  <c r="W329" i="1"/>
  <c r="V329" i="1"/>
  <c r="Q329" i="1"/>
  <c r="BE329" i="1" s="1"/>
  <c r="O329" i="1"/>
  <c r="S329" i="1" s="1"/>
  <c r="M329" i="1"/>
  <c r="BA329" i="1" s="1"/>
  <c r="BD328" i="1"/>
  <c r="BB328" i="1"/>
  <c r="AZ328" i="1"/>
  <c r="AY328" i="1"/>
  <c r="AX328" i="1"/>
  <c r="AW328" i="1"/>
  <c r="AV328" i="1"/>
  <c r="AU328" i="1"/>
  <c r="AT328" i="1"/>
  <c r="AS328" i="1"/>
  <c r="AR328" i="1"/>
  <c r="W328" i="1"/>
  <c r="V328" i="1"/>
  <c r="Q328" i="1"/>
  <c r="BE328" i="1" s="1"/>
  <c r="O328" i="1"/>
  <c r="S328" i="1" s="1"/>
  <c r="M328" i="1"/>
  <c r="BA328" i="1" s="1"/>
  <c r="BG327" i="1"/>
  <c r="BD327" i="1"/>
  <c r="BC327" i="1"/>
  <c r="BB327" i="1"/>
  <c r="AZ327" i="1"/>
  <c r="AY327" i="1"/>
  <c r="AX327" i="1"/>
  <c r="AW327" i="1"/>
  <c r="AV327" i="1"/>
  <c r="AU327" i="1"/>
  <c r="AT327" i="1"/>
  <c r="AS327" i="1"/>
  <c r="AR327" i="1"/>
  <c r="W327" i="1"/>
  <c r="V327" i="1"/>
  <c r="Q327" i="1"/>
  <c r="BE327" i="1" s="1"/>
  <c r="O327" i="1"/>
  <c r="S327" i="1" s="1"/>
  <c r="M327" i="1"/>
  <c r="BA327" i="1" s="1"/>
  <c r="BG326" i="1"/>
  <c r="BD326" i="1"/>
  <c r="BC326" i="1"/>
  <c r="BB326" i="1"/>
  <c r="AZ326" i="1"/>
  <c r="AY326" i="1"/>
  <c r="AX326" i="1"/>
  <c r="AW326" i="1"/>
  <c r="AV326" i="1"/>
  <c r="AU326" i="1"/>
  <c r="AT326" i="1"/>
  <c r="AS326" i="1"/>
  <c r="AR326" i="1"/>
  <c r="W326" i="1"/>
  <c r="V326" i="1"/>
  <c r="Q326" i="1"/>
  <c r="BE326" i="1" s="1"/>
  <c r="O326" i="1"/>
  <c r="S326" i="1" s="1"/>
  <c r="M326" i="1"/>
  <c r="BA326" i="1" s="1"/>
  <c r="BD325" i="1"/>
  <c r="BC325" i="1"/>
  <c r="BB325" i="1"/>
  <c r="AZ325" i="1"/>
  <c r="AY325" i="1"/>
  <c r="AX325" i="1"/>
  <c r="AW325" i="1"/>
  <c r="AV325" i="1"/>
  <c r="AU325" i="1"/>
  <c r="AT325" i="1"/>
  <c r="AS325" i="1"/>
  <c r="AR325" i="1"/>
  <c r="W325" i="1"/>
  <c r="V325" i="1"/>
  <c r="Q325" i="1"/>
  <c r="BE325" i="1" s="1"/>
  <c r="O325" i="1"/>
  <c r="S325" i="1" s="1"/>
  <c r="M325" i="1"/>
  <c r="BA325" i="1" s="1"/>
  <c r="BD324" i="1"/>
  <c r="BB324" i="1"/>
  <c r="AZ324" i="1"/>
  <c r="AY324" i="1"/>
  <c r="AX324" i="1"/>
  <c r="AW324" i="1"/>
  <c r="AV324" i="1"/>
  <c r="AU324" i="1"/>
  <c r="AT324" i="1"/>
  <c r="AS324" i="1"/>
  <c r="AR324" i="1"/>
  <c r="W324" i="1"/>
  <c r="V324" i="1"/>
  <c r="Q324" i="1"/>
  <c r="BE324" i="1" s="1"/>
  <c r="O324" i="1"/>
  <c r="S324" i="1" s="1"/>
  <c r="M324" i="1"/>
  <c r="BA324" i="1" s="1"/>
  <c r="BD323" i="1"/>
  <c r="BC323" i="1"/>
  <c r="BB323" i="1"/>
  <c r="AZ323" i="1"/>
  <c r="AY323" i="1"/>
  <c r="AX323" i="1"/>
  <c r="AW323" i="1"/>
  <c r="AV323" i="1"/>
  <c r="AU323" i="1"/>
  <c r="AT323" i="1"/>
  <c r="AS323" i="1"/>
  <c r="AR323" i="1"/>
  <c r="W323" i="1"/>
  <c r="V323" i="1"/>
  <c r="Q323" i="1"/>
  <c r="BE323" i="1" s="1"/>
  <c r="O323" i="1"/>
  <c r="S323" i="1" s="1"/>
  <c r="BG323" i="1" s="1"/>
  <c r="M323" i="1"/>
  <c r="BA323" i="1" s="1"/>
  <c r="BG322" i="1"/>
  <c r="BD322" i="1"/>
  <c r="BC322" i="1"/>
  <c r="BB322" i="1"/>
  <c r="AZ322" i="1"/>
  <c r="AY322" i="1"/>
  <c r="AX322" i="1"/>
  <c r="AW322" i="1"/>
  <c r="AV322" i="1"/>
  <c r="AU322" i="1"/>
  <c r="AT322" i="1"/>
  <c r="AS322" i="1"/>
  <c r="AR322" i="1"/>
  <c r="W322" i="1"/>
  <c r="V322" i="1"/>
  <c r="Q322" i="1"/>
  <c r="BE322" i="1" s="1"/>
  <c r="O322" i="1"/>
  <c r="S322" i="1" s="1"/>
  <c r="M322" i="1"/>
  <c r="BA322" i="1" s="1"/>
  <c r="BD321" i="1"/>
  <c r="BC321" i="1"/>
  <c r="BB321" i="1"/>
  <c r="AZ321" i="1"/>
  <c r="AY321" i="1"/>
  <c r="AX321" i="1"/>
  <c r="AW321" i="1"/>
  <c r="AV321" i="1"/>
  <c r="AU321" i="1"/>
  <c r="AT321" i="1"/>
  <c r="AS321" i="1"/>
  <c r="AR321" i="1"/>
  <c r="W321" i="1"/>
  <c r="V321" i="1"/>
  <c r="Q321" i="1"/>
  <c r="BE321" i="1" s="1"/>
  <c r="O321" i="1"/>
  <c r="S321" i="1" s="1"/>
  <c r="M321" i="1"/>
  <c r="BA321" i="1" s="1"/>
  <c r="BE320" i="1"/>
  <c r="BD320" i="1"/>
  <c r="BB320" i="1"/>
  <c r="AZ320" i="1"/>
  <c r="AY320" i="1"/>
  <c r="AX320" i="1"/>
  <c r="AW320" i="1"/>
  <c r="AV320" i="1"/>
  <c r="AU320" i="1"/>
  <c r="AT320" i="1"/>
  <c r="AS320" i="1"/>
  <c r="AR320" i="1"/>
  <c r="W320" i="1"/>
  <c r="V320" i="1"/>
  <c r="Q320" i="1"/>
  <c r="O320" i="1"/>
  <c r="S320" i="1" s="1"/>
  <c r="M320" i="1"/>
  <c r="BA320" i="1" s="1"/>
  <c r="BD319" i="1"/>
  <c r="BC319" i="1"/>
  <c r="BB319" i="1"/>
  <c r="AZ319" i="1"/>
  <c r="AY319" i="1"/>
  <c r="AX319" i="1"/>
  <c r="AW319" i="1"/>
  <c r="AV319" i="1"/>
  <c r="AU319" i="1"/>
  <c r="AT319" i="1"/>
  <c r="AS319" i="1"/>
  <c r="AR319" i="1"/>
  <c r="W319" i="1"/>
  <c r="V319" i="1"/>
  <c r="Q319" i="1"/>
  <c r="BE319" i="1" s="1"/>
  <c r="O319" i="1"/>
  <c r="S319" i="1" s="1"/>
  <c r="BG319" i="1" s="1"/>
  <c r="M319" i="1"/>
  <c r="BA319" i="1" s="1"/>
  <c r="BD318" i="1"/>
  <c r="BB318" i="1"/>
  <c r="AZ318" i="1"/>
  <c r="AY318" i="1"/>
  <c r="AX318" i="1"/>
  <c r="AW318" i="1"/>
  <c r="AV318" i="1"/>
  <c r="AU318" i="1"/>
  <c r="AT318" i="1"/>
  <c r="AS318" i="1"/>
  <c r="AR318" i="1"/>
  <c r="W318" i="1"/>
  <c r="V318" i="1"/>
  <c r="Q318" i="1"/>
  <c r="BE318" i="1" s="1"/>
  <c r="M318" i="1"/>
  <c r="W317" i="1"/>
  <c r="V317" i="1"/>
  <c r="Q317" i="1"/>
  <c r="O317" i="1"/>
  <c r="S317" i="1" s="1"/>
  <c r="M317" i="1"/>
  <c r="W316" i="1"/>
  <c r="V316" i="1"/>
  <c r="Q316" i="1"/>
  <c r="M316" i="1"/>
  <c r="O316" i="1" s="1"/>
  <c r="S316" i="1" s="1"/>
  <c r="R316" i="1" s="1"/>
  <c r="W315" i="1"/>
  <c r="V315" i="1"/>
  <c r="Q315" i="1"/>
  <c r="M315" i="1"/>
  <c r="O315" i="1" s="1"/>
  <c r="S315" i="1" s="1"/>
  <c r="W314" i="1"/>
  <c r="V314" i="1"/>
  <c r="S314" i="1"/>
  <c r="Q314" i="1"/>
  <c r="M314" i="1"/>
  <c r="O314" i="1" s="1"/>
  <c r="W313" i="1"/>
  <c r="V313" i="1"/>
  <c r="Q313" i="1"/>
  <c r="M313" i="1"/>
  <c r="O313" i="1" s="1"/>
  <c r="S313" i="1" s="1"/>
  <c r="W312" i="1"/>
  <c r="V312" i="1"/>
  <c r="S312" i="1"/>
  <c r="Q312" i="1"/>
  <c r="M312" i="1"/>
  <c r="O312" i="1" s="1"/>
  <c r="W311" i="1"/>
  <c r="V311" i="1"/>
  <c r="S311" i="1"/>
  <c r="Q311" i="1"/>
  <c r="O311" i="1"/>
  <c r="M311" i="1"/>
  <c r="W310" i="1"/>
  <c r="V310" i="1"/>
  <c r="S310" i="1"/>
  <c r="Q310" i="1"/>
  <c r="O310" i="1"/>
  <c r="M310" i="1"/>
  <c r="W309" i="1"/>
  <c r="V309" i="1"/>
  <c r="Q309" i="1"/>
  <c r="O309" i="1"/>
  <c r="S309" i="1" s="1"/>
  <c r="M309" i="1"/>
  <c r="W308" i="1"/>
  <c r="V308" i="1"/>
  <c r="Q308" i="1"/>
  <c r="M308" i="1"/>
  <c r="O308" i="1" s="1"/>
  <c r="S308" i="1" s="1"/>
  <c r="W307" i="1"/>
  <c r="V307" i="1"/>
  <c r="Q307" i="1"/>
  <c r="O307" i="1"/>
  <c r="S307" i="1" s="1"/>
  <c r="R307" i="1" s="1"/>
  <c r="M307" i="1"/>
  <c r="W306" i="1"/>
  <c r="V306" i="1"/>
  <c r="Q306" i="1"/>
  <c r="O306" i="1"/>
  <c r="S306" i="1" s="1"/>
  <c r="R306" i="1" s="1"/>
  <c r="M306" i="1"/>
  <c r="W305" i="1"/>
  <c r="V305" i="1"/>
  <c r="S305" i="1"/>
  <c r="Q305" i="1"/>
  <c r="O305" i="1"/>
  <c r="M305" i="1"/>
  <c r="W304" i="1"/>
  <c r="V304" i="1"/>
  <c r="Q304" i="1"/>
  <c r="O304" i="1"/>
  <c r="S304" i="1" s="1"/>
  <c r="R304" i="1" s="1"/>
  <c r="M304" i="1"/>
  <c r="W303" i="1"/>
  <c r="V303" i="1"/>
  <c r="S303" i="1"/>
  <c r="Q303" i="1"/>
  <c r="M303" i="1"/>
  <c r="O303" i="1" s="1"/>
  <c r="W302" i="1"/>
  <c r="V302" i="1"/>
  <c r="S302" i="1"/>
  <c r="Q302" i="1"/>
  <c r="O302" i="1"/>
  <c r="M302" i="1"/>
  <c r="W301" i="1"/>
  <c r="V301" i="1"/>
  <c r="Q301" i="1"/>
  <c r="M301" i="1"/>
  <c r="O301" i="1" s="1"/>
  <c r="S301" i="1" s="1"/>
  <c r="W300" i="1"/>
  <c r="V300" i="1"/>
  <c r="S300" i="1"/>
  <c r="Q300" i="1"/>
  <c r="O300" i="1"/>
  <c r="M300" i="1"/>
  <c r="W299" i="1"/>
  <c r="V299" i="1"/>
  <c r="Q299" i="1"/>
  <c r="O299" i="1"/>
  <c r="S299" i="1" s="1"/>
  <c r="M299" i="1"/>
  <c r="W298" i="1"/>
  <c r="V298" i="1"/>
  <c r="S298" i="1"/>
  <c r="Q298" i="1"/>
  <c r="O298" i="1"/>
  <c r="M298" i="1"/>
  <c r="W297" i="1"/>
  <c r="V297" i="1"/>
  <c r="Q297" i="1"/>
  <c r="O297" i="1"/>
  <c r="S297" i="1" s="1"/>
  <c r="M297" i="1"/>
  <c r="W296" i="1"/>
  <c r="V296" i="1"/>
  <c r="Q296" i="1"/>
  <c r="O296" i="1"/>
  <c r="S296" i="1" s="1"/>
  <c r="M296" i="1"/>
  <c r="W295" i="1"/>
  <c r="V295" i="1"/>
  <c r="Q295" i="1"/>
  <c r="M295" i="1"/>
  <c r="O295" i="1" s="1"/>
  <c r="S295" i="1" s="1"/>
  <c r="W294" i="1"/>
  <c r="V294" i="1"/>
  <c r="Q294" i="1"/>
  <c r="M294" i="1"/>
  <c r="O294" i="1" s="1"/>
  <c r="S294" i="1" s="1"/>
  <c r="W293" i="1"/>
  <c r="V293" i="1"/>
  <c r="Q293" i="1"/>
  <c r="O293" i="1"/>
  <c r="S293" i="1" s="1"/>
  <c r="M293" i="1"/>
  <c r="W292" i="1"/>
  <c r="V292" i="1"/>
  <c r="S292" i="1"/>
  <c r="Q292" i="1"/>
  <c r="M292" i="1"/>
  <c r="O292" i="1" s="1"/>
  <c r="W291" i="1"/>
  <c r="V291" i="1"/>
  <c r="Q291" i="1"/>
  <c r="M291" i="1"/>
  <c r="O291" i="1" s="1"/>
  <c r="S291" i="1" s="1"/>
  <c r="W290" i="1"/>
  <c r="V290" i="1"/>
  <c r="Q290" i="1"/>
  <c r="O290" i="1"/>
  <c r="S290" i="1" s="1"/>
  <c r="M290" i="1"/>
  <c r="W289" i="1"/>
  <c r="V289" i="1"/>
  <c r="Q289" i="1"/>
  <c r="O289" i="1"/>
  <c r="S289" i="1" s="1"/>
  <c r="M289" i="1"/>
  <c r="W288" i="1"/>
  <c r="V288" i="1"/>
  <c r="Q288" i="1"/>
  <c r="O288" i="1"/>
  <c r="S288" i="1" s="1"/>
  <c r="M288" i="1"/>
  <c r="W287" i="1"/>
  <c r="V287" i="1"/>
  <c r="Q287" i="1"/>
  <c r="M287" i="1"/>
  <c r="O287" i="1" s="1"/>
  <c r="S287" i="1" s="1"/>
  <c r="R287" i="1" s="1"/>
  <c r="W286" i="1"/>
  <c r="V286" i="1"/>
  <c r="S286" i="1"/>
  <c r="Q286" i="1"/>
  <c r="O286" i="1"/>
  <c r="M286" i="1"/>
  <c r="W285" i="1"/>
  <c r="V285" i="1"/>
  <c r="Q285" i="1"/>
  <c r="M285" i="1"/>
  <c r="O285" i="1" s="1"/>
  <c r="S285" i="1" s="1"/>
  <c r="R285" i="1" s="1"/>
  <c r="W284" i="1"/>
  <c r="V284" i="1"/>
  <c r="Q284" i="1"/>
  <c r="O284" i="1"/>
  <c r="S284" i="1" s="1"/>
  <c r="M284" i="1"/>
  <c r="W283" i="1"/>
  <c r="V283" i="1"/>
  <c r="Q283" i="1"/>
  <c r="M283" i="1"/>
  <c r="O283" i="1" s="1"/>
  <c r="S283" i="1" s="1"/>
  <c r="W282" i="1"/>
  <c r="V282" i="1"/>
  <c r="Q282" i="1"/>
  <c r="O282" i="1"/>
  <c r="S282" i="1" s="1"/>
  <c r="M282" i="1"/>
  <c r="W281" i="1"/>
  <c r="V281" i="1"/>
  <c r="Q281" i="1"/>
  <c r="O281" i="1"/>
  <c r="S281" i="1" s="1"/>
  <c r="M281" i="1"/>
  <c r="W280" i="1"/>
  <c r="V280" i="1"/>
  <c r="Q280" i="1"/>
  <c r="O280" i="1"/>
  <c r="S280" i="1" s="1"/>
  <c r="M280" i="1"/>
  <c r="W279" i="1"/>
  <c r="V279" i="1"/>
  <c r="Q279" i="1"/>
  <c r="O279" i="1"/>
  <c r="S279" i="1" s="1"/>
  <c r="M279" i="1"/>
  <c r="W278" i="1"/>
  <c r="V278" i="1"/>
  <c r="Q278" i="1"/>
  <c r="M278" i="1"/>
  <c r="O278" i="1" s="1"/>
  <c r="S278" i="1" s="1"/>
  <c r="R278" i="1" s="1"/>
  <c r="W277" i="1"/>
  <c r="V277" i="1"/>
  <c r="Q277" i="1"/>
  <c r="O277" i="1"/>
  <c r="S277" i="1" s="1"/>
  <c r="M277" i="1"/>
  <c r="W276" i="1"/>
  <c r="V276" i="1"/>
  <c r="Q276" i="1"/>
  <c r="M276" i="1"/>
  <c r="O276" i="1" s="1"/>
  <c r="S276" i="1" s="1"/>
  <c r="W275" i="1"/>
  <c r="V275" i="1"/>
  <c r="Q275" i="1"/>
  <c r="M275" i="1"/>
  <c r="O275" i="1" s="1"/>
  <c r="S275" i="1" s="1"/>
  <c r="W274" i="1"/>
  <c r="V274" i="1"/>
  <c r="Q274" i="1"/>
  <c r="M274" i="1"/>
  <c r="O274" i="1" s="1"/>
  <c r="S274" i="1" s="1"/>
  <c r="R274" i="1" s="1"/>
  <c r="W273" i="1"/>
  <c r="V273" i="1"/>
  <c r="Q273" i="1"/>
  <c r="O273" i="1"/>
  <c r="S273" i="1" s="1"/>
  <c r="M273" i="1"/>
  <c r="W272" i="1"/>
  <c r="V272" i="1"/>
  <c r="Q272" i="1"/>
  <c r="M272" i="1"/>
  <c r="O272" i="1" s="1"/>
  <c r="S272" i="1" s="1"/>
  <c r="W271" i="1"/>
  <c r="V271" i="1"/>
  <c r="Q271" i="1"/>
  <c r="M271" i="1"/>
  <c r="O271" i="1" s="1"/>
  <c r="S271" i="1" s="1"/>
  <c r="W270" i="1"/>
  <c r="V270" i="1"/>
  <c r="S270" i="1"/>
  <c r="Q270" i="1"/>
  <c r="O270" i="1"/>
  <c r="M270" i="1"/>
  <c r="W269" i="1"/>
  <c r="V269" i="1"/>
  <c r="Q269" i="1"/>
  <c r="O269" i="1"/>
  <c r="S269" i="1" s="1"/>
  <c r="M269" i="1"/>
  <c r="BD268" i="1"/>
  <c r="BB268" i="1"/>
  <c r="BA268" i="1"/>
  <c r="AZ268" i="1"/>
  <c r="AY268" i="1"/>
  <c r="AX268" i="1"/>
  <c r="AW268" i="1"/>
  <c r="AV268" i="1"/>
  <c r="AU268" i="1"/>
  <c r="AT268" i="1"/>
  <c r="AS268" i="1"/>
  <c r="AR268" i="1"/>
  <c r="W268" i="1"/>
  <c r="V268" i="1"/>
  <c r="S268" i="1"/>
  <c r="Q268" i="1"/>
  <c r="BE268" i="1" s="1"/>
  <c r="M268" i="1"/>
  <c r="O268" i="1" s="1"/>
  <c r="BC268" i="1" s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V267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W266" i="1"/>
  <c r="V266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W264" i="1"/>
  <c r="V264" i="1"/>
  <c r="BD263" i="1"/>
  <c r="BB263" i="1"/>
  <c r="AZ263" i="1"/>
  <c r="AY263" i="1"/>
  <c r="AX263" i="1"/>
  <c r="AW263" i="1"/>
  <c r="AV263" i="1"/>
  <c r="AU263" i="1"/>
  <c r="AT263" i="1"/>
  <c r="AS263" i="1"/>
  <c r="AR263" i="1"/>
  <c r="W263" i="1"/>
  <c r="V263" i="1"/>
  <c r="Q263" i="1"/>
  <c r="BE263" i="1" s="1"/>
  <c r="M263" i="1"/>
  <c r="BA263" i="1" s="1"/>
  <c r="BD262" i="1"/>
  <c r="BB262" i="1"/>
  <c r="AZ262" i="1"/>
  <c r="AY262" i="1"/>
  <c r="AX262" i="1"/>
  <c r="AW262" i="1"/>
  <c r="AV262" i="1"/>
  <c r="AU262" i="1"/>
  <c r="AT262" i="1"/>
  <c r="AS262" i="1"/>
  <c r="AR262" i="1"/>
  <c r="W262" i="1"/>
  <c r="V262" i="1"/>
  <c r="Q262" i="1"/>
  <c r="BE262" i="1" s="1"/>
  <c r="M262" i="1"/>
  <c r="BA262" i="1" s="1"/>
  <c r="BD261" i="1"/>
  <c r="BB261" i="1"/>
  <c r="AZ261" i="1"/>
  <c r="AY261" i="1"/>
  <c r="AX261" i="1"/>
  <c r="AW261" i="1"/>
  <c r="AV261" i="1"/>
  <c r="AU261" i="1"/>
  <c r="AT261" i="1"/>
  <c r="AS261" i="1"/>
  <c r="AR261" i="1"/>
  <c r="W261" i="1"/>
  <c r="V261" i="1"/>
  <c r="Q261" i="1"/>
  <c r="BE261" i="1" s="1"/>
  <c r="M261" i="1"/>
  <c r="BA261" i="1" s="1"/>
  <c r="BD260" i="1"/>
  <c r="BB260" i="1"/>
  <c r="AZ260" i="1"/>
  <c r="AY260" i="1"/>
  <c r="AX260" i="1"/>
  <c r="AW260" i="1"/>
  <c r="AV260" i="1"/>
  <c r="AU260" i="1"/>
  <c r="AT260" i="1"/>
  <c r="AS260" i="1"/>
  <c r="AR260" i="1"/>
  <c r="W260" i="1"/>
  <c r="V260" i="1"/>
  <c r="Q260" i="1"/>
  <c r="BE260" i="1" s="1"/>
  <c r="M260" i="1"/>
  <c r="BD259" i="1"/>
  <c r="BB259" i="1"/>
  <c r="AZ259" i="1"/>
  <c r="AY259" i="1"/>
  <c r="AX259" i="1"/>
  <c r="AW259" i="1"/>
  <c r="AV259" i="1"/>
  <c r="AU259" i="1"/>
  <c r="AT259" i="1"/>
  <c r="AS259" i="1"/>
  <c r="AR259" i="1"/>
  <c r="W259" i="1"/>
  <c r="V259" i="1"/>
  <c r="Q259" i="1"/>
  <c r="BE259" i="1" s="1"/>
  <c r="M259" i="1"/>
  <c r="BD258" i="1"/>
  <c r="BB258" i="1"/>
  <c r="AZ258" i="1"/>
  <c r="AY258" i="1"/>
  <c r="AX258" i="1"/>
  <c r="AW258" i="1"/>
  <c r="AV258" i="1"/>
  <c r="AU258" i="1"/>
  <c r="AT258" i="1"/>
  <c r="AS258" i="1"/>
  <c r="AR258" i="1"/>
  <c r="W258" i="1"/>
  <c r="V258" i="1"/>
  <c r="Q258" i="1"/>
  <c r="BE258" i="1" s="1"/>
  <c r="M258" i="1"/>
  <c r="BD257" i="1"/>
  <c r="BB257" i="1"/>
  <c r="AZ257" i="1"/>
  <c r="AY257" i="1"/>
  <c r="AX257" i="1"/>
  <c r="AW257" i="1"/>
  <c r="AV257" i="1"/>
  <c r="AU257" i="1"/>
  <c r="AT257" i="1"/>
  <c r="AS257" i="1"/>
  <c r="AR257" i="1"/>
  <c r="W257" i="1"/>
  <c r="V257" i="1"/>
  <c r="Q257" i="1"/>
  <c r="M257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V256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W255" i="1"/>
  <c r="V255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W253" i="1"/>
  <c r="V253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W252" i="1"/>
  <c r="V252" i="1"/>
  <c r="S252" i="1"/>
  <c r="Q252" i="1"/>
  <c r="BE252" i="1" s="1"/>
  <c r="O252" i="1"/>
  <c r="M252" i="1"/>
  <c r="BD251" i="1"/>
  <c r="BB251" i="1"/>
  <c r="AZ251" i="1"/>
  <c r="AY251" i="1"/>
  <c r="AX251" i="1"/>
  <c r="AW251" i="1"/>
  <c r="AV251" i="1"/>
  <c r="AU251" i="1"/>
  <c r="AT251" i="1"/>
  <c r="AS251" i="1"/>
  <c r="AR251" i="1"/>
  <c r="W251" i="1"/>
  <c r="V251" i="1"/>
  <c r="Q251" i="1"/>
  <c r="BE251" i="1" s="1"/>
  <c r="M251" i="1"/>
  <c r="BA251" i="1" s="1"/>
  <c r="BD250" i="1"/>
  <c r="BB250" i="1"/>
  <c r="BA250" i="1"/>
  <c r="AZ250" i="1"/>
  <c r="AY250" i="1"/>
  <c r="AX250" i="1"/>
  <c r="AW250" i="1"/>
  <c r="AV250" i="1"/>
  <c r="AU250" i="1"/>
  <c r="AT250" i="1"/>
  <c r="AS250" i="1"/>
  <c r="AR250" i="1"/>
  <c r="W250" i="1"/>
  <c r="V250" i="1"/>
  <c r="Q250" i="1"/>
  <c r="BE250" i="1" s="1"/>
  <c r="M250" i="1"/>
  <c r="O250" i="1" s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W249" i="1"/>
  <c r="V249" i="1"/>
  <c r="S249" i="1"/>
  <c r="Q249" i="1"/>
  <c r="BE249" i="1" s="1"/>
  <c r="O249" i="1"/>
  <c r="M249" i="1"/>
  <c r="BD248" i="1"/>
  <c r="BB248" i="1"/>
  <c r="AZ248" i="1"/>
  <c r="AY248" i="1"/>
  <c r="AX248" i="1"/>
  <c r="AW248" i="1"/>
  <c r="AV248" i="1"/>
  <c r="AU248" i="1"/>
  <c r="AT248" i="1"/>
  <c r="AS248" i="1"/>
  <c r="AR248" i="1"/>
  <c r="W248" i="1"/>
  <c r="V248" i="1"/>
  <c r="Q248" i="1"/>
  <c r="BE248" i="1" s="1"/>
  <c r="M248" i="1"/>
  <c r="BA248" i="1" s="1"/>
  <c r="BD247" i="1"/>
  <c r="BB247" i="1"/>
  <c r="BA247" i="1"/>
  <c r="AZ247" i="1"/>
  <c r="AY247" i="1"/>
  <c r="AX247" i="1"/>
  <c r="AW247" i="1"/>
  <c r="AV247" i="1"/>
  <c r="AU247" i="1"/>
  <c r="AT247" i="1"/>
  <c r="AS247" i="1"/>
  <c r="AR247" i="1"/>
  <c r="W247" i="1"/>
  <c r="V247" i="1"/>
  <c r="Q247" i="1"/>
  <c r="BE247" i="1" s="1"/>
  <c r="M247" i="1"/>
  <c r="O247" i="1" s="1"/>
  <c r="BD246" i="1"/>
  <c r="BB246" i="1"/>
  <c r="BA246" i="1"/>
  <c r="AZ246" i="1"/>
  <c r="AY246" i="1"/>
  <c r="AX246" i="1"/>
  <c r="AW246" i="1"/>
  <c r="AV246" i="1"/>
  <c r="AU246" i="1"/>
  <c r="AT246" i="1"/>
  <c r="AS246" i="1"/>
  <c r="AR246" i="1"/>
  <c r="W246" i="1"/>
  <c r="V246" i="1"/>
  <c r="S246" i="1"/>
  <c r="Q246" i="1"/>
  <c r="BE246" i="1" s="1"/>
  <c r="M246" i="1"/>
  <c r="O246" i="1" s="1"/>
  <c r="BC246" i="1" s="1"/>
  <c r="BD245" i="1"/>
  <c r="BB245" i="1"/>
  <c r="AZ245" i="1"/>
  <c r="AY245" i="1"/>
  <c r="AX245" i="1"/>
  <c r="AW245" i="1"/>
  <c r="AV245" i="1"/>
  <c r="AU245" i="1"/>
  <c r="AT245" i="1"/>
  <c r="AS245" i="1"/>
  <c r="AR245" i="1"/>
  <c r="W245" i="1"/>
  <c r="V245" i="1"/>
  <c r="Q245" i="1"/>
  <c r="BE245" i="1" s="1"/>
  <c r="M245" i="1"/>
  <c r="BD244" i="1"/>
  <c r="BB244" i="1"/>
  <c r="AZ244" i="1"/>
  <c r="AY244" i="1"/>
  <c r="AX244" i="1"/>
  <c r="AW244" i="1"/>
  <c r="AV244" i="1"/>
  <c r="AU244" i="1"/>
  <c r="AT244" i="1"/>
  <c r="AS244" i="1"/>
  <c r="AR244" i="1"/>
  <c r="W244" i="1"/>
  <c r="V244" i="1"/>
  <c r="Q244" i="1"/>
  <c r="BE244" i="1" s="1"/>
  <c r="O244" i="1"/>
  <c r="BC244" i="1" s="1"/>
  <c r="M244" i="1"/>
  <c r="BA244" i="1" s="1"/>
  <c r="BD243" i="1"/>
  <c r="BB243" i="1"/>
  <c r="AZ243" i="1"/>
  <c r="AY243" i="1"/>
  <c r="AX243" i="1"/>
  <c r="AW243" i="1"/>
  <c r="AV243" i="1"/>
  <c r="AU243" i="1"/>
  <c r="AT243" i="1"/>
  <c r="AS243" i="1"/>
  <c r="AR243" i="1"/>
  <c r="W243" i="1"/>
  <c r="V243" i="1"/>
  <c r="Q243" i="1"/>
  <c r="BE243" i="1" s="1"/>
  <c r="M243" i="1"/>
  <c r="BA243" i="1" s="1"/>
  <c r="BD242" i="1"/>
  <c r="BB242" i="1"/>
  <c r="BA242" i="1"/>
  <c r="AZ242" i="1"/>
  <c r="AY242" i="1"/>
  <c r="AX242" i="1"/>
  <c r="AW242" i="1"/>
  <c r="AV242" i="1"/>
  <c r="AU242" i="1"/>
  <c r="AT242" i="1"/>
  <c r="AS242" i="1"/>
  <c r="AR242" i="1"/>
  <c r="W242" i="1"/>
  <c r="V242" i="1"/>
  <c r="S242" i="1"/>
  <c r="Q242" i="1"/>
  <c r="BE242" i="1" s="1"/>
  <c r="O242" i="1"/>
  <c r="BC242" i="1" s="1"/>
  <c r="M242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W241" i="1"/>
  <c r="V241" i="1"/>
  <c r="S241" i="1"/>
  <c r="Q241" i="1"/>
  <c r="BE241" i="1" s="1"/>
  <c r="O241" i="1"/>
  <c r="M241" i="1"/>
  <c r="BD240" i="1"/>
  <c r="BB240" i="1"/>
  <c r="AZ240" i="1"/>
  <c r="AY240" i="1"/>
  <c r="AX240" i="1"/>
  <c r="AW240" i="1"/>
  <c r="AV240" i="1"/>
  <c r="AU240" i="1"/>
  <c r="AT240" i="1"/>
  <c r="AS240" i="1"/>
  <c r="AR240" i="1"/>
  <c r="W240" i="1"/>
  <c r="V240" i="1"/>
  <c r="Q240" i="1"/>
  <c r="BE240" i="1" s="1"/>
  <c r="M240" i="1"/>
  <c r="BA240" i="1" s="1"/>
  <c r="BD239" i="1"/>
  <c r="BB239" i="1"/>
  <c r="AZ239" i="1"/>
  <c r="AY239" i="1"/>
  <c r="AX239" i="1"/>
  <c r="AW239" i="1"/>
  <c r="AV239" i="1"/>
  <c r="AU239" i="1"/>
  <c r="AT239" i="1"/>
  <c r="AS239" i="1"/>
  <c r="AR239" i="1"/>
  <c r="W239" i="1"/>
  <c r="V239" i="1"/>
  <c r="Q239" i="1"/>
  <c r="BE239" i="1" s="1"/>
  <c r="M239" i="1"/>
  <c r="BA239" i="1" s="1"/>
  <c r="BD238" i="1"/>
  <c r="BB238" i="1"/>
  <c r="AZ238" i="1"/>
  <c r="AY238" i="1"/>
  <c r="AX238" i="1"/>
  <c r="AW238" i="1"/>
  <c r="AV238" i="1"/>
  <c r="AU238" i="1"/>
  <c r="AT238" i="1"/>
  <c r="AS238" i="1"/>
  <c r="AR238" i="1"/>
  <c r="W238" i="1"/>
  <c r="V238" i="1"/>
  <c r="Q238" i="1"/>
  <c r="BE238" i="1" s="1"/>
  <c r="M238" i="1"/>
  <c r="BA238" i="1" s="1"/>
  <c r="BD237" i="1"/>
  <c r="BB237" i="1"/>
  <c r="AZ237" i="1"/>
  <c r="AY237" i="1"/>
  <c r="AX237" i="1"/>
  <c r="AW237" i="1"/>
  <c r="AV237" i="1"/>
  <c r="AU237" i="1"/>
  <c r="AT237" i="1"/>
  <c r="AS237" i="1"/>
  <c r="AR237" i="1"/>
  <c r="W237" i="1"/>
  <c r="V237" i="1"/>
  <c r="Q237" i="1"/>
  <c r="BE237" i="1" s="1"/>
  <c r="M237" i="1"/>
  <c r="BA237" i="1" s="1"/>
  <c r="BD236" i="1"/>
  <c r="BB236" i="1"/>
  <c r="BA236" i="1"/>
  <c r="AZ236" i="1"/>
  <c r="AY236" i="1"/>
  <c r="AX236" i="1"/>
  <c r="AW236" i="1"/>
  <c r="AV236" i="1"/>
  <c r="AU236" i="1"/>
  <c r="AT236" i="1"/>
  <c r="AS236" i="1"/>
  <c r="AR236" i="1"/>
  <c r="W236" i="1"/>
  <c r="V236" i="1"/>
  <c r="S236" i="1"/>
  <c r="Q236" i="1"/>
  <c r="BE236" i="1" s="1"/>
  <c r="O236" i="1"/>
  <c r="BC236" i="1" s="1"/>
  <c r="M236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W235" i="1"/>
  <c r="V235" i="1"/>
  <c r="S235" i="1"/>
  <c r="R235" i="1" s="1"/>
  <c r="BF235" i="1" s="1"/>
  <c r="Q235" i="1"/>
  <c r="BE235" i="1" s="1"/>
  <c r="O235" i="1"/>
  <c r="M235" i="1"/>
  <c r="BD234" i="1"/>
  <c r="BB234" i="1"/>
  <c r="AZ234" i="1"/>
  <c r="AY234" i="1"/>
  <c r="AX234" i="1"/>
  <c r="AW234" i="1"/>
  <c r="AV234" i="1"/>
  <c r="AU234" i="1"/>
  <c r="AT234" i="1"/>
  <c r="AS234" i="1"/>
  <c r="AR234" i="1"/>
  <c r="W234" i="1"/>
  <c r="V234" i="1"/>
  <c r="Q234" i="1"/>
  <c r="BE234" i="1" s="1"/>
  <c r="M234" i="1"/>
  <c r="BA234" i="1" s="1"/>
  <c r="BD233" i="1"/>
  <c r="BB233" i="1"/>
  <c r="AZ233" i="1"/>
  <c r="AY233" i="1"/>
  <c r="AX233" i="1"/>
  <c r="AW233" i="1"/>
  <c r="AV233" i="1"/>
  <c r="AU233" i="1"/>
  <c r="AT233" i="1"/>
  <c r="AS233" i="1"/>
  <c r="AR233" i="1"/>
  <c r="W233" i="1"/>
  <c r="V233" i="1"/>
  <c r="Q233" i="1"/>
  <c r="BE233" i="1" s="1"/>
  <c r="M233" i="1"/>
  <c r="BA233" i="1" s="1"/>
  <c r="BD232" i="1"/>
  <c r="BB232" i="1"/>
  <c r="AZ232" i="1"/>
  <c r="AY232" i="1"/>
  <c r="AX232" i="1"/>
  <c r="AW232" i="1"/>
  <c r="AV232" i="1"/>
  <c r="AU232" i="1"/>
  <c r="AT232" i="1"/>
  <c r="AS232" i="1"/>
  <c r="AR232" i="1"/>
  <c r="W232" i="1"/>
  <c r="V232" i="1"/>
  <c r="Q232" i="1"/>
  <c r="BE232" i="1" s="1"/>
  <c r="M232" i="1"/>
  <c r="BA232" i="1" s="1"/>
  <c r="BD231" i="1"/>
  <c r="BB231" i="1"/>
  <c r="AZ231" i="1"/>
  <c r="AY231" i="1"/>
  <c r="AX231" i="1"/>
  <c r="AW231" i="1"/>
  <c r="AV231" i="1"/>
  <c r="AU231" i="1"/>
  <c r="AT231" i="1"/>
  <c r="AS231" i="1"/>
  <c r="AR231" i="1"/>
  <c r="W231" i="1"/>
  <c r="V231" i="1"/>
  <c r="Q231" i="1"/>
  <c r="BE231" i="1" s="1"/>
  <c r="M231" i="1"/>
  <c r="BA231" i="1" s="1"/>
  <c r="BD230" i="1"/>
  <c r="BB230" i="1"/>
  <c r="BA230" i="1"/>
  <c r="AZ230" i="1"/>
  <c r="AY230" i="1"/>
  <c r="AX230" i="1"/>
  <c r="AW230" i="1"/>
  <c r="AV230" i="1"/>
  <c r="AU230" i="1"/>
  <c r="AT230" i="1"/>
  <c r="AS230" i="1"/>
  <c r="AR230" i="1"/>
  <c r="W230" i="1"/>
  <c r="V230" i="1"/>
  <c r="S230" i="1"/>
  <c r="Q230" i="1"/>
  <c r="BE230" i="1" s="1"/>
  <c r="O230" i="1"/>
  <c r="BC230" i="1" s="1"/>
  <c r="M230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W229" i="1"/>
  <c r="V229" i="1"/>
  <c r="S229" i="1"/>
  <c r="Q229" i="1"/>
  <c r="BE229" i="1" s="1"/>
  <c r="O229" i="1"/>
  <c r="M229" i="1"/>
  <c r="BE228" i="1"/>
  <c r="BD228" i="1"/>
  <c r="BB228" i="1"/>
  <c r="AZ228" i="1"/>
  <c r="AY228" i="1"/>
  <c r="AX228" i="1"/>
  <c r="AW228" i="1"/>
  <c r="AV228" i="1"/>
  <c r="AU228" i="1"/>
  <c r="AT228" i="1"/>
  <c r="AS228" i="1"/>
  <c r="AR228" i="1"/>
  <c r="W228" i="1"/>
  <c r="V228" i="1"/>
  <c r="Q228" i="1"/>
  <c r="O228" i="1"/>
  <c r="M228" i="1"/>
  <c r="BA228" i="1" s="1"/>
  <c r="BD227" i="1"/>
  <c r="BB227" i="1"/>
  <c r="AZ227" i="1"/>
  <c r="AY227" i="1"/>
  <c r="AX227" i="1"/>
  <c r="AW227" i="1"/>
  <c r="AV227" i="1"/>
  <c r="AU227" i="1"/>
  <c r="AT227" i="1"/>
  <c r="AS227" i="1"/>
  <c r="AR227" i="1"/>
  <c r="W227" i="1"/>
  <c r="V227" i="1"/>
  <c r="Q227" i="1"/>
  <c r="BE227" i="1" s="1"/>
  <c r="M227" i="1"/>
  <c r="BA227" i="1" s="1"/>
  <c r="BD226" i="1"/>
  <c r="BB226" i="1"/>
  <c r="AZ226" i="1"/>
  <c r="AY226" i="1"/>
  <c r="AX226" i="1"/>
  <c r="AW226" i="1"/>
  <c r="AV226" i="1"/>
  <c r="AU226" i="1"/>
  <c r="AT226" i="1"/>
  <c r="AS226" i="1"/>
  <c r="AR226" i="1"/>
  <c r="W226" i="1"/>
  <c r="V226" i="1"/>
  <c r="Q226" i="1"/>
  <c r="BE226" i="1" s="1"/>
  <c r="M226" i="1"/>
  <c r="BA226" i="1" s="1"/>
  <c r="BD225" i="1"/>
  <c r="BB225" i="1"/>
  <c r="AZ225" i="1"/>
  <c r="AY225" i="1"/>
  <c r="AX225" i="1"/>
  <c r="AW225" i="1"/>
  <c r="AV225" i="1"/>
  <c r="AU225" i="1"/>
  <c r="AT225" i="1"/>
  <c r="AS225" i="1"/>
  <c r="AR225" i="1"/>
  <c r="W225" i="1"/>
  <c r="V225" i="1"/>
  <c r="Q225" i="1"/>
  <c r="BE225" i="1" s="1"/>
  <c r="M225" i="1"/>
  <c r="BA225" i="1" s="1"/>
  <c r="BD224" i="1"/>
  <c r="BB224" i="1"/>
  <c r="BA224" i="1"/>
  <c r="AZ224" i="1"/>
  <c r="AY224" i="1"/>
  <c r="AX224" i="1"/>
  <c r="AW224" i="1"/>
  <c r="AV224" i="1"/>
  <c r="AU224" i="1"/>
  <c r="AT224" i="1"/>
  <c r="AS224" i="1"/>
  <c r="AR224" i="1"/>
  <c r="W224" i="1"/>
  <c r="V224" i="1"/>
  <c r="S224" i="1"/>
  <c r="Q224" i="1"/>
  <c r="BE224" i="1" s="1"/>
  <c r="O224" i="1"/>
  <c r="BC224" i="1" s="1"/>
  <c r="M224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W223" i="1"/>
  <c r="V223" i="1"/>
  <c r="S223" i="1"/>
  <c r="Q223" i="1"/>
  <c r="BE223" i="1" s="1"/>
  <c r="O223" i="1"/>
  <c r="M223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V222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W221" i="1"/>
  <c r="V221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W219" i="1"/>
  <c r="V219" i="1"/>
  <c r="BD218" i="1"/>
  <c r="BB218" i="1"/>
  <c r="AZ218" i="1"/>
  <c r="AY218" i="1"/>
  <c r="AX218" i="1"/>
  <c r="AW218" i="1"/>
  <c r="AV218" i="1"/>
  <c r="AU218" i="1"/>
  <c r="AT218" i="1"/>
  <c r="AS218" i="1"/>
  <c r="AR218" i="1"/>
  <c r="W218" i="1"/>
  <c r="V218" i="1"/>
  <c r="Q218" i="1"/>
  <c r="BE218" i="1" s="1"/>
  <c r="M218" i="1"/>
  <c r="BA218" i="1" s="1"/>
  <c r="BD217" i="1"/>
  <c r="BB217" i="1"/>
  <c r="BA217" i="1"/>
  <c r="AZ217" i="1"/>
  <c r="AY217" i="1"/>
  <c r="AX217" i="1"/>
  <c r="AW217" i="1"/>
  <c r="AV217" i="1"/>
  <c r="AU217" i="1"/>
  <c r="AT217" i="1"/>
  <c r="AS217" i="1"/>
  <c r="AR217" i="1"/>
  <c r="W217" i="1"/>
  <c r="V217" i="1"/>
  <c r="Q217" i="1"/>
  <c r="BE217" i="1" s="1"/>
  <c r="M217" i="1"/>
  <c r="O217" i="1" s="1"/>
  <c r="BD216" i="1"/>
  <c r="BB216" i="1"/>
  <c r="BA216" i="1"/>
  <c r="AZ216" i="1"/>
  <c r="AY216" i="1"/>
  <c r="AX216" i="1"/>
  <c r="AW216" i="1"/>
  <c r="AV216" i="1"/>
  <c r="AU216" i="1"/>
  <c r="AT216" i="1"/>
  <c r="AS216" i="1"/>
  <c r="AR216" i="1"/>
  <c r="W216" i="1"/>
  <c r="V216" i="1"/>
  <c r="S216" i="1"/>
  <c r="Q216" i="1"/>
  <c r="BE216" i="1" s="1"/>
  <c r="O216" i="1"/>
  <c r="BC216" i="1" s="1"/>
  <c r="M216" i="1"/>
  <c r="BD215" i="1"/>
  <c r="BB215" i="1"/>
  <c r="AZ215" i="1"/>
  <c r="AY215" i="1"/>
  <c r="AX215" i="1"/>
  <c r="AW215" i="1"/>
  <c r="AV215" i="1"/>
  <c r="AU215" i="1"/>
  <c r="AT215" i="1"/>
  <c r="AS215" i="1"/>
  <c r="AR215" i="1"/>
  <c r="W215" i="1"/>
  <c r="V215" i="1"/>
  <c r="Q215" i="1"/>
  <c r="BE215" i="1" s="1"/>
  <c r="M215" i="1"/>
  <c r="BA215" i="1" s="1"/>
  <c r="BD214" i="1"/>
  <c r="BB214" i="1"/>
  <c r="AZ214" i="1"/>
  <c r="AY214" i="1"/>
  <c r="AX214" i="1"/>
  <c r="AW214" i="1"/>
  <c r="AV214" i="1"/>
  <c r="AU214" i="1"/>
  <c r="AT214" i="1"/>
  <c r="AS214" i="1"/>
  <c r="AR214" i="1"/>
  <c r="W214" i="1"/>
  <c r="V214" i="1"/>
  <c r="Q214" i="1"/>
  <c r="BE214" i="1" s="1"/>
  <c r="O214" i="1"/>
  <c r="BC214" i="1" s="1"/>
  <c r="M214" i="1"/>
  <c r="BA214" i="1" s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W213" i="1"/>
  <c r="V213" i="1"/>
  <c r="Q213" i="1"/>
  <c r="BE213" i="1" s="1"/>
  <c r="O213" i="1"/>
  <c r="S213" i="1" s="1"/>
  <c r="M213" i="1"/>
  <c r="BD212" i="1"/>
  <c r="BB212" i="1"/>
  <c r="BA212" i="1"/>
  <c r="AZ212" i="1"/>
  <c r="AY212" i="1"/>
  <c r="AX212" i="1"/>
  <c r="AW212" i="1"/>
  <c r="AV212" i="1"/>
  <c r="AU212" i="1"/>
  <c r="AT212" i="1"/>
  <c r="AS212" i="1"/>
  <c r="AR212" i="1"/>
  <c r="W212" i="1"/>
  <c r="V212" i="1"/>
  <c r="Q212" i="1"/>
  <c r="BE212" i="1" s="1"/>
  <c r="O212" i="1"/>
  <c r="M212" i="1"/>
  <c r="BD211" i="1"/>
  <c r="BB211" i="1"/>
  <c r="AZ211" i="1"/>
  <c r="AY211" i="1"/>
  <c r="AX211" i="1"/>
  <c r="AW211" i="1"/>
  <c r="AV211" i="1"/>
  <c r="AU211" i="1"/>
  <c r="AT211" i="1"/>
  <c r="AS211" i="1"/>
  <c r="AR211" i="1"/>
  <c r="W211" i="1"/>
  <c r="V211" i="1"/>
  <c r="Q211" i="1"/>
  <c r="BE211" i="1" s="1"/>
  <c r="M211" i="1"/>
  <c r="BA211" i="1" s="1"/>
  <c r="BD210" i="1"/>
  <c r="BB210" i="1"/>
  <c r="AZ210" i="1"/>
  <c r="AY210" i="1"/>
  <c r="AX210" i="1"/>
  <c r="AW210" i="1"/>
  <c r="AV210" i="1"/>
  <c r="AU210" i="1"/>
  <c r="AT210" i="1"/>
  <c r="AS210" i="1"/>
  <c r="AR210" i="1"/>
  <c r="W210" i="1"/>
  <c r="V210" i="1"/>
  <c r="Q210" i="1"/>
  <c r="BE210" i="1" s="1"/>
  <c r="O210" i="1"/>
  <c r="BC210" i="1" s="1"/>
  <c r="M210" i="1"/>
  <c r="BA210" i="1" s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W209" i="1"/>
  <c r="V209" i="1"/>
  <c r="Q209" i="1"/>
  <c r="BE209" i="1" s="1"/>
  <c r="O209" i="1"/>
  <c r="S209" i="1" s="1"/>
  <c r="M209" i="1"/>
  <c r="BD208" i="1"/>
  <c r="BB208" i="1"/>
  <c r="BA208" i="1"/>
  <c r="AZ208" i="1"/>
  <c r="AY208" i="1"/>
  <c r="AX208" i="1"/>
  <c r="AW208" i="1"/>
  <c r="AV208" i="1"/>
  <c r="AU208" i="1"/>
  <c r="AT208" i="1"/>
  <c r="AS208" i="1"/>
  <c r="AR208" i="1"/>
  <c r="W208" i="1"/>
  <c r="V208" i="1"/>
  <c r="Q208" i="1"/>
  <c r="BE208" i="1" s="1"/>
  <c r="O208" i="1"/>
  <c r="M208" i="1"/>
  <c r="BD207" i="1"/>
  <c r="BB207" i="1"/>
  <c r="AZ207" i="1"/>
  <c r="AY207" i="1"/>
  <c r="AX207" i="1"/>
  <c r="AW207" i="1"/>
  <c r="AV207" i="1"/>
  <c r="AU207" i="1"/>
  <c r="AT207" i="1"/>
  <c r="AS207" i="1"/>
  <c r="AR207" i="1"/>
  <c r="W207" i="1"/>
  <c r="V207" i="1"/>
  <c r="Q207" i="1"/>
  <c r="BE207" i="1" s="1"/>
  <c r="M207" i="1"/>
  <c r="BA207" i="1" s="1"/>
  <c r="BD206" i="1"/>
  <c r="BB206" i="1"/>
  <c r="AZ206" i="1"/>
  <c r="AY206" i="1"/>
  <c r="AX206" i="1"/>
  <c r="AW206" i="1"/>
  <c r="AV206" i="1"/>
  <c r="AU206" i="1"/>
  <c r="AT206" i="1"/>
  <c r="AS206" i="1"/>
  <c r="AR206" i="1"/>
  <c r="W206" i="1"/>
  <c r="V206" i="1"/>
  <c r="Q206" i="1"/>
  <c r="BE206" i="1" s="1"/>
  <c r="O206" i="1"/>
  <c r="BC206" i="1" s="1"/>
  <c r="M206" i="1"/>
  <c r="BA206" i="1" s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W205" i="1"/>
  <c r="V205" i="1"/>
  <c r="Q205" i="1"/>
  <c r="BE205" i="1" s="1"/>
  <c r="O205" i="1"/>
  <c r="S205" i="1" s="1"/>
  <c r="M205" i="1"/>
  <c r="BD204" i="1"/>
  <c r="BB204" i="1"/>
  <c r="BA204" i="1"/>
  <c r="AZ204" i="1"/>
  <c r="AY204" i="1"/>
  <c r="AX204" i="1"/>
  <c r="AW204" i="1"/>
  <c r="AV204" i="1"/>
  <c r="AU204" i="1"/>
  <c r="AT204" i="1"/>
  <c r="AS204" i="1"/>
  <c r="AR204" i="1"/>
  <c r="W204" i="1"/>
  <c r="V204" i="1"/>
  <c r="Q204" i="1"/>
  <c r="BE204" i="1" s="1"/>
  <c r="O204" i="1"/>
  <c r="M204" i="1"/>
  <c r="BD203" i="1"/>
  <c r="BB203" i="1"/>
  <c r="AZ203" i="1"/>
  <c r="AY203" i="1"/>
  <c r="AX203" i="1"/>
  <c r="AW203" i="1"/>
  <c r="AV203" i="1"/>
  <c r="AU203" i="1"/>
  <c r="AT203" i="1"/>
  <c r="AS203" i="1"/>
  <c r="AR203" i="1"/>
  <c r="W203" i="1"/>
  <c r="V203" i="1"/>
  <c r="Q203" i="1"/>
  <c r="BE203" i="1" s="1"/>
  <c r="M203" i="1"/>
  <c r="BA203" i="1" s="1"/>
  <c r="BE202" i="1"/>
  <c r="BD202" i="1"/>
  <c r="BB202" i="1"/>
  <c r="AZ202" i="1"/>
  <c r="AY202" i="1"/>
  <c r="AX202" i="1"/>
  <c r="AW202" i="1"/>
  <c r="AV202" i="1"/>
  <c r="AU202" i="1"/>
  <c r="AT202" i="1"/>
  <c r="AS202" i="1"/>
  <c r="AR202" i="1"/>
  <c r="W202" i="1"/>
  <c r="V202" i="1"/>
  <c r="Q202" i="1"/>
  <c r="O202" i="1"/>
  <c r="BC202" i="1" s="1"/>
  <c r="M202" i="1"/>
  <c r="BA202" i="1" s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W201" i="1"/>
  <c r="V201" i="1"/>
  <c r="Q201" i="1"/>
  <c r="BE201" i="1" s="1"/>
  <c r="O201" i="1"/>
  <c r="S201" i="1" s="1"/>
  <c r="M201" i="1"/>
  <c r="BD200" i="1"/>
  <c r="BB200" i="1"/>
  <c r="BA200" i="1"/>
  <c r="AZ200" i="1"/>
  <c r="AY200" i="1"/>
  <c r="AX200" i="1"/>
  <c r="AW200" i="1"/>
  <c r="AV200" i="1"/>
  <c r="AU200" i="1"/>
  <c r="AT200" i="1"/>
  <c r="AS200" i="1"/>
  <c r="AR200" i="1"/>
  <c r="W200" i="1"/>
  <c r="V200" i="1"/>
  <c r="Q200" i="1"/>
  <c r="BE200" i="1" s="1"/>
  <c r="O200" i="1"/>
  <c r="M200" i="1"/>
  <c r="BD199" i="1"/>
  <c r="BB199" i="1"/>
  <c r="AZ199" i="1"/>
  <c r="AY199" i="1"/>
  <c r="AX199" i="1"/>
  <c r="AW199" i="1"/>
  <c r="AV199" i="1"/>
  <c r="AU199" i="1"/>
  <c r="AT199" i="1"/>
  <c r="AS199" i="1"/>
  <c r="AR199" i="1"/>
  <c r="W199" i="1"/>
  <c r="V199" i="1"/>
  <c r="Q199" i="1"/>
  <c r="BE199" i="1" s="1"/>
  <c r="M199" i="1"/>
  <c r="BA199" i="1" s="1"/>
  <c r="BD198" i="1"/>
  <c r="BB198" i="1"/>
  <c r="AZ198" i="1"/>
  <c r="AY198" i="1"/>
  <c r="AX198" i="1"/>
  <c r="AW198" i="1"/>
  <c r="AV198" i="1"/>
  <c r="AU198" i="1"/>
  <c r="AT198" i="1"/>
  <c r="AS198" i="1"/>
  <c r="AR198" i="1"/>
  <c r="W198" i="1"/>
  <c r="V198" i="1"/>
  <c r="Q198" i="1"/>
  <c r="BE198" i="1" s="1"/>
  <c r="O198" i="1"/>
  <c r="BC198" i="1" s="1"/>
  <c r="M198" i="1"/>
  <c r="BA198" i="1" s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W197" i="1"/>
  <c r="V197" i="1"/>
  <c r="Q197" i="1"/>
  <c r="BE197" i="1" s="1"/>
  <c r="O197" i="1"/>
  <c r="S197" i="1" s="1"/>
  <c r="M197" i="1"/>
  <c r="BD196" i="1"/>
  <c r="BB196" i="1"/>
  <c r="BA196" i="1"/>
  <c r="AZ196" i="1"/>
  <c r="AY196" i="1"/>
  <c r="AX196" i="1"/>
  <c r="AW196" i="1"/>
  <c r="AV196" i="1"/>
  <c r="AU196" i="1"/>
  <c r="AT196" i="1"/>
  <c r="AS196" i="1"/>
  <c r="AR196" i="1"/>
  <c r="W196" i="1"/>
  <c r="V196" i="1"/>
  <c r="Q196" i="1"/>
  <c r="BE196" i="1" s="1"/>
  <c r="O196" i="1"/>
  <c r="M196" i="1"/>
  <c r="BD195" i="1"/>
  <c r="BB195" i="1"/>
  <c r="AZ195" i="1"/>
  <c r="AY195" i="1"/>
  <c r="AX195" i="1"/>
  <c r="AW195" i="1"/>
  <c r="AV195" i="1"/>
  <c r="AU195" i="1"/>
  <c r="AT195" i="1"/>
  <c r="AS195" i="1"/>
  <c r="AR195" i="1"/>
  <c r="W195" i="1"/>
  <c r="V195" i="1"/>
  <c r="Q195" i="1"/>
  <c r="BE195" i="1" s="1"/>
  <c r="M195" i="1"/>
  <c r="BA195" i="1" s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V194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W193" i="1"/>
  <c r="V193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W191" i="1"/>
  <c r="V191" i="1"/>
  <c r="BD190" i="1"/>
  <c r="BB190" i="1"/>
  <c r="AZ190" i="1"/>
  <c r="AY190" i="1"/>
  <c r="AX190" i="1"/>
  <c r="AW190" i="1"/>
  <c r="AV190" i="1"/>
  <c r="AU190" i="1"/>
  <c r="AT190" i="1"/>
  <c r="AS190" i="1"/>
  <c r="AR190" i="1"/>
  <c r="W190" i="1"/>
  <c r="V190" i="1"/>
  <c r="Q190" i="1"/>
  <c r="BE190" i="1" s="1"/>
  <c r="M190" i="1"/>
  <c r="O190" i="1" s="1"/>
  <c r="BC190" i="1" s="1"/>
  <c r="BD189" i="1"/>
  <c r="BC189" i="1"/>
  <c r="BB189" i="1"/>
  <c r="AZ189" i="1"/>
  <c r="AY189" i="1"/>
  <c r="AX189" i="1"/>
  <c r="AW189" i="1"/>
  <c r="AV189" i="1"/>
  <c r="AU189" i="1"/>
  <c r="AT189" i="1"/>
  <c r="AS189" i="1"/>
  <c r="AR189" i="1"/>
  <c r="W189" i="1"/>
  <c r="V189" i="1"/>
  <c r="Q189" i="1"/>
  <c r="BE189" i="1" s="1"/>
  <c r="M189" i="1"/>
  <c r="O189" i="1" s="1"/>
  <c r="S189" i="1" s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W188" i="1"/>
  <c r="V188" i="1"/>
  <c r="S188" i="1"/>
  <c r="R188" i="1" s="1"/>
  <c r="BF188" i="1" s="1"/>
  <c r="Q188" i="1"/>
  <c r="BE188" i="1" s="1"/>
  <c r="M188" i="1"/>
  <c r="O188" i="1" s="1"/>
  <c r="BD187" i="1"/>
  <c r="BC187" i="1"/>
  <c r="BB187" i="1"/>
  <c r="AZ187" i="1"/>
  <c r="AY187" i="1"/>
  <c r="AX187" i="1"/>
  <c r="AW187" i="1"/>
  <c r="AV187" i="1"/>
  <c r="AU187" i="1"/>
  <c r="AT187" i="1"/>
  <c r="AS187" i="1"/>
  <c r="AR187" i="1"/>
  <c r="W187" i="1"/>
  <c r="V187" i="1"/>
  <c r="Q187" i="1"/>
  <c r="BE187" i="1" s="1"/>
  <c r="M187" i="1"/>
  <c r="O187" i="1" s="1"/>
  <c r="S187" i="1" s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W186" i="1"/>
  <c r="V186" i="1"/>
  <c r="S186" i="1"/>
  <c r="Q186" i="1"/>
  <c r="BE186" i="1" s="1"/>
  <c r="M186" i="1"/>
  <c r="O186" i="1" s="1"/>
  <c r="BD185" i="1"/>
  <c r="BB185" i="1"/>
  <c r="AZ185" i="1"/>
  <c r="AY185" i="1"/>
  <c r="AX185" i="1"/>
  <c r="AW185" i="1"/>
  <c r="AV185" i="1"/>
  <c r="AU185" i="1"/>
  <c r="AT185" i="1"/>
  <c r="AS185" i="1"/>
  <c r="AR185" i="1"/>
  <c r="W185" i="1"/>
  <c r="V185" i="1"/>
  <c r="Q185" i="1"/>
  <c r="BE185" i="1" s="1"/>
  <c r="M185" i="1"/>
  <c r="BD184" i="1"/>
  <c r="BB184" i="1"/>
  <c r="AZ184" i="1"/>
  <c r="AY184" i="1"/>
  <c r="AX184" i="1"/>
  <c r="AW184" i="1"/>
  <c r="AV184" i="1"/>
  <c r="AU184" i="1"/>
  <c r="AT184" i="1"/>
  <c r="AS184" i="1"/>
  <c r="AR184" i="1"/>
  <c r="W184" i="1"/>
  <c r="V184" i="1"/>
  <c r="Q184" i="1"/>
  <c r="BE184" i="1" s="1"/>
  <c r="M184" i="1"/>
  <c r="O184" i="1" s="1"/>
  <c r="BC184" i="1" s="1"/>
  <c r="BD183" i="1"/>
  <c r="BC183" i="1"/>
  <c r="BB183" i="1"/>
  <c r="AZ183" i="1"/>
  <c r="AY183" i="1"/>
  <c r="AX183" i="1"/>
  <c r="AW183" i="1"/>
  <c r="AV183" i="1"/>
  <c r="AU183" i="1"/>
  <c r="AT183" i="1"/>
  <c r="AS183" i="1"/>
  <c r="AR183" i="1"/>
  <c r="W183" i="1"/>
  <c r="V183" i="1"/>
  <c r="Q183" i="1"/>
  <c r="BE183" i="1" s="1"/>
  <c r="M183" i="1"/>
  <c r="O183" i="1" s="1"/>
  <c r="S183" i="1" s="1"/>
  <c r="BD182" i="1"/>
  <c r="BB182" i="1"/>
  <c r="AZ182" i="1"/>
  <c r="AY182" i="1"/>
  <c r="AX182" i="1"/>
  <c r="AW182" i="1"/>
  <c r="AV182" i="1"/>
  <c r="AU182" i="1"/>
  <c r="AT182" i="1"/>
  <c r="AS182" i="1"/>
  <c r="AR182" i="1"/>
  <c r="W182" i="1"/>
  <c r="V182" i="1"/>
  <c r="Q182" i="1"/>
  <c r="BE182" i="1" s="1"/>
  <c r="M182" i="1"/>
  <c r="O182" i="1" s="1"/>
  <c r="BC182" i="1" s="1"/>
  <c r="BD181" i="1"/>
  <c r="BB181" i="1"/>
  <c r="BA181" i="1"/>
  <c r="AZ181" i="1"/>
  <c r="AY181" i="1"/>
  <c r="AX181" i="1"/>
  <c r="AW181" i="1"/>
  <c r="AV181" i="1"/>
  <c r="AU181" i="1"/>
  <c r="AT181" i="1"/>
  <c r="AS181" i="1"/>
  <c r="AR181" i="1"/>
  <c r="W181" i="1"/>
  <c r="V181" i="1"/>
  <c r="S181" i="1"/>
  <c r="Q181" i="1"/>
  <c r="BE181" i="1" s="1"/>
  <c r="M181" i="1"/>
  <c r="O181" i="1" s="1"/>
  <c r="BC181" i="1" s="1"/>
  <c r="BD180" i="1"/>
  <c r="BC180" i="1"/>
  <c r="BB180" i="1"/>
  <c r="AZ180" i="1"/>
  <c r="AY180" i="1"/>
  <c r="AX180" i="1"/>
  <c r="AW180" i="1"/>
  <c r="AV180" i="1"/>
  <c r="AU180" i="1"/>
  <c r="AT180" i="1"/>
  <c r="AS180" i="1"/>
  <c r="AR180" i="1"/>
  <c r="W180" i="1"/>
  <c r="V180" i="1"/>
  <c r="Q180" i="1"/>
  <c r="BE180" i="1" s="1"/>
  <c r="M180" i="1"/>
  <c r="O180" i="1" s="1"/>
  <c r="S180" i="1" s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W179" i="1"/>
  <c r="V179" i="1"/>
  <c r="S179" i="1"/>
  <c r="BG179" i="1" s="1"/>
  <c r="Q179" i="1"/>
  <c r="BE179" i="1" s="1"/>
  <c r="M179" i="1"/>
  <c r="O179" i="1" s="1"/>
  <c r="BE178" i="1"/>
  <c r="BD178" i="1"/>
  <c r="BB178" i="1"/>
  <c r="BA178" i="1"/>
  <c r="AZ178" i="1"/>
  <c r="AY178" i="1"/>
  <c r="AX178" i="1"/>
  <c r="AW178" i="1"/>
  <c r="AV178" i="1"/>
  <c r="AU178" i="1"/>
  <c r="AT178" i="1"/>
  <c r="AS178" i="1"/>
  <c r="AR178" i="1"/>
  <c r="W178" i="1"/>
  <c r="V178" i="1"/>
  <c r="S178" i="1"/>
  <c r="Q178" i="1"/>
  <c r="M178" i="1"/>
  <c r="O178" i="1" s="1"/>
  <c r="BC178" i="1" s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W177" i="1"/>
  <c r="V177" i="1"/>
  <c r="S177" i="1"/>
  <c r="BG177" i="1" s="1"/>
  <c r="Q177" i="1"/>
  <c r="BE177" i="1" s="1"/>
  <c r="M177" i="1"/>
  <c r="O177" i="1" s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W176" i="1"/>
  <c r="V176" i="1"/>
  <c r="S176" i="1"/>
  <c r="R176" i="1" s="1"/>
  <c r="BF176" i="1" s="1"/>
  <c r="Q176" i="1"/>
  <c r="BE176" i="1" s="1"/>
  <c r="M176" i="1"/>
  <c r="O176" i="1" s="1"/>
  <c r="BD175" i="1"/>
  <c r="BB175" i="1"/>
  <c r="AZ175" i="1"/>
  <c r="AY175" i="1"/>
  <c r="AX175" i="1"/>
  <c r="AW175" i="1"/>
  <c r="AV175" i="1"/>
  <c r="AU175" i="1"/>
  <c r="AT175" i="1"/>
  <c r="AS175" i="1"/>
  <c r="AR175" i="1"/>
  <c r="W175" i="1"/>
  <c r="V175" i="1"/>
  <c r="Q175" i="1"/>
  <c r="BE175" i="1" s="1"/>
  <c r="M175" i="1"/>
  <c r="BD174" i="1"/>
  <c r="BB174" i="1"/>
  <c r="AZ174" i="1"/>
  <c r="AY174" i="1"/>
  <c r="AX174" i="1"/>
  <c r="AW174" i="1"/>
  <c r="AV174" i="1"/>
  <c r="AU174" i="1"/>
  <c r="AT174" i="1"/>
  <c r="AS174" i="1"/>
  <c r="AR174" i="1"/>
  <c r="W174" i="1"/>
  <c r="V174" i="1"/>
  <c r="Q174" i="1"/>
  <c r="BE174" i="1" s="1"/>
  <c r="O174" i="1"/>
  <c r="BC174" i="1" s="1"/>
  <c r="M174" i="1"/>
  <c r="BA174" i="1" s="1"/>
  <c r="BD173" i="1"/>
  <c r="BB173" i="1"/>
  <c r="AZ173" i="1"/>
  <c r="AY173" i="1"/>
  <c r="AX173" i="1"/>
  <c r="AW173" i="1"/>
  <c r="AV173" i="1"/>
  <c r="AU173" i="1"/>
  <c r="AT173" i="1"/>
  <c r="AS173" i="1"/>
  <c r="AR173" i="1"/>
  <c r="W173" i="1"/>
  <c r="V173" i="1"/>
  <c r="Q173" i="1"/>
  <c r="BE173" i="1" s="1"/>
  <c r="M173" i="1"/>
  <c r="BD172" i="1"/>
  <c r="BB172" i="1"/>
  <c r="BA172" i="1"/>
  <c r="AZ172" i="1"/>
  <c r="AY172" i="1"/>
  <c r="AX172" i="1"/>
  <c r="AW172" i="1"/>
  <c r="AV172" i="1"/>
  <c r="AU172" i="1"/>
  <c r="AT172" i="1"/>
  <c r="AS172" i="1"/>
  <c r="AR172" i="1"/>
  <c r="W172" i="1"/>
  <c r="V172" i="1"/>
  <c r="Q172" i="1"/>
  <c r="BE172" i="1" s="1"/>
  <c r="M172" i="1"/>
  <c r="O172" i="1" s="1"/>
  <c r="BD171" i="1"/>
  <c r="BB171" i="1"/>
  <c r="BA171" i="1"/>
  <c r="AZ171" i="1"/>
  <c r="AY171" i="1"/>
  <c r="AX171" i="1"/>
  <c r="AW171" i="1"/>
  <c r="AV171" i="1"/>
  <c r="AU171" i="1"/>
  <c r="AT171" i="1"/>
  <c r="AS171" i="1"/>
  <c r="AR171" i="1"/>
  <c r="W171" i="1"/>
  <c r="V171" i="1"/>
  <c r="Q171" i="1"/>
  <c r="BE171" i="1" s="1"/>
  <c r="O171" i="1"/>
  <c r="M171" i="1"/>
  <c r="BD170" i="1"/>
  <c r="BB170" i="1"/>
  <c r="AZ170" i="1"/>
  <c r="AY170" i="1"/>
  <c r="AX170" i="1"/>
  <c r="AW170" i="1"/>
  <c r="AV170" i="1"/>
  <c r="AU170" i="1"/>
  <c r="AT170" i="1"/>
  <c r="AS170" i="1"/>
  <c r="AR170" i="1"/>
  <c r="W170" i="1"/>
  <c r="V170" i="1"/>
  <c r="Q170" i="1"/>
  <c r="BE170" i="1" s="1"/>
  <c r="M170" i="1"/>
  <c r="BA170" i="1" s="1"/>
  <c r="BD169" i="1"/>
  <c r="BB169" i="1"/>
  <c r="BA169" i="1"/>
  <c r="AZ169" i="1"/>
  <c r="AY169" i="1"/>
  <c r="AX169" i="1"/>
  <c r="AW169" i="1"/>
  <c r="AV169" i="1"/>
  <c r="AU169" i="1"/>
  <c r="AT169" i="1"/>
  <c r="AS169" i="1"/>
  <c r="AR169" i="1"/>
  <c r="W169" i="1"/>
  <c r="V169" i="1"/>
  <c r="S169" i="1"/>
  <c r="Q169" i="1"/>
  <c r="BE169" i="1" s="1"/>
  <c r="M169" i="1"/>
  <c r="O169" i="1" s="1"/>
  <c r="BC169" i="1" s="1"/>
  <c r="BD168" i="1"/>
  <c r="BB168" i="1"/>
  <c r="AZ168" i="1"/>
  <c r="AY168" i="1"/>
  <c r="AX168" i="1"/>
  <c r="AW168" i="1"/>
  <c r="AV168" i="1"/>
  <c r="AU168" i="1"/>
  <c r="AT168" i="1"/>
  <c r="AS168" i="1"/>
  <c r="AR168" i="1"/>
  <c r="W168" i="1"/>
  <c r="V168" i="1"/>
  <c r="Q168" i="1"/>
  <c r="BE168" i="1" s="1"/>
  <c r="O168" i="1"/>
  <c r="BC168" i="1" s="1"/>
  <c r="M168" i="1"/>
  <c r="BA168" i="1" s="1"/>
  <c r="BD167" i="1"/>
  <c r="BB167" i="1"/>
  <c r="AZ167" i="1"/>
  <c r="AY167" i="1"/>
  <c r="AX167" i="1"/>
  <c r="AW167" i="1"/>
  <c r="AV167" i="1"/>
  <c r="AU167" i="1"/>
  <c r="AT167" i="1"/>
  <c r="AS167" i="1"/>
  <c r="AR167" i="1"/>
  <c r="W167" i="1"/>
  <c r="V167" i="1"/>
  <c r="Q167" i="1"/>
  <c r="BE167" i="1" s="1"/>
  <c r="M167" i="1"/>
  <c r="BA167" i="1" s="1"/>
  <c r="BD166" i="1"/>
  <c r="BB166" i="1"/>
  <c r="AZ166" i="1"/>
  <c r="AY166" i="1"/>
  <c r="AX166" i="1"/>
  <c r="AW166" i="1"/>
  <c r="AV166" i="1"/>
  <c r="AU166" i="1"/>
  <c r="AT166" i="1"/>
  <c r="AS166" i="1"/>
  <c r="AR166" i="1"/>
  <c r="W166" i="1"/>
  <c r="V166" i="1"/>
  <c r="Q166" i="1"/>
  <c r="BE166" i="1" s="1"/>
  <c r="O166" i="1"/>
  <c r="M166" i="1"/>
  <c r="BA166" i="1" s="1"/>
  <c r="BD165" i="1"/>
  <c r="BB165" i="1"/>
  <c r="AZ165" i="1"/>
  <c r="AY165" i="1"/>
  <c r="AX165" i="1"/>
  <c r="AW165" i="1"/>
  <c r="AV165" i="1"/>
  <c r="AU165" i="1"/>
  <c r="AT165" i="1"/>
  <c r="AS165" i="1"/>
  <c r="AR165" i="1"/>
  <c r="W165" i="1"/>
  <c r="V165" i="1"/>
  <c r="Q165" i="1"/>
  <c r="BE165" i="1" s="1"/>
  <c r="O165" i="1"/>
  <c r="BC165" i="1" s="1"/>
  <c r="M165" i="1"/>
  <c r="BA165" i="1" s="1"/>
  <c r="BD164" i="1"/>
  <c r="BB164" i="1"/>
  <c r="BA164" i="1"/>
  <c r="AZ164" i="1"/>
  <c r="AY164" i="1"/>
  <c r="AX164" i="1"/>
  <c r="AW164" i="1"/>
  <c r="AV164" i="1"/>
  <c r="AU164" i="1"/>
  <c r="AT164" i="1"/>
  <c r="AS164" i="1"/>
  <c r="AR164" i="1"/>
  <c r="W164" i="1"/>
  <c r="V164" i="1"/>
  <c r="S164" i="1"/>
  <c r="Q164" i="1"/>
  <c r="BE164" i="1" s="1"/>
  <c r="O164" i="1"/>
  <c r="BC164" i="1" s="1"/>
  <c r="M164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V163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W162" i="1"/>
  <c r="V162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W160" i="1"/>
  <c r="V160" i="1"/>
  <c r="BD159" i="1"/>
  <c r="BB159" i="1"/>
  <c r="BA159" i="1"/>
  <c r="AZ159" i="1"/>
  <c r="AY159" i="1"/>
  <c r="AX159" i="1"/>
  <c r="AW159" i="1"/>
  <c r="AV159" i="1"/>
  <c r="AU159" i="1"/>
  <c r="AT159" i="1"/>
  <c r="AS159" i="1"/>
  <c r="AR159" i="1"/>
  <c r="W159" i="1"/>
  <c r="V159" i="1"/>
  <c r="S159" i="1"/>
  <c r="Q159" i="1"/>
  <c r="BE159" i="1" s="1"/>
  <c r="O159" i="1"/>
  <c r="BC159" i="1" s="1"/>
  <c r="M159" i="1"/>
  <c r="BF158" i="1"/>
  <c r="BD158" i="1"/>
  <c r="BB158" i="1"/>
  <c r="BA158" i="1"/>
  <c r="AZ158" i="1"/>
  <c r="AY158" i="1"/>
  <c r="AX158" i="1"/>
  <c r="AW158" i="1"/>
  <c r="AV158" i="1"/>
  <c r="AU158" i="1"/>
  <c r="AT158" i="1"/>
  <c r="AS158" i="1"/>
  <c r="AR158" i="1"/>
  <c r="V158" i="1"/>
  <c r="R158" i="1"/>
  <c r="O158" i="1"/>
  <c r="M158" i="1"/>
  <c r="BD157" i="1"/>
  <c r="BB157" i="1"/>
  <c r="BA157" i="1"/>
  <c r="AZ157" i="1"/>
  <c r="AY157" i="1"/>
  <c r="AX157" i="1"/>
  <c r="AW157" i="1"/>
  <c r="AV157" i="1"/>
  <c r="AU157" i="1"/>
  <c r="AT157" i="1"/>
  <c r="AS157" i="1"/>
  <c r="AR157" i="1"/>
  <c r="W157" i="1"/>
  <c r="V157" i="1"/>
  <c r="S157" i="1"/>
  <c r="Q157" i="1"/>
  <c r="BE157" i="1" s="1"/>
  <c r="O157" i="1"/>
  <c r="BC157" i="1" s="1"/>
  <c r="M157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W156" i="1"/>
  <c r="V156" i="1"/>
  <c r="Q156" i="1"/>
  <c r="O156" i="1"/>
  <c r="S156" i="1" s="1"/>
  <c r="M156" i="1"/>
  <c r="BD155" i="1"/>
  <c r="BB155" i="1"/>
  <c r="BA155" i="1"/>
  <c r="AZ155" i="1"/>
  <c r="AY155" i="1"/>
  <c r="AX155" i="1"/>
  <c r="AW155" i="1"/>
  <c r="AV155" i="1"/>
  <c r="AU155" i="1"/>
  <c r="AT155" i="1"/>
  <c r="AS155" i="1"/>
  <c r="AR155" i="1"/>
  <c r="W155" i="1"/>
  <c r="V155" i="1"/>
  <c r="Q155" i="1"/>
  <c r="BE155" i="1" s="1"/>
  <c r="O155" i="1"/>
  <c r="M155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W154" i="1"/>
  <c r="V154" i="1"/>
  <c r="S154" i="1"/>
  <c r="Q154" i="1"/>
  <c r="BE154" i="1" s="1"/>
  <c r="O154" i="1"/>
  <c r="M154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W153" i="1"/>
  <c r="V153" i="1"/>
  <c r="Q153" i="1"/>
  <c r="O153" i="1"/>
  <c r="S153" i="1" s="1"/>
  <c r="M153" i="1"/>
  <c r="BD152" i="1"/>
  <c r="BB152" i="1"/>
  <c r="BA152" i="1"/>
  <c r="AZ152" i="1"/>
  <c r="AY152" i="1"/>
  <c r="AX152" i="1"/>
  <c r="AW152" i="1"/>
  <c r="AV152" i="1"/>
  <c r="AU152" i="1"/>
  <c r="AT152" i="1"/>
  <c r="AS152" i="1"/>
  <c r="AR152" i="1"/>
  <c r="W152" i="1"/>
  <c r="V152" i="1"/>
  <c r="Q152" i="1"/>
  <c r="BE152" i="1" s="1"/>
  <c r="O152" i="1"/>
  <c r="M152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W151" i="1"/>
  <c r="V151" i="1"/>
  <c r="S151" i="1"/>
  <c r="Q151" i="1"/>
  <c r="BE151" i="1" s="1"/>
  <c r="O151" i="1"/>
  <c r="M151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W150" i="1"/>
  <c r="V150" i="1"/>
  <c r="Q150" i="1"/>
  <c r="BE150" i="1" s="1"/>
  <c r="O150" i="1"/>
  <c r="S150" i="1" s="1"/>
  <c r="M150" i="1"/>
  <c r="BD149" i="1"/>
  <c r="BB149" i="1"/>
  <c r="BA149" i="1"/>
  <c r="AZ149" i="1"/>
  <c r="AY149" i="1"/>
  <c r="AX149" i="1"/>
  <c r="AW149" i="1"/>
  <c r="AV149" i="1"/>
  <c r="AU149" i="1"/>
  <c r="AT149" i="1"/>
  <c r="AS149" i="1"/>
  <c r="AR149" i="1"/>
  <c r="W149" i="1"/>
  <c r="V149" i="1"/>
  <c r="Q149" i="1"/>
  <c r="BE149" i="1" s="1"/>
  <c r="O149" i="1"/>
  <c r="M149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W148" i="1"/>
  <c r="V148" i="1"/>
  <c r="S148" i="1"/>
  <c r="Q148" i="1"/>
  <c r="BE148" i="1" s="1"/>
  <c r="O148" i="1"/>
  <c r="M148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W147" i="1"/>
  <c r="V147" i="1"/>
  <c r="Q147" i="1"/>
  <c r="O147" i="1"/>
  <c r="S147" i="1" s="1"/>
  <c r="M147" i="1"/>
  <c r="BD146" i="1"/>
  <c r="BB146" i="1"/>
  <c r="BA146" i="1"/>
  <c r="AZ146" i="1"/>
  <c r="AY146" i="1"/>
  <c r="AX146" i="1"/>
  <c r="AW146" i="1"/>
  <c r="AV146" i="1"/>
  <c r="AU146" i="1"/>
  <c r="AT146" i="1"/>
  <c r="AS146" i="1"/>
  <c r="AR146" i="1"/>
  <c r="W146" i="1"/>
  <c r="V146" i="1"/>
  <c r="Q146" i="1"/>
  <c r="BE146" i="1" s="1"/>
  <c r="O146" i="1"/>
  <c r="M146" i="1"/>
  <c r="BD145" i="1"/>
  <c r="BB145" i="1"/>
  <c r="BA145" i="1"/>
  <c r="AZ145" i="1"/>
  <c r="AY145" i="1"/>
  <c r="AX145" i="1"/>
  <c r="AW145" i="1"/>
  <c r="AV145" i="1"/>
  <c r="AU145" i="1"/>
  <c r="AT145" i="1"/>
  <c r="AS145" i="1"/>
  <c r="AR145" i="1"/>
  <c r="V145" i="1"/>
  <c r="R145" i="1"/>
  <c r="BF145" i="1" s="1"/>
  <c r="O145" i="1"/>
  <c r="BC145" i="1" s="1"/>
  <c r="M145" i="1"/>
  <c r="BD144" i="1"/>
  <c r="BB144" i="1"/>
  <c r="BA144" i="1"/>
  <c r="AZ144" i="1"/>
  <c r="AY144" i="1"/>
  <c r="AX144" i="1"/>
  <c r="AW144" i="1"/>
  <c r="AV144" i="1"/>
  <c r="AU144" i="1"/>
  <c r="AT144" i="1"/>
  <c r="AS144" i="1"/>
  <c r="AR144" i="1"/>
  <c r="W144" i="1"/>
  <c r="V144" i="1"/>
  <c r="S144" i="1"/>
  <c r="BG144" i="1" s="1"/>
  <c r="Q144" i="1"/>
  <c r="BE144" i="1" s="1"/>
  <c r="O144" i="1"/>
  <c r="BC144" i="1" s="1"/>
  <c r="M144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W143" i="1"/>
  <c r="V143" i="1"/>
  <c r="S143" i="1"/>
  <c r="Q143" i="1"/>
  <c r="BE143" i="1" s="1"/>
  <c r="O143" i="1"/>
  <c r="M143" i="1"/>
  <c r="BD142" i="1"/>
  <c r="BB142" i="1"/>
  <c r="BA142" i="1"/>
  <c r="AZ142" i="1"/>
  <c r="AY142" i="1"/>
  <c r="AX142" i="1"/>
  <c r="AW142" i="1"/>
  <c r="AV142" i="1"/>
  <c r="AU142" i="1"/>
  <c r="AT142" i="1"/>
  <c r="AS142" i="1"/>
  <c r="AR142" i="1"/>
  <c r="W142" i="1"/>
  <c r="V142" i="1"/>
  <c r="Q142" i="1"/>
  <c r="BE142" i="1" s="1"/>
  <c r="O142" i="1"/>
  <c r="M142" i="1"/>
  <c r="BD141" i="1"/>
  <c r="BB141" i="1"/>
  <c r="BA141" i="1"/>
  <c r="AZ141" i="1"/>
  <c r="AY141" i="1"/>
  <c r="AX141" i="1"/>
  <c r="AW141" i="1"/>
  <c r="AV141" i="1"/>
  <c r="AU141" i="1"/>
  <c r="AT141" i="1"/>
  <c r="AS141" i="1"/>
  <c r="AR141" i="1"/>
  <c r="W141" i="1"/>
  <c r="V141" i="1"/>
  <c r="Q141" i="1"/>
  <c r="BE141" i="1" s="1"/>
  <c r="O141" i="1"/>
  <c r="BC141" i="1" s="1"/>
  <c r="M141" i="1"/>
  <c r="BD140" i="1"/>
  <c r="BB140" i="1"/>
  <c r="BA140" i="1"/>
  <c r="AZ140" i="1"/>
  <c r="AY140" i="1"/>
  <c r="AX140" i="1"/>
  <c r="AW140" i="1"/>
  <c r="AV140" i="1"/>
  <c r="AU140" i="1"/>
  <c r="AT140" i="1"/>
  <c r="AS140" i="1"/>
  <c r="AR140" i="1"/>
  <c r="W140" i="1"/>
  <c r="V140" i="1"/>
  <c r="S140" i="1"/>
  <c r="BG140" i="1" s="1"/>
  <c r="Q140" i="1"/>
  <c r="BE140" i="1" s="1"/>
  <c r="O140" i="1"/>
  <c r="BC140" i="1" s="1"/>
  <c r="M140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W139" i="1"/>
  <c r="V139" i="1"/>
  <c r="S139" i="1"/>
  <c r="Q139" i="1"/>
  <c r="BE139" i="1" s="1"/>
  <c r="O139" i="1"/>
  <c r="M139" i="1"/>
  <c r="BD138" i="1"/>
  <c r="BB138" i="1"/>
  <c r="BA138" i="1"/>
  <c r="AZ138" i="1"/>
  <c r="AY138" i="1"/>
  <c r="AX138" i="1"/>
  <c r="AW138" i="1"/>
  <c r="AV138" i="1"/>
  <c r="AU138" i="1"/>
  <c r="AT138" i="1"/>
  <c r="AS138" i="1"/>
  <c r="AR138" i="1"/>
  <c r="W138" i="1"/>
  <c r="V138" i="1"/>
  <c r="Q138" i="1"/>
  <c r="BE138" i="1" s="1"/>
  <c r="O138" i="1"/>
  <c r="M138" i="1"/>
  <c r="BD137" i="1"/>
  <c r="BB137" i="1"/>
  <c r="BA137" i="1"/>
  <c r="AZ137" i="1"/>
  <c r="AY137" i="1"/>
  <c r="AX137" i="1"/>
  <c r="AW137" i="1"/>
  <c r="AV137" i="1"/>
  <c r="AU137" i="1"/>
  <c r="AT137" i="1"/>
  <c r="AS137" i="1"/>
  <c r="AR137" i="1"/>
  <c r="W137" i="1"/>
  <c r="V137" i="1"/>
  <c r="Q137" i="1"/>
  <c r="BE137" i="1" s="1"/>
  <c r="O137" i="1"/>
  <c r="BC137" i="1" s="1"/>
  <c r="M137" i="1"/>
  <c r="BD136" i="1"/>
  <c r="BB136" i="1"/>
  <c r="BA136" i="1"/>
  <c r="AZ136" i="1"/>
  <c r="AY136" i="1"/>
  <c r="AX136" i="1"/>
  <c r="AW136" i="1"/>
  <c r="AV136" i="1"/>
  <c r="AU136" i="1"/>
  <c r="AT136" i="1"/>
  <c r="AS136" i="1"/>
  <c r="AR136" i="1"/>
  <c r="W136" i="1"/>
  <c r="V136" i="1"/>
  <c r="S136" i="1"/>
  <c r="BG136" i="1" s="1"/>
  <c r="Q136" i="1"/>
  <c r="BE136" i="1" s="1"/>
  <c r="O136" i="1"/>
  <c r="BC136" i="1" s="1"/>
  <c r="M136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W135" i="1"/>
  <c r="V135" i="1"/>
  <c r="S135" i="1"/>
  <c r="Q135" i="1"/>
  <c r="BE135" i="1" s="1"/>
  <c r="O135" i="1"/>
  <c r="M135" i="1"/>
  <c r="BD134" i="1"/>
  <c r="BB134" i="1"/>
  <c r="BA134" i="1"/>
  <c r="AZ134" i="1"/>
  <c r="AY134" i="1"/>
  <c r="AX134" i="1"/>
  <c r="AW134" i="1"/>
  <c r="AV134" i="1"/>
  <c r="AU134" i="1"/>
  <c r="AT134" i="1"/>
  <c r="AS134" i="1"/>
  <c r="AR134" i="1"/>
  <c r="W134" i="1"/>
  <c r="V134" i="1"/>
  <c r="Q134" i="1"/>
  <c r="BE134" i="1" s="1"/>
  <c r="O134" i="1"/>
  <c r="M134" i="1"/>
  <c r="BD133" i="1"/>
  <c r="BB133" i="1"/>
  <c r="BA133" i="1"/>
  <c r="AZ133" i="1"/>
  <c r="AY133" i="1"/>
  <c r="AX133" i="1"/>
  <c r="AW133" i="1"/>
  <c r="AV133" i="1"/>
  <c r="AU133" i="1"/>
  <c r="AT133" i="1"/>
  <c r="AS133" i="1"/>
  <c r="AR133" i="1"/>
  <c r="W133" i="1"/>
  <c r="V133" i="1"/>
  <c r="Q133" i="1"/>
  <c r="BE133" i="1" s="1"/>
  <c r="O133" i="1"/>
  <c r="BC133" i="1" s="1"/>
  <c r="M133" i="1"/>
  <c r="BD132" i="1"/>
  <c r="BB132" i="1"/>
  <c r="BA132" i="1"/>
  <c r="AZ132" i="1"/>
  <c r="AY132" i="1"/>
  <c r="AX132" i="1"/>
  <c r="AW132" i="1"/>
  <c r="AV132" i="1"/>
  <c r="AU132" i="1"/>
  <c r="AT132" i="1"/>
  <c r="AS132" i="1"/>
  <c r="AR132" i="1"/>
  <c r="W132" i="1"/>
  <c r="V132" i="1"/>
  <c r="S132" i="1"/>
  <c r="BG132" i="1" s="1"/>
  <c r="Q132" i="1"/>
  <c r="BE132" i="1" s="1"/>
  <c r="O132" i="1"/>
  <c r="BC132" i="1" s="1"/>
  <c r="M132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W131" i="1"/>
  <c r="V131" i="1"/>
  <c r="S131" i="1"/>
  <c r="Q131" i="1"/>
  <c r="BE131" i="1" s="1"/>
  <c r="O131" i="1"/>
  <c r="M131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V130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W129" i="1"/>
  <c r="V129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W127" i="1"/>
  <c r="V127" i="1"/>
  <c r="AU126" i="1"/>
  <c r="AT126" i="1"/>
  <c r="AS126" i="1"/>
  <c r="AR126" i="1"/>
  <c r="BA126" i="1"/>
  <c r="AZ126" i="1"/>
  <c r="AN126" i="1"/>
  <c r="BD126" i="1" s="1"/>
  <c r="AW126" i="1"/>
  <c r="AV126" i="1"/>
  <c r="W126" i="1"/>
  <c r="V126" i="1"/>
  <c r="Q126" i="1"/>
  <c r="O126" i="1"/>
  <c r="S126" i="1" s="1"/>
  <c r="M126" i="1"/>
  <c r="AV125" i="1"/>
  <c r="AU125" i="1"/>
  <c r="AT125" i="1"/>
  <c r="AS125" i="1"/>
  <c r="AR125" i="1"/>
  <c r="BB125" i="1"/>
  <c r="BA125" i="1"/>
  <c r="AZ125" i="1"/>
  <c r="AO125" i="1"/>
  <c r="BE125" i="1" s="1"/>
  <c r="AN125" i="1"/>
  <c r="BD125" i="1" s="1"/>
  <c r="AW125" i="1"/>
  <c r="W125" i="1"/>
  <c r="V125" i="1"/>
  <c r="Q125" i="1"/>
  <c r="M125" i="1"/>
  <c r="O125" i="1" s="1"/>
  <c r="S125" i="1" s="1"/>
  <c r="BD124" i="1"/>
  <c r="BB124" i="1"/>
  <c r="AZ124" i="1"/>
  <c r="AY124" i="1"/>
  <c r="AX124" i="1"/>
  <c r="AW124" i="1"/>
  <c r="AV124" i="1"/>
  <c r="AU124" i="1"/>
  <c r="AT124" i="1"/>
  <c r="AS124" i="1"/>
  <c r="AR124" i="1"/>
  <c r="W124" i="1"/>
  <c r="V124" i="1"/>
  <c r="Q124" i="1"/>
  <c r="BE124" i="1" s="1"/>
  <c r="M124" i="1"/>
  <c r="BD123" i="1"/>
  <c r="BB123" i="1"/>
  <c r="BA123" i="1"/>
  <c r="AZ123" i="1"/>
  <c r="AY123" i="1"/>
  <c r="AX123" i="1"/>
  <c r="AW123" i="1"/>
  <c r="AV123" i="1"/>
  <c r="AU123" i="1"/>
  <c r="AT123" i="1"/>
  <c r="AS123" i="1"/>
  <c r="AR123" i="1"/>
  <c r="W123" i="1"/>
  <c r="V123" i="1"/>
  <c r="S123" i="1"/>
  <c r="Q123" i="1"/>
  <c r="BE123" i="1" s="1"/>
  <c r="M123" i="1"/>
  <c r="O123" i="1" s="1"/>
  <c r="BC123" i="1" s="1"/>
  <c r="BD122" i="1"/>
  <c r="BB122" i="1"/>
  <c r="BA122" i="1"/>
  <c r="AZ122" i="1"/>
  <c r="AY122" i="1"/>
  <c r="AX122" i="1"/>
  <c r="AW122" i="1"/>
  <c r="AV122" i="1"/>
  <c r="AU122" i="1"/>
  <c r="AT122" i="1"/>
  <c r="AS122" i="1"/>
  <c r="AR122" i="1"/>
  <c r="W122" i="1"/>
  <c r="V122" i="1"/>
  <c r="S122" i="1"/>
  <c r="BG122" i="1" s="1"/>
  <c r="Q122" i="1"/>
  <c r="BE122" i="1" s="1"/>
  <c r="O122" i="1"/>
  <c r="BC122" i="1" s="1"/>
  <c r="M122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V121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W120" i="1"/>
  <c r="V120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W118" i="1"/>
  <c r="V118" i="1"/>
  <c r="AU117" i="1"/>
  <c r="AT117" i="1"/>
  <c r="AS117" i="1"/>
  <c r="AR117" i="1"/>
  <c r="BB117" i="1"/>
  <c r="AZ117" i="1"/>
  <c r="AW117" i="1"/>
  <c r="AV117" i="1"/>
  <c r="W117" i="1"/>
  <c r="V117" i="1"/>
  <c r="Q117" i="1"/>
  <c r="M117" i="1"/>
  <c r="O117" i="1" s="1"/>
  <c r="S117" i="1" s="1"/>
  <c r="AU116" i="1"/>
  <c r="AT116" i="1"/>
  <c r="AS116" i="1"/>
  <c r="AR116" i="1"/>
  <c r="BB116" i="1"/>
  <c r="BA116" i="1"/>
  <c r="AZ116" i="1"/>
  <c r="AW116" i="1"/>
  <c r="AV116" i="1"/>
  <c r="W116" i="1"/>
  <c r="V116" i="1"/>
  <c r="Q116" i="1"/>
  <c r="M116" i="1"/>
  <c r="O116" i="1" s="1"/>
  <c r="S116" i="1" s="1"/>
  <c r="AU115" i="1"/>
  <c r="AT115" i="1"/>
  <c r="AS115" i="1"/>
  <c r="AR115" i="1"/>
  <c r="BB115" i="1"/>
  <c r="BA115" i="1"/>
  <c r="AZ115" i="1"/>
  <c r="AW115" i="1"/>
  <c r="AV115" i="1"/>
  <c r="W115" i="1"/>
  <c r="V115" i="1"/>
  <c r="Q115" i="1"/>
  <c r="M115" i="1"/>
  <c r="O115" i="1" s="1"/>
  <c r="S115" i="1" s="1"/>
  <c r="AU114" i="1"/>
  <c r="AT114" i="1"/>
  <c r="AS114" i="1"/>
  <c r="AR114" i="1"/>
  <c r="BB114" i="1"/>
  <c r="BA114" i="1"/>
  <c r="AW114" i="1"/>
  <c r="AV114" i="1"/>
  <c r="W114" i="1"/>
  <c r="V114" i="1"/>
  <c r="Q114" i="1"/>
  <c r="M114" i="1"/>
  <c r="O114" i="1" s="1"/>
  <c r="S114" i="1" s="1"/>
  <c r="BB113" i="1"/>
  <c r="AU113" i="1"/>
  <c r="AT113" i="1"/>
  <c r="AS113" i="1"/>
  <c r="AR113" i="1"/>
  <c r="BA113" i="1"/>
  <c r="AZ113" i="1"/>
  <c r="AW113" i="1"/>
  <c r="AV113" i="1"/>
  <c r="W113" i="1"/>
  <c r="V113" i="1"/>
  <c r="Q113" i="1"/>
  <c r="M113" i="1"/>
  <c r="O113" i="1" s="1"/>
  <c r="S113" i="1" s="1"/>
  <c r="AU112" i="1"/>
  <c r="AT112" i="1"/>
  <c r="AS112" i="1"/>
  <c r="AR112" i="1"/>
  <c r="BB112" i="1"/>
  <c r="AZ112" i="1"/>
  <c r="AW112" i="1"/>
  <c r="AV112" i="1"/>
  <c r="W112" i="1"/>
  <c r="V112" i="1"/>
  <c r="Q112" i="1"/>
  <c r="M112" i="1"/>
  <c r="O112" i="1" s="1"/>
  <c r="S112" i="1" s="1"/>
  <c r="AU111" i="1"/>
  <c r="AT111" i="1"/>
  <c r="AS111" i="1"/>
  <c r="AR111" i="1"/>
  <c r="BB111" i="1"/>
  <c r="BA111" i="1"/>
  <c r="AZ111" i="1"/>
  <c r="AW111" i="1"/>
  <c r="AV111" i="1"/>
  <c r="W111" i="1"/>
  <c r="V111" i="1"/>
  <c r="Q111" i="1"/>
  <c r="M111" i="1"/>
  <c r="O111" i="1" s="1"/>
  <c r="S111" i="1" s="1"/>
  <c r="AU110" i="1"/>
  <c r="AT110" i="1"/>
  <c r="AS110" i="1"/>
  <c r="AR110" i="1"/>
  <c r="BB110" i="1"/>
  <c r="BA110" i="1"/>
  <c r="AZ110" i="1"/>
  <c r="AW110" i="1"/>
  <c r="AV110" i="1"/>
  <c r="W110" i="1"/>
  <c r="V110" i="1"/>
  <c r="Q110" i="1"/>
  <c r="M110" i="1"/>
  <c r="O110" i="1" s="1"/>
  <c r="S110" i="1" s="1"/>
  <c r="AU109" i="1"/>
  <c r="AT109" i="1"/>
  <c r="AS109" i="1"/>
  <c r="AR109" i="1"/>
  <c r="BB109" i="1"/>
  <c r="BA109" i="1"/>
  <c r="AZ109" i="1"/>
  <c r="AW109" i="1"/>
  <c r="AV109" i="1"/>
  <c r="W109" i="1"/>
  <c r="V109" i="1"/>
  <c r="Q109" i="1"/>
  <c r="M109" i="1"/>
  <c r="O109" i="1" s="1"/>
  <c r="S109" i="1" s="1"/>
  <c r="AU108" i="1"/>
  <c r="AT108" i="1"/>
  <c r="AS108" i="1"/>
  <c r="AR108" i="1"/>
  <c r="BB108" i="1"/>
  <c r="BA108" i="1"/>
  <c r="AZ108" i="1"/>
  <c r="AW108" i="1"/>
  <c r="AV108" i="1"/>
  <c r="W108" i="1"/>
  <c r="V108" i="1"/>
  <c r="Q108" i="1"/>
  <c r="M108" i="1"/>
  <c r="O108" i="1" s="1"/>
  <c r="S108" i="1" s="1"/>
  <c r="AU107" i="1"/>
  <c r="AT107" i="1"/>
  <c r="AS107" i="1"/>
  <c r="AR107" i="1"/>
  <c r="BB107" i="1"/>
  <c r="BA107" i="1"/>
  <c r="AZ107" i="1"/>
  <c r="AW107" i="1"/>
  <c r="AV107" i="1"/>
  <c r="W107" i="1"/>
  <c r="V107" i="1"/>
  <c r="Q107" i="1"/>
  <c r="M107" i="1"/>
  <c r="O107" i="1" s="1"/>
  <c r="S107" i="1" s="1"/>
  <c r="BD106" i="1"/>
  <c r="BB106" i="1"/>
  <c r="AZ106" i="1"/>
  <c r="AY106" i="1"/>
  <c r="AX106" i="1"/>
  <c r="AW106" i="1"/>
  <c r="AV106" i="1"/>
  <c r="AU106" i="1"/>
  <c r="AT106" i="1"/>
  <c r="AS106" i="1"/>
  <c r="AR106" i="1"/>
  <c r="W106" i="1"/>
  <c r="V106" i="1"/>
  <c r="Q106" i="1"/>
  <c r="BE106" i="1" s="1"/>
  <c r="M106" i="1"/>
  <c r="BD105" i="1"/>
  <c r="BB105" i="1"/>
  <c r="AZ105" i="1"/>
  <c r="AY105" i="1"/>
  <c r="AX105" i="1"/>
  <c r="AW105" i="1"/>
  <c r="AV105" i="1"/>
  <c r="AU105" i="1"/>
  <c r="AT105" i="1"/>
  <c r="AS105" i="1"/>
  <c r="AR105" i="1"/>
  <c r="W105" i="1"/>
  <c r="V105" i="1"/>
  <c r="Q105" i="1"/>
  <c r="BE105" i="1" s="1"/>
  <c r="M105" i="1"/>
  <c r="BD104" i="1"/>
  <c r="BB104" i="1"/>
  <c r="AZ104" i="1"/>
  <c r="AY104" i="1"/>
  <c r="AX104" i="1"/>
  <c r="AW104" i="1"/>
  <c r="AV104" i="1"/>
  <c r="AU104" i="1"/>
  <c r="AT104" i="1"/>
  <c r="AS104" i="1"/>
  <c r="AR104" i="1"/>
  <c r="W104" i="1"/>
  <c r="V104" i="1"/>
  <c r="Q104" i="1"/>
  <c r="M104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V103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W102" i="1"/>
  <c r="V102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W100" i="1"/>
  <c r="V100" i="1"/>
  <c r="AU99" i="1"/>
  <c r="AT99" i="1"/>
  <c r="AS99" i="1"/>
  <c r="AR99" i="1"/>
  <c r="BB99" i="1"/>
  <c r="BA99" i="1"/>
  <c r="AZ99" i="1"/>
  <c r="AO99" i="1"/>
  <c r="BE99" i="1" s="1"/>
  <c r="AX99" i="1"/>
  <c r="AW99" i="1"/>
  <c r="AV99" i="1"/>
  <c r="W99" i="1"/>
  <c r="V99" i="1"/>
  <c r="Q99" i="1"/>
  <c r="M99" i="1"/>
  <c r="O99" i="1" s="1"/>
  <c r="S99" i="1" s="1"/>
  <c r="AW98" i="1"/>
  <c r="AU98" i="1"/>
  <c r="AT98" i="1"/>
  <c r="AS98" i="1"/>
  <c r="AR98" i="1"/>
  <c r="BB98" i="1"/>
  <c r="AP98" i="1"/>
  <c r="AO98" i="1"/>
  <c r="AV98" i="1"/>
  <c r="W98" i="1"/>
  <c r="V98" i="1"/>
  <c r="Q98" i="1"/>
  <c r="M98" i="1"/>
  <c r="O98" i="1" s="1"/>
  <c r="S98" i="1" s="1"/>
  <c r="BA97" i="1"/>
  <c r="AU97" i="1"/>
  <c r="AT97" i="1"/>
  <c r="AS97" i="1"/>
  <c r="AR97" i="1"/>
  <c r="BB97" i="1"/>
  <c r="AM97" i="1"/>
  <c r="AP97" i="1"/>
  <c r="AY97" i="1"/>
  <c r="AN97" i="1"/>
  <c r="BD97" i="1" s="1"/>
  <c r="AW97" i="1"/>
  <c r="AV97" i="1"/>
  <c r="V97" i="1"/>
  <c r="R97" i="1"/>
  <c r="O97" i="1"/>
  <c r="S97" i="1" s="1"/>
  <c r="AO97" i="1" s="1"/>
  <c r="M97" i="1"/>
  <c r="AU96" i="1"/>
  <c r="AT96" i="1"/>
  <c r="AS96" i="1"/>
  <c r="AR96" i="1"/>
  <c r="BB96" i="1"/>
  <c r="BA96" i="1"/>
  <c r="AO96" i="1"/>
  <c r="AN96" i="1"/>
  <c r="BD96" i="1" s="1"/>
  <c r="AW96" i="1"/>
  <c r="AV96" i="1"/>
  <c r="W96" i="1"/>
  <c r="V96" i="1"/>
  <c r="Q96" i="1"/>
  <c r="O96" i="1"/>
  <c r="S96" i="1" s="1"/>
  <c r="M96" i="1"/>
  <c r="AX95" i="1"/>
  <c r="AU95" i="1"/>
  <c r="AT95" i="1"/>
  <c r="AS95" i="1"/>
  <c r="AR95" i="1"/>
  <c r="AN95" i="1"/>
  <c r="BD95" i="1" s="1"/>
  <c r="BB95" i="1"/>
  <c r="BA95" i="1"/>
  <c r="AP95" i="1"/>
  <c r="AY95" i="1"/>
  <c r="AW95" i="1"/>
  <c r="AV95" i="1"/>
  <c r="W95" i="1"/>
  <c r="V95" i="1"/>
  <c r="Q95" i="1"/>
  <c r="O95" i="1"/>
  <c r="S95" i="1" s="1"/>
  <c r="R95" i="1" s="1"/>
  <c r="M95" i="1"/>
  <c r="AU94" i="1"/>
  <c r="AT94" i="1"/>
  <c r="AS94" i="1"/>
  <c r="AR94" i="1"/>
  <c r="BB94" i="1"/>
  <c r="BA94" i="1"/>
  <c r="AO94" i="1"/>
  <c r="AN94" i="1"/>
  <c r="BD94" i="1" s="1"/>
  <c r="AW94" i="1"/>
  <c r="AV94" i="1"/>
  <c r="W94" i="1"/>
  <c r="V94" i="1"/>
  <c r="Q94" i="1"/>
  <c r="O94" i="1"/>
  <c r="S94" i="1" s="1"/>
  <c r="M94" i="1"/>
  <c r="BA93" i="1"/>
  <c r="AV93" i="1"/>
  <c r="AU93" i="1"/>
  <c r="AT93" i="1"/>
  <c r="AS93" i="1"/>
  <c r="AR93" i="1"/>
  <c r="BB93" i="1"/>
  <c r="AP93" i="1"/>
  <c r="AO93" i="1"/>
  <c r="AN93" i="1"/>
  <c r="BD93" i="1" s="1"/>
  <c r="AW93" i="1"/>
  <c r="W93" i="1"/>
  <c r="V93" i="1"/>
  <c r="Q93" i="1"/>
  <c r="O93" i="1"/>
  <c r="S93" i="1" s="1"/>
  <c r="M93" i="1"/>
  <c r="AU92" i="1"/>
  <c r="AT92" i="1"/>
  <c r="AS92" i="1"/>
  <c r="AR92" i="1"/>
  <c r="BB92" i="1"/>
  <c r="BA92" i="1"/>
  <c r="AO92" i="1"/>
  <c r="BE92" i="1" s="1"/>
  <c r="AN92" i="1"/>
  <c r="BD92" i="1" s="1"/>
  <c r="AW92" i="1"/>
  <c r="AV92" i="1"/>
  <c r="W92" i="1"/>
  <c r="V92" i="1"/>
  <c r="Q92" i="1"/>
  <c r="O92" i="1"/>
  <c r="S92" i="1" s="1"/>
  <c r="M92" i="1"/>
  <c r="AU91" i="1"/>
  <c r="AT91" i="1"/>
  <c r="AS91" i="1"/>
  <c r="AR91" i="1"/>
  <c r="BB91" i="1"/>
  <c r="BA91" i="1"/>
  <c r="AO91" i="1"/>
  <c r="AX91" i="1"/>
  <c r="AW91" i="1"/>
  <c r="AV91" i="1"/>
  <c r="W91" i="1"/>
  <c r="V91" i="1"/>
  <c r="Q91" i="1"/>
  <c r="O91" i="1"/>
  <c r="S91" i="1" s="1"/>
  <c r="M91" i="1"/>
  <c r="AU90" i="1"/>
  <c r="AT90" i="1"/>
  <c r="AS90" i="1"/>
  <c r="AR90" i="1"/>
  <c r="BB90" i="1"/>
  <c r="BA90" i="1"/>
  <c r="AO90" i="1"/>
  <c r="AX90" i="1"/>
  <c r="AW90" i="1"/>
  <c r="AV90" i="1"/>
  <c r="W90" i="1"/>
  <c r="V90" i="1"/>
  <c r="Q90" i="1"/>
  <c r="M90" i="1"/>
  <c r="O90" i="1" s="1"/>
  <c r="S90" i="1" s="1"/>
  <c r="AU89" i="1"/>
  <c r="AT89" i="1"/>
  <c r="AS89" i="1"/>
  <c r="AR89" i="1"/>
  <c r="BB89" i="1"/>
  <c r="BA89" i="1"/>
  <c r="AZ89" i="1"/>
  <c r="AY89" i="1"/>
  <c r="AW89" i="1"/>
  <c r="AV89" i="1"/>
  <c r="W89" i="1"/>
  <c r="V89" i="1"/>
  <c r="Q89" i="1"/>
  <c r="O89" i="1"/>
  <c r="S89" i="1" s="1"/>
  <c r="M89" i="1"/>
  <c r="AU88" i="1"/>
  <c r="AT88" i="1"/>
  <c r="AS88" i="1"/>
  <c r="AR88" i="1"/>
  <c r="BB88" i="1"/>
  <c r="BA88" i="1"/>
  <c r="AY88" i="1"/>
  <c r="AX88" i="1"/>
  <c r="AW88" i="1"/>
  <c r="AV88" i="1"/>
  <c r="W88" i="1"/>
  <c r="V88" i="1"/>
  <c r="S88" i="1"/>
  <c r="Q88" i="1"/>
  <c r="M88" i="1"/>
  <c r="O88" i="1" s="1"/>
  <c r="AU87" i="1"/>
  <c r="AT87" i="1"/>
  <c r="AS87" i="1"/>
  <c r="AR87" i="1"/>
  <c r="BB87" i="1"/>
  <c r="AM87" i="1"/>
  <c r="AZ87" i="1"/>
  <c r="AY87" i="1"/>
  <c r="AX87" i="1"/>
  <c r="AW87" i="1"/>
  <c r="AV87" i="1"/>
  <c r="W87" i="1"/>
  <c r="V87" i="1"/>
  <c r="S87" i="1"/>
  <c r="Q87" i="1"/>
  <c r="O87" i="1"/>
  <c r="M87" i="1"/>
  <c r="AU86" i="1"/>
  <c r="AT86" i="1"/>
  <c r="AS86" i="1"/>
  <c r="AR86" i="1"/>
  <c r="BB86" i="1"/>
  <c r="BA86" i="1"/>
  <c r="AY86" i="1"/>
  <c r="AX86" i="1"/>
  <c r="AW86" i="1"/>
  <c r="AV86" i="1"/>
  <c r="W86" i="1"/>
  <c r="V86" i="1"/>
  <c r="S86" i="1"/>
  <c r="Q86" i="1"/>
  <c r="M86" i="1"/>
  <c r="O86" i="1" s="1"/>
  <c r="AU85" i="1"/>
  <c r="AT85" i="1"/>
  <c r="AS85" i="1"/>
  <c r="AR85" i="1"/>
  <c r="BB85" i="1"/>
  <c r="BA85" i="1"/>
  <c r="AY85" i="1"/>
  <c r="AW85" i="1"/>
  <c r="AV85" i="1"/>
  <c r="W85" i="1"/>
  <c r="V85" i="1"/>
  <c r="S85" i="1"/>
  <c r="Q85" i="1"/>
  <c r="O85" i="1"/>
  <c r="M85" i="1"/>
  <c r="AU84" i="1"/>
  <c r="AT84" i="1"/>
  <c r="AS84" i="1"/>
  <c r="AR84" i="1"/>
  <c r="BB84" i="1"/>
  <c r="BA84" i="1"/>
  <c r="AY84" i="1"/>
  <c r="AX84" i="1"/>
  <c r="AW84" i="1"/>
  <c r="AV84" i="1"/>
  <c r="W84" i="1"/>
  <c r="V84" i="1"/>
  <c r="S84" i="1"/>
  <c r="Q84" i="1"/>
  <c r="M84" i="1"/>
  <c r="O84" i="1" s="1"/>
  <c r="AU83" i="1"/>
  <c r="AT83" i="1"/>
  <c r="AS83" i="1"/>
  <c r="AR83" i="1"/>
  <c r="AN83" i="1"/>
  <c r="BD83" i="1" s="1"/>
  <c r="BB83" i="1"/>
  <c r="BA83" i="1"/>
  <c r="AO83" i="1"/>
  <c r="BE83" i="1" s="1"/>
  <c r="AX83" i="1"/>
  <c r="AW83" i="1"/>
  <c r="AV83" i="1"/>
  <c r="W83" i="1"/>
  <c r="V83" i="1"/>
  <c r="Q83" i="1"/>
  <c r="O83" i="1"/>
  <c r="S83" i="1" s="1"/>
  <c r="R83" i="1" s="1"/>
  <c r="M83" i="1"/>
  <c r="AU82" i="1"/>
  <c r="AT82" i="1"/>
  <c r="AS82" i="1"/>
  <c r="AR82" i="1"/>
  <c r="BB82" i="1"/>
  <c r="AY82" i="1"/>
  <c r="AX82" i="1"/>
  <c r="AW82" i="1"/>
  <c r="AV82" i="1"/>
  <c r="W82" i="1"/>
  <c r="V82" i="1"/>
  <c r="Q82" i="1"/>
  <c r="M82" i="1"/>
  <c r="O82" i="1" s="1"/>
  <c r="S82" i="1" s="1"/>
  <c r="AU81" i="1"/>
  <c r="AN81" i="1" s="1"/>
  <c r="BD81" i="1" s="1"/>
  <c r="AT81" i="1"/>
  <c r="AS81" i="1"/>
  <c r="AR81" i="1"/>
  <c r="BB81" i="1"/>
  <c r="BA81" i="1"/>
  <c r="AX81" i="1"/>
  <c r="AW81" i="1"/>
  <c r="AV81" i="1"/>
  <c r="W81" i="1"/>
  <c r="V81" i="1"/>
  <c r="Q81" i="1"/>
  <c r="M81" i="1"/>
  <c r="O81" i="1" s="1"/>
  <c r="S81" i="1" s="1"/>
  <c r="AU80" i="1"/>
  <c r="AT80" i="1"/>
  <c r="AS80" i="1"/>
  <c r="AR80" i="1"/>
  <c r="BB80" i="1"/>
  <c r="AY80" i="1"/>
  <c r="AW80" i="1"/>
  <c r="AV80" i="1"/>
  <c r="W80" i="1"/>
  <c r="V80" i="1"/>
  <c r="Q80" i="1"/>
  <c r="M80" i="1"/>
  <c r="O80" i="1" s="1"/>
  <c r="S80" i="1" s="1"/>
  <c r="BD79" i="1"/>
  <c r="BB79" i="1"/>
  <c r="BA79" i="1"/>
  <c r="AZ79" i="1"/>
  <c r="AY79" i="1"/>
  <c r="AX79" i="1"/>
  <c r="AW79" i="1"/>
  <c r="AV79" i="1"/>
  <c r="AU79" i="1"/>
  <c r="AT79" i="1"/>
  <c r="AS79" i="1"/>
  <c r="AR79" i="1"/>
  <c r="W79" i="1"/>
  <c r="V79" i="1"/>
  <c r="S79" i="1"/>
  <c r="BG79" i="1" s="1"/>
  <c r="Q79" i="1"/>
  <c r="BE79" i="1" s="1"/>
  <c r="O79" i="1"/>
  <c r="BC79" i="1" s="1"/>
  <c r="M79" i="1"/>
  <c r="BD78" i="1"/>
  <c r="BB78" i="1"/>
  <c r="AZ78" i="1"/>
  <c r="AY78" i="1"/>
  <c r="AX78" i="1"/>
  <c r="AW78" i="1"/>
  <c r="AV78" i="1"/>
  <c r="AU78" i="1"/>
  <c r="AT78" i="1"/>
  <c r="AS78" i="1"/>
  <c r="AR78" i="1"/>
  <c r="W78" i="1"/>
  <c r="V78" i="1"/>
  <c r="Q78" i="1"/>
  <c r="M78" i="1"/>
  <c r="O78" i="1" s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V77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W76" i="1"/>
  <c r="V76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W74" i="1"/>
  <c r="V74" i="1"/>
  <c r="BD73" i="1"/>
  <c r="BC73" i="1"/>
  <c r="BB73" i="1"/>
  <c r="BA73" i="1"/>
  <c r="AZ73" i="1"/>
  <c r="AY73" i="1"/>
  <c r="AX73" i="1"/>
  <c r="AW73" i="1"/>
  <c r="AU73" i="1"/>
  <c r="AT73" i="1"/>
  <c r="AS73" i="1"/>
  <c r="AR73" i="1"/>
  <c r="AV73" i="1"/>
  <c r="W73" i="1"/>
  <c r="V73" i="1"/>
  <c r="S73" i="1"/>
  <c r="Q73" i="1"/>
  <c r="BE73" i="1" s="1"/>
  <c r="O73" i="1"/>
  <c r="M73" i="1"/>
  <c r="BD72" i="1"/>
  <c r="BC72" i="1"/>
  <c r="BB72" i="1"/>
  <c r="BA72" i="1"/>
  <c r="AZ72" i="1"/>
  <c r="AY72" i="1"/>
  <c r="AX72" i="1"/>
  <c r="AW72" i="1"/>
  <c r="AU72" i="1"/>
  <c r="AT72" i="1"/>
  <c r="AS72" i="1"/>
  <c r="AR72" i="1"/>
  <c r="AV72" i="1"/>
  <c r="W72" i="1"/>
  <c r="V72" i="1"/>
  <c r="S72" i="1"/>
  <c r="R72" i="1" s="1"/>
  <c r="Q72" i="1"/>
  <c r="BE72" i="1" s="1"/>
  <c r="O72" i="1"/>
  <c r="M72" i="1"/>
  <c r="BD71" i="1"/>
  <c r="BC71" i="1"/>
  <c r="BB71" i="1"/>
  <c r="BA71" i="1"/>
  <c r="AZ71" i="1"/>
  <c r="AY71" i="1"/>
  <c r="AX71" i="1"/>
  <c r="AW71" i="1"/>
  <c r="AU71" i="1"/>
  <c r="AT71" i="1"/>
  <c r="AS71" i="1"/>
  <c r="AR71" i="1"/>
  <c r="AV71" i="1"/>
  <c r="W71" i="1"/>
  <c r="V71" i="1"/>
  <c r="Q71" i="1"/>
  <c r="BE71" i="1" s="1"/>
  <c r="M71" i="1"/>
  <c r="O71" i="1" s="1"/>
  <c r="S71" i="1" s="1"/>
  <c r="BD70" i="1"/>
  <c r="BC70" i="1"/>
  <c r="BB70" i="1"/>
  <c r="BA70" i="1"/>
  <c r="AZ70" i="1"/>
  <c r="AY70" i="1"/>
  <c r="AX70" i="1"/>
  <c r="AW70" i="1"/>
  <c r="AU70" i="1"/>
  <c r="AT70" i="1"/>
  <c r="AS70" i="1"/>
  <c r="AR70" i="1"/>
  <c r="AV70" i="1"/>
  <c r="W70" i="1"/>
  <c r="V70" i="1"/>
  <c r="Q70" i="1"/>
  <c r="BE70" i="1" s="1"/>
  <c r="M70" i="1"/>
  <c r="O70" i="1" s="1"/>
  <c r="S70" i="1" s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V69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W68" i="1"/>
  <c r="V68" i="1"/>
  <c r="BB67" i="1"/>
  <c r="BA67" i="1"/>
  <c r="AZ67" i="1"/>
  <c r="AY67" i="1"/>
  <c r="AX67" i="1"/>
  <c r="AW67" i="1"/>
  <c r="AV67" i="1"/>
  <c r="AU67" i="1"/>
  <c r="AT67" i="1"/>
  <c r="AS67" i="1"/>
  <c r="AR67" i="1"/>
  <c r="AM67" i="1"/>
  <c r="BC67" i="1" s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W66" i="1"/>
  <c r="V66" i="1"/>
  <c r="AU65" i="1"/>
  <c r="AT65" i="1"/>
  <c r="AS65" i="1"/>
  <c r="AR65" i="1"/>
  <c r="BA65" i="1"/>
  <c r="AZ65" i="1"/>
  <c r="AY65" i="1"/>
  <c r="AX65" i="1"/>
  <c r="AW65" i="1"/>
  <c r="AV65" i="1"/>
  <c r="V65" i="1"/>
  <c r="R65" i="1"/>
  <c r="M65" i="1"/>
  <c r="O65" i="1" s="1"/>
  <c r="S65" i="1" s="1"/>
  <c r="AU64" i="1"/>
  <c r="AT64" i="1"/>
  <c r="AS64" i="1"/>
  <c r="AR64" i="1"/>
  <c r="AP64" i="1"/>
  <c r="BB64" i="1"/>
  <c r="BA64" i="1"/>
  <c r="AZ64" i="1"/>
  <c r="AY64" i="1"/>
  <c r="AW64" i="1"/>
  <c r="AV64" i="1"/>
  <c r="V64" i="1"/>
  <c r="S64" i="1"/>
  <c r="R64" i="1"/>
  <c r="M64" i="1"/>
  <c r="O64" i="1" s="1"/>
  <c r="AU63" i="1"/>
  <c r="AT63" i="1"/>
  <c r="AS63" i="1"/>
  <c r="AR63" i="1"/>
  <c r="BB63" i="1"/>
  <c r="BA63" i="1"/>
  <c r="AZ63" i="1"/>
  <c r="AY63" i="1"/>
  <c r="AX63" i="1"/>
  <c r="AW63" i="1"/>
  <c r="AV63" i="1"/>
  <c r="V63" i="1"/>
  <c r="R63" i="1"/>
  <c r="M63" i="1"/>
  <c r="O63" i="1" s="1"/>
  <c r="S63" i="1" s="1"/>
  <c r="AU62" i="1"/>
  <c r="AT62" i="1"/>
  <c r="AS62" i="1"/>
  <c r="AR62" i="1"/>
  <c r="BB62" i="1"/>
  <c r="BA62" i="1"/>
  <c r="AZ62" i="1"/>
  <c r="AY62" i="1"/>
  <c r="AX62" i="1"/>
  <c r="AW62" i="1"/>
  <c r="AV62" i="1"/>
  <c r="W62" i="1"/>
  <c r="V62" i="1"/>
  <c r="S62" i="1"/>
  <c r="Q62" i="1"/>
  <c r="M62" i="1"/>
  <c r="O62" i="1" s="1"/>
  <c r="AU61" i="1"/>
  <c r="AT61" i="1"/>
  <c r="AS61" i="1"/>
  <c r="AR61" i="1"/>
  <c r="BB61" i="1"/>
  <c r="BA61" i="1"/>
  <c r="AY61" i="1"/>
  <c r="AW61" i="1"/>
  <c r="AV61" i="1"/>
  <c r="W61" i="1"/>
  <c r="V61" i="1"/>
  <c r="S61" i="1"/>
  <c r="Q61" i="1"/>
  <c r="M61" i="1"/>
  <c r="O61" i="1" s="1"/>
  <c r="AU60" i="1"/>
  <c r="AT60" i="1"/>
  <c r="AS60" i="1"/>
  <c r="AR60" i="1"/>
  <c r="BB60" i="1"/>
  <c r="BA60" i="1"/>
  <c r="AZ60" i="1"/>
  <c r="AY60" i="1"/>
  <c r="AX60" i="1"/>
  <c r="AW60" i="1"/>
  <c r="AV60" i="1"/>
  <c r="W60" i="1"/>
  <c r="V60" i="1"/>
  <c r="S60" i="1"/>
  <c r="Q60" i="1"/>
  <c r="M60" i="1"/>
  <c r="O60" i="1" s="1"/>
  <c r="W59" i="1"/>
  <c r="V59" i="1"/>
  <c r="Q59" i="1"/>
  <c r="M59" i="1"/>
  <c r="O59" i="1" s="1"/>
  <c r="S59" i="1" s="1"/>
  <c r="W58" i="1"/>
  <c r="V58" i="1"/>
  <c r="Q58" i="1"/>
  <c r="M58" i="1"/>
  <c r="O58" i="1" s="1"/>
  <c r="S58" i="1" s="1"/>
  <c r="W57" i="1"/>
  <c r="V57" i="1"/>
  <c r="Q57" i="1"/>
  <c r="O57" i="1"/>
  <c r="S57" i="1" s="1"/>
  <c r="M57" i="1"/>
  <c r="W56" i="1"/>
  <c r="V56" i="1"/>
  <c r="S56" i="1"/>
  <c r="Q56" i="1"/>
  <c r="M56" i="1"/>
  <c r="O56" i="1" s="1"/>
  <c r="W55" i="1"/>
  <c r="V55" i="1"/>
  <c r="S55" i="1"/>
  <c r="Q55" i="1"/>
  <c r="M55" i="1"/>
  <c r="O55" i="1" s="1"/>
  <c r="AU54" i="1"/>
  <c r="AT54" i="1"/>
  <c r="AS54" i="1"/>
  <c r="AR54" i="1"/>
  <c r="BB54" i="1"/>
  <c r="AZ54" i="1"/>
  <c r="AO54" i="1"/>
  <c r="AW54" i="1"/>
  <c r="AV54" i="1"/>
  <c r="W54" i="1"/>
  <c r="V54" i="1"/>
  <c r="Q54" i="1"/>
  <c r="M54" i="1"/>
  <c r="AU53" i="1"/>
  <c r="AT53" i="1"/>
  <c r="AS53" i="1"/>
  <c r="AR53" i="1"/>
  <c r="AN53" i="1"/>
  <c r="BD53" i="1" s="1"/>
  <c r="BB53" i="1"/>
  <c r="BA53" i="1"/>
  <c r="AZ53" i="1"/>
  <c r="AY53" i="1"/>
  <c r="AX53" i="1"/>
  <c r="AW53" i="1"/>
  <c r="AV53" i="1"/>
  <c r="W53" i="1"/>
  <c r="V53" i="1"/>
  <c r="S53" i="1"/>
  <c r="Q53" i="1"/>
  <c r="M53" i="1"/>
  <c r="O53" i="1" s="1"/>
  <c r="BB52" i="1"/>
  <c r="AU52" i="1"/>
  <c r="AT52" i="1"/>
  <c r="AS52" i="1"/>
  <c r="AR52" i="1"/>
  <c r="AZ52" i="1"/>
  <c r="AY52" i="1"/>
  <c r="AX52" i="1"/>
  <c r="AV52" i="1"/>
  <c r="W52" i="1"/>
  <c r="V52" i="1"/>
  <c r="S52" i="1"/>
  <c r="Q52" i="1"/>
  <c r="M52" i="1"/>
  <c r="O52" i="1" s="1"/>
  <c r="AU51" i="1"/>
  <c r="AT51" i="1"/>
  <c r="AS51" i="1"/>
  <c r="AR51" i="1"/>
  <c r="BB51" i="1"/>
  <c r="AY51" i="1"/>
  <c r="AX51" i="1"/>
  <c r="AW51" i="1"/>
  <c r="AV51" i="1"/>
  <c r="W51" i="1"/>
  <c r="V51" i="1"/>
  <c r="S51" i="1"/>
  <c r="R51" i="1" s="1"/>
  <c r="Q51" i="1"/>
  <c r="M51" i="1"/>
  <c r="O51" i="1" s="1"/>
  <c r="AU50" i="1"/>
  <c r="AT50" i="1"/>
  <c r="AS50" i="1"/>
  <c r="AR50" i="1"/>
  <c r="BB50" i="1"/>
  <c r="BA50" i="1"/>
  <c r="AZ50" i="1"/>
  <c r="AO50" i="1"/>
  <c r="AX50" i="1"/>
  <c r="AW50" i="1"/>
  <c r="AV50" i="1"/>
  <c r="W50" i="1"/>
  <c r="V50" i="1"/>
  <c r="Q50" i="1"/>
  <c r="M50" i="1"/>
  <c r="O50" i="1" s="1"/>
  <c r="S50" i="1" s="1"/>
  <c r="AU49" i="1"/>
  <c r="AT49" i="1"/>
  <c r="AS49" i="1"/>
  <c r="AR49" i="1"/>
  <c r="BB49" i="1"/>
  <c r="BA49" i="1"/>
  <c r="AY49" i="1"/>
  <c r="AX49" i="1"/>
  <c r="AW49" i="1"/>
  <c r="AV49" i="1"/>
  <c r="W49" i="1"/>
  <c r="V49" i="1"/>
  <c r="Q49" i="1"/>
  <c r="M49" i="1"/>
  <c r="O49" i="1" s="1"/>
  <c r="S49" i="1" s="1"/>
  <c r="AU48" i="1"/>
  <c r="AT48" i="1"/>
  <c r="AS48" i="1"/>
  <c r="AR48" i="1"/>
  <c r="AZ48" i="1"/>
  <c r="AY48" i="1"/>
  <c r="AW48" i="1"/>
  <c r="AV48" i="1"/>
  <c r="V48" i="1"/>
  <c r="R48" i="1"/>
  <c r="M48" i="1"/>
  <c r="O48" i="1" s="1"/>
  <c r="S48" i="1" s="1"/>
  <c r="AO48" i="1" s="1"/>
  <c r="AU47" i="1"/>
  <c r="AT47" i="1"/>
  <c r="AS47" i="1"/>
  <c r="AR47" i="1"/>
  <c r="BB47" i="1"/>
  <c r="AM47" i="1"/>
  <c r="BC47" i="1" s="1"/>
  <c r="AZ47" i="1"/>
  <c r="AY47" i="1"/>
  <c r="AX47" i="1"/>
  <c r="AW47" i="1"/>
  <c r="AV47" i="1"/>
  <c r="W47" i="1"/>
  <c r="V47" i="1"/>
  <c r="S47" i="1"/>
  <c r="Q47" i="1"/>
  <c r="M47" i="1"/>
  <c r="O47" i="1" s="1"/>
  <c r="AZ46" i="1"/>
  <c r="AU46" i="1"/>
  <c r="AT46" i="1"/>
  <c r="AS46" i="1"/>
  <c r="AR46" i="1"/>
  <c r="AP46" i="1"/>
  <c r="AY46" i="1"/>
  <c r="AX46" i="1"/>
  <c r="AW46" i="1"/>
  <c r="AV46" i="1"/>
  <c r="V46" i="1"/>
  <c r="R46" i="1"/>
  <c r="M46" i="1"/>
  <c r="O46" i="1" s="1"/>
  <c r="S46" i="1" s="1"/>
  <c r="AU45" i="1"/>
  <c r="AT45" i="1"/>
  <c r="AS45" i="1"/>
  <c r="AR45" i="1"/>
  <c r="BB45" i="1"/>
  <c r="AO45" i="1"/>
  <c r="AX45" i="1"/>
  <c r="AW45" i="1"/>
  <c r="AV45" i="1"/>
  <c r="W45" i="1"/>
  <c r="V45" i="1"/>
  <c r="Q45" i="1"/>
  <c r="M45" i="1"/>
  <c r="AU44" i="1"/>
  <c r="AT44" i="1"/>
  <c r="AS44" i="1"/>
  <c r="AR44" i="1"/>
  <c r="BB44" i="1"/>
  <c r="AY44" i="1"/>
  <c r="AX44" i="1"/>
  <c r="AW44" i="1"/>
  <c r="AV44" i="1"/>
  <c r="W44" i="1"/>
  <c r="V44" i="1"/>
  <c r="Q44" i="1"/>
  <c r="M44" i="1"/>
  <c r="O44" i="1" s="1"/>
  <c r="S44" i="1" s="1"/>
  <c r="BB43" i="1"/>
  <c r="AU43" i="1"/>
  <c r="AT43" i="1"/>
  <c r="AS43" i="1"/>
  <c r="AR43" i="1"/>
  <c r="BA43" i="1"/>
  <c r="AZ43" i="1"/>
  <c r="AY43" i="1"/>
  <c r="AX43" i="1"/>
  <c r="AW43" i="1"/>
  <c r="AV43" i="1"/>
  <c r="V43" i="1"/>
  <c r="R43" i="1"/>
  <c r="M43" i="1"/>
  <c r="O43" i="1" s="1"/>
  <c r="S43" i="1" s="1"/>
  <c r="AV42" i="1"/>
  <c r="AU42" i="1"/>
  <c r="AT42" i="1"/>
  <c r="AS42" i="1"/>
  <c r="AR42" i="1"/>
  <c r="BB42" i="1"/>
  <c r="BA42" i="1"/>
  <c r="AO42" i="1"/>
  <c r="AN42" i="1"/>
  <c r="BD42" i="1" s="1"/>
  <c r="AW42" i="1"/>
  <c r="W42" i="1"/>
  <c r="V42" i="1"/>
  <c r="Q42" i="1"/>
  <c r="O42" i="1"/>
  <c r="S42" i="1" s="1"/>
  <c r="M42" i="1"/>
  <c r="AV41" i="1"/>
  <c r="AU41" i="1"/>
  <c r="AT41" i="1"/>
  <c r="AS41" i="1"/>
  <c r="AR41" i="1"/>
  <c r="AZ41" i="1"/>
  <c r="AO41" i="1"/>
  <c r="BE41" i="1" s="1"/>
  <c r="AN41" i="1"/>
  <c r="BD41" i="1" s="1"/>
  <c r="AW41" i="1"/>
  <c r="W41" i="1"/>
  <c r="V41" i="1"/>
  <c r="Q41" i="1"/>
  <c r="M41" i="1"/>
  <c r="O41" i="1" s="1"/>
  <c r="S41" i="1" s="1"/>
  <c r="AU40" i="1"/>
  <c r="AT40" i="1"/>
  <c r="AS40" i="1"/>
  <c r="AR40" i="1"/>
  <c r="BB40" i="1"/>
  <c r="AM40" i="1"/>
  <c r="BC40" i="1" s="1"/>
  <c r="AZ40" i="1"/>
  <c r="AY40" i="1"/>
  <c r="AN40" i="1"/>
  <c r="BD40" i="1" s="1"/>
  <c r="AW40" i="1"/>
  <c r="AV40" i="1"/>
  <c r="W40" i="1"/>
  <c r="V40" i="1"/>
  <c r="S40" i="1"/>
  <c r="Q40" i="1"/>
  <c r="M40" i="1"/>
  <c r="O40" i="1" s="1"/>
  <c r="AU39" i="1"/>
  <c r="AT39" i="1"/>
  <c r="AS39" i="1"/>
  <c r="AR39" i="1"/>
  <c r="BB39" i="1"/>
  <c r="AZ39" i="1"/>
  <c r="AY39" i="1"/>
  <c r="AX39" i="1"/>
  <c r="AW39" i="1"/>
  <c r="AV39" i="1"/>
  <c r="W39" i="1"/>
  <c r="V39" i="1"/>
  <c r="S39" i="1"/>
  <c r="Q39" i="1"/>
  <c r="M39" i="1"/>
  <c r="O39" i="1" s="1"/>
  <c r="AU38" i="1"/>
  <c r="AT38" i="1"/>
  <c r="AS38" i="1"/>
  <c r="AR38" i="1"/>
  <c r="BB38" i="1"/>
  <c r="BA38" i="1"/>
  <c r="AZ38" i="1"/>
  <c r="AY38" i="1"/>
  <c r="AX38" i="1"/>
  <c r="AW38" i="1"/>
  <c r="AV38" i="1"/>
  <c r="W38" i="1"/>
  <c r="V38" i="1"/>
  <c r="S38" i="1"/>
  <c r="Q38" i="1"/>
  <c r="M38" i="1"/>
  <c r="O38" i="1" s="1"/>
  <c r="AU37" i="1"/>
  <c r="AT37" i="1"/>
  <c r="AS37" i="1"/>
  <c r="AR37" i="1"/>
  <c r="BB37" i="1"/>
  <c r="AZ37" i="1"/>
  <c r="AO37" i="1"/>
  <c r="AN37" i="1"/>
  <c r="BD37" i="1" s="1"/>
  <c r="AW37" i="1"/>
  <c r="AV37" i="1"/>
  <c r="W37" i="1"/>
  <c r="V37" i="1"/>
  <c r="Q37" i="1"/>
  <c r="M37" i="1"/>
  <c r="BA36" i="1"/>
  <c r="AZ36" i="1"/>
  <c r="AU36" i="1"/>
  <c r="AT36" i="1"/>
  <c r="AS36" i="1"/>
  <c r="AR36" i="1"/>
  <c r="BB36" i="1"/>
  <c r="AP36" i="1"/>
  <c r="BF36" i="1" s="1"/>
  <c r="AY36" i="1"/>
  <c r="AN36" i="1"/>
  <c r="BD36" i="1" s="1"/>
  <c r="AW36" i="1"/>
  <c r="AV36" i="1"/>
  <c r="V36" i="1"/>
  <c r="R36" i="1"/>
  <c r="O36" i="1"/>
  <c r="S36" i="1" s="1"/>
  <c r="M36" i="1"/>
  <c r="AU35" i="1"/>
  <c r="AT35" i="1"/>
  <c r="AS35" i="1"/>
  <c r="AR35" i="1"/>
  <c r="BB35" i="1"/>
  <c r="BA35" i="1"/>
  <c r="AP35" i="1"/>
  <c r="AY35" i="1"/>
  <c r="AX35" i="1"/>
  <c r="AW35" i="1"/>
  <c r="AV35" i="1"/>
  <c r="V35" i="1"/>
  <c r="R35" i="1"/>
  <c r="O35" i="1"/>
  <c r="S35" i="1" s="1"/>
  <c r="AO35" i="1" s="1"/>
  <c r="M35" i="1"/>
  <c r="AU34" i="1"/>
  <c r="AT34" i="1"/>
  <c r="AS34" i="1"/>
  <c r="AR34" i="1"/>
  <c r="BB34" i="1"/>
  <c r="BA34" i="1"/>
  <c r="AZ34" i="1"/>
  <c r="AY34" i="1"/>
  <c r="AN34" i="1"/>
  <c r="BD34" i="1" s="1"/>
  <c r="AW34" i="1"/>
  <c r="AV34" i="1"/>
  <c r="V34" i="1"/>
  <c r="R34" i="1"/>
  <c r="M34" i="1"/>
  <c r="O34" i="1" s="1"/>
  <c r="S34" i="1" s="1"/>
  <c r="AU33" i="1"/>
  <c r="AT33" i="1"/>
  <c r="AS33" i="1"/>
  <c r="AR33" i="1"/>
  <c r="BB33" i="1"/>
  <c r="BA33" i="1"/>
  <c r="AY33" i="1"/>
  <c r="AN33" i="1"/>
  <c r="BD33" i="1" s="1"/>
  <c r="AW33" i="1"/>
  <c r="AV33" i="1"/>
  <c r="V33" i="1"/>
  <c r="S33" i="1"/>
  <c r="Q33" i="1" s="1"/>
  <c r="R33" i="1"/>
  <c r="O33" i="1"/>
  <c r="M33" i="1"/>
  <c r="AU32" i="1"/>
  <c r="AT32" i="1"/>
  <c r="AS32" i="1"/>
  <c r="AR32" i="1"/>
  <c r="BA32" i="1"/>
  <c r="AZ32" i="1"/>
  <c r="AY32" i="1"/>
  <c r="AX32" i="1"/>
  <c r="AW32" i="1"/>
  <c r="AV32" i="1"/>
  <c r="W32" i="1"/>
  <c r="V32" i="1"/>
  <c r="Q32" i="1"/>
  <c r="M32" i="1"/>
  <c r="O32" i="1" s="1"/>
  <c r="S32" i="1" s="1"/>
  <c r="AV31" i="1"/>
  <c r="AU31" i="1"/>
  <c r="AT31" i="1"/>
  <c r="AS31" i="1"/>
  <c r="AR31" i="1"/>
  <c r="BB31" i="1"/>
  <c r="BA31" i="1"/>
  <c r="AZ31" i="1"/>
  <c r="AO31" i="1"/>
  <c r="AX31" i="1"/>
  <c r="AW31" i="1"/>
  <c r="W31" i="1"/>
  <c r="V31" i="1"/>
  <c r="S31" i="1"/>
  <c r="Q31" i="1"/>
  <c r="O31" i="1"/>
  <c r="M31" i="1"/>
  <c r="AX30" i="1"/>
  <c r="AU30" i="1"/>
  <c r="AT30" i="1"/>
  <c r="AS30" i="1"/>
  <c r="AR30" i="1"/>
  <c r="BB30" i="1"/>
  <c r="BA30" i="1"/>
  <c r="AZ30" i="1"/>
  <c r="AY30" i="1"/>
  <c r="AN30" i="1"/>
  <c r="BD30" i="1" s="1"/>
  <c r="AW30" i="1"/>
  <c r="AV30" i="1"/>
  <c r="W30" i="1"/>
  <c r="V30" i="1"/>
  <c r="Q30" i="1"/>
  <c r="O30" i="1"/>
  <c r="S30" i="1" s="1"/>
  <c r="M30" i="1"/>
  <c r="AU29" i="1"/>
  <c r="AT29" i="1"/>
  <c r="AS29" i="1"/>
  <c r="AR29" i="1"/>
  <c r="BB29" i="1"/>
  <c r="BA29" i="1"/>
  <c r="AY29" i="1"/>
  <c r="AN29" i="1"/>
  <c r="BD29" i="1" s="1"/>
  <c r="AW29" i="1"/>
  <c r="AV29" i="1"/>
  <c r="W29" i="1"/>
  <c r="V29" i="1"/>
  <c r="Q29" i="1"/>
  <c r="M29" i="1"/>
  <c r="O29" i="1" s="1"/>
  <c r="S29" i="1" s="1"/>
  <c r="AU28" i="1"/>
  <c r="AT28" i="1"/>
  <c r="AS28" i="1"/>
  <c r="AR28" i="1"/>
  <c r="BA28" i="1"/>
  <c r="AZ28" i="1"/>
  <c r="AO28" i="1"/>
  <c r="AX28" i="1"/>
  <c r="AW28" i="1"/>
  <c r="AV28" i="1"/>
  <c r="W28" i="1"/>
  <c r="V28" i="1"/>
  <c r="Q28" i="1"/>
  <c r="M28" i="1"/>
  <c r="O28" i="1" s="1"/>
  <c r="S28" i="1" s="1"/>
  <c r="AU27" i="1"/>
  <c r="AT27" i="1"/>
  <c r="AS27" i="1"/>
  <c r="AR27" i="1"/>
  <c r="BB27" i="1"/>
  <c r="BA27" i="1"/>
  <c r="AZ27" i="1"/>
  <c r="AO27" i="1"/>
  <c r="AX27" i="1"/>
  <c r="AW27" i="1"/>
  <c r="AV27" i="1"/>
  <c r="W27" i="1"/>
  <c r="V27" i="1"/>
  <c r="S27" i="1"/>
  <c r="Q27" i="1"/>
  <c r="O27" i="1"/>
  <c r="M27" i="1"/>
  <c r="AU26" i="1"/>
  <c r="AT26" i="1"/>
  <c r="AS26" i="1"/>
  <c r="AR26" i="1"/>
  <c r="BB26" i="1"/>
  <c r="BA26" i="1"/>
  <c r="AZ26" i="1"/>
  <c r="AO26" i="1"/>
  <c r="AN26" i="1"/>
  <c r="BD26" i="1" s="1"/>
  <c r="AW26" i="1"/>
  <c r="AV26" i="1"/>
  <c r="W26" i="1"/>
  <c r="V26" i="1"/>
  <c r="Q26" i="1"/>
  <c r="O26" i="1"/>
  <c r="S26" i="1" s="1"/>
  <c r="M26" i="1"/>
  <c r="BB25" i="1"/>
  <c r="AZ25" i="1"/>
  <c r="AV25" i="1"/>
  <c r="AU25" i="1"/>
  <c r="AT25" i="1"/>
  <c r="AS25" i="1"/>
  <c r="AR25" i="1"/>
  <c r="BA25" i="1"/>
  <c r="AY25" i="1"/>
  <c r="AX25" i="1"/>
  <c r="AW25" i="1"/>
  <c r="V25" i="1"/>
  <c r="R25" i="1"/>
  <c r="O25" i="1"/>
  <c r="S25" i="1" s="1"/>
  <c r="M25" i="1"/>
  <c r="AX24" i="1"/>
  <c r="AV24" i="1"/>
  <c r="AU24" i="1"/>
  <c r="AT24" i="1"/>
  <c r="AS24" i="1"/>
  <c r="AR24" i="1"/>
  <c r="BB24" i="1"/>
  <c r="BA24" i="1"/>
  <c r="AO24" i="1"/>
  <c r="AN24" i="1"/>
  <c r="BD24" i="1" s="1"/>
  <c r="AW24" i="1"/>
  <c r="W24" i="1"/>
  <c r="V24" i="1"/>
  <c r="Q24" i="1"/>
  <c r="O24" i="1"/>
  <c r="S24" i="1" s="1"/>
  <c r="M24" i="1"/>
  <c r="AU23" i="1"/>
  <c r="AT23" i="1"/>
  <c r="AS23" i="1"/>
  <c r="AR23" i="1"/>
  <c r="AZ23" i="1"/>
  <c r="AY23" i="1"/>
  <c r="AX23" i="1"/>
  <c r="AW23" i="1"/>
  <c r="AV23" i="1"/>
  <c r="V23" i="1"/>
  <c r="R23" i="1"/>
  <c r="O23" i="1"/>
  <c r="S23" i="1" s="1"/>
  <c r="AO23" i="1" s="1"/>
  <c r="M23" i="1"/>
  <c r="AU22" i="1"/>
  <c r="AT22" i="1"/>
  <c r="AS22" i="1"/>
  <c r="AR22" i="1"/>
  <c r="BB22" i="1"/>
  <c r="BA22" i="1"/>
  <c r="AZ22" i="1"/>
  <c r="AY22" i="1"/>
  <c r="AN22" i="1"/>
  <c r="BD22" i="1" s="1"/>
  <c r="AW22" i="1"/>
  <c r="AV22" i="1"/>
  <c r="V22" i="1"/>
  <c r="R22" i="1"/>
  <c r="M22" i="1"/>
  <c r="O22" i="1" s="1"/>
  <c r="S22" i="1" s="1"/>
  <c r="AX21" i="1"/>
  <c r="AU21" i="1"/>
  <c r="AT21" i="1"/>
  <c r="AS21" i="1"/>
  <c r="AR21" i="1"/>
  <c r="AO21" i="1"/>
  <c r="BB21" i="1"/>
  <c r="BA21" i="1"/>
  <c r="AZ21" i="1"/>
  <c r="AY21" i="1"/>
  <c r="AN21" i="1"/>
  <c r="BD21" i="1" s="1"/>
  <c r="AW21" i="1"/>
  <c r="AV21" i="1"/>
  <c r="W21" i="1"/>
  <c r="V21" i="1"/>
  <c r="Q21" i="1"/>
  <c r="M21" i="1"/>
  <c r="O21" i="1" s="1"/>
  <c r="S21" i="1" s="1"/>
  <c r="BB20" i="1"/>
  <c r="AV20" i="1"/>
  <c r="AU20" i="1"/>
  <c r="AT20" i="1"/>
  <c r="AS20" i="1"/>
  <c r="AR20" i="1"/>
  <c r="BA20" i="1"/>
  <c r="AY20" i="1"/>
  <c r="AX20" i="1"/>
  <c r="AW20" i="1"/>
  <c r="V20" i="1"/>
  <c r="R20" i="1"/>
  <c r="M20" i="1"/>
  <c r="O20" i="1" s="1"/>
  <c r="S20" i="1" s="1"/>
  <c r="AU19" i="1"/>
  <c r="AT19" i="1"/>
  <c r="AS19" i="1"/>
  <c r="AR19" i="1"/>
  <c r="BB19" i="1"/>
  <c r="BA19" i="1"/>
  <c r="AO19" i="1"/>
  <c r="AN19" i="1"/>
  <c r="AW19" i="1"/>
  <c r="AV19" i="1"/>
  <c r="W19" i="1"/>
  <c r="V19" i="1"/>
  <c r="S19" i="1"/>
  <c r="R19" i="1" s="1"/>
  <c r="Q19" i="1"/>
  <c r="O19" i="1"/>
  <c r="M19" i="1"/>
  <c r="BD18" i="1"/>
  <c r="BC18" i="1"/>
  <c r="BB18" i="1"/>
  <c r="BA18" i="1"/>
  <c r="AZ18" i="1"/>
  <c r="AY18" i="1"/>
  <c r="AX18" i="1"/>
  <c r="AW18" i="1"/>
  <c r="AU18" i="1"/>
  <c r="AT18" i="1"/>
  <c r="AS18" i="1"/>
  <c r="AR18" i="1"/>
  <c r="AV18" i="1"/>
  <c r="V18" i="1"/>
  <c r="S18" i="1"/>
  <c r="R18" i="1"/>
  <c r="BF18" i="1" s="1"/>
  <c r="M18" i="1"/>
  <c r="O18" i="1" s="1"/>
  <c r="BD17" i="1"/>
  <c r="BC17" i="1"/>
  <c r="BB17" i="1"/>
  <c r="AZ17" i="1"/>
  <c r="AY17" i="1"/>
  <c r="AX17" i="1"/>
  <c r="AW17" i="1"/>
  <c r="AU17" i="1"/>
  <c r="AT17" i="1"/>
  <c r="AS17" i="1"/>
  <c r="AR17" i="1"/>
  <c r="AV17" i="1"/>
  <c r="V17" i="1"/>
  <c r="S17" i="1"/>
  <c r="Q17" i="1" s="1"/>
  <c r="BE17" i="1" s="1"/>
  <c r="R17" i="1"/>
  <c r="BF17" i="1" s="1"/>
  <c r="M17" i="1"/>
  <c r="O17" i="1" s="1"/>
  <c r="BD16" i="1"/>
  <c r="BC16" i="1"/>
  <c r="BB16" i="1"/>
  <c r="AZ16" i="1"/>
  <c r="AY16" i="1"/>
  <c r="AX16" i="1"/>
  <c r="AW16" i="1"/>
  <c r="AU16" i="1"/>
  <c r="AT16" i="1"/>
  <c r="AS16" i="1"/>
  <c r="AR16" i="1"/>
  <c r="AV16" i="1"/>
  <c r="W16" i="1"/>
  <c r="V16" i="1"/>
  <c r="Q16" i="1"/>
  <c r="BE16" i="1" s="1"/>
  <c r="M16" i="1"/>
  <c r="O16" i="1" s="1"/>
  <c r="S16" i="1" s="1"/>
  <c r="BD15" i="1"/>
  <c r="BC15" i="1"/>
  <c r="BB15" i="1"/>
  <c r="BA15" i="1"/>
  <c r="AZ15" i="1"/>
  <c r="AY15" i="1"/>
  <c r="AX15" i="1"/>
  <c r="AW15" i="1"/>
  <c r="AU15" i="1"/>
  <c r="AT15" i="1"/>
  <c r="AS15" i="1"/>
  <c r="AR15" i="1"/>
  <c r="AV15" i="1"/>
  <c r="W15" i="1"/>
  <c r="V15" i="1"/>
  <c r="Q15" i="1"/>
  <c r="BE15" i="1" s="1"/>
  <c r="M15" i="1"/>
  <c r="O15" i="1" s="1"/>
  <c r="S15" i="1" s="1"/>
  <c r="BD14" i="1"/>
  <c r="BC14" i="1"/>
  <c r="BB14" i="1"/>
  <c r="BA14" i="1"/>
  <c r="AZ14" i="1"/>
  <c r="AY14" i="1"/>
  <c r="AX14" i="1"/>
  <c r="AW14" i="1"/>
  <c r="AU14" i="1"/>
  <c r="AT14" i="1"/>
  <c r="AS14" i="1"/>
  <c r="AR14" i="1"/>
  <c r="AV14" i="1"/>
  <c r="W14" i="1"/>
  <c r="V14" i="1"/>
  <c r="S14" i="1"/>
  <c r="Q14" i="1"/>
  <c r="BE14" i="1" s="1"/>
  <c r="O14" i="1"/>
  <c r="M14" i="1"/>
  <c r="BD13" i="1"/>
  <c r="BC13" i="1"/>
  <c r="BB13" i="1"/>
  <c r="BA13" i="1"/>
  <c r="AZ13" i="1"/>
  <c r="AY13" i="1"/>
  <c r="AX13" i="1"/>
  <c r="AW13" i="1"/>
  <c r="AU13" i="1"/>
  <c r="AT13" i="1"/>
  <c r="AS13" i="1"/>
  <c r="AR13" i="1"/>
  <c r="AV13" i="1"/>
  <c r="W13" i="1"/>
  <c r="V13" i="1"/>
  <c r="S13" i="1"/>
  <c r="BG13" i="1" s="1"/>
  <c r="Q13" i="1"/>
  <c r="BE13" i="1" s="1"/>
  <c r="M13" i="1"/>
  <c r="O13" i="1" s="1"/>
  <c r="BD12" i="1"/>
  <c r="BC12" i="1"/>
  <c r="BB12" i="1"/>
  <c r="BA12" i="1"/>
  <c r="AZ12" i="1"/>
  <c r="AY12" i="1"/>
  <c r="AX12" i="1"/>
  <c r="AW12" i="1"/>
  <c r="AU12" i="1"/>
  <c r="AT12" i="1"/>
  <c r="AS12" i="1"/>
  <c r="AR12" i="1"/>
  <c r="AV12" i="1"/>
  <c r="W12" i="1"/>
  <c r="V12" i="1"/>
  <c r="S12" i="1"/>
  <c r="Q12" i="1"/>
  <c r="BE12" i="1" s="1"/>
  <c r="M12" i="1"/>
  <c r="O12" i="1" s="1"/>
  <c r="BD11" i="1"/>
  <c r="BC11" i="1"/>
  <c r="BB11" i="1"/>
  <c r="BA11" i="1"/>
  <c r="AZ11" i="1"/>
  <c r="AY11" i="1"/>
  <c r="AX11" i="1"/>
  <c r="AW11" i="1"/>
  <c r="AU11" i="1"/>
  <c r="AT11" i="1"/>
  <c r="AS11" i="1"/>
  <c r="AR11" i="1"/>
  <c r="AV11" i="1"/>
  <c r="W11" i="1"/>
  <c r="V11" i="1"/>
  <c r="S11" i="1"/>
  <c r="BG11" i="1" s="1"/>
  <c r="Q11" i="1"/>
  <c r="M11" i="1"/>
  <c r="O11" i="1" s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R650" i="1" l="1"/>
  <c r="BF650" i="1" s="1"/>
  <c r="Q646" i="1"/>
  <c r="BE646" i="1" s="1"/>
  <c r="R611" i="1"/>
  <c r="BF611" i="1" s="1"/>
  <c r="R574" i="1"/>
  <c r="BF574" i="1" s="1"/>
  <c r="R583" i="1"/>
  <c r="R542" i="1"/>
  <c r="BF542" i="1" s="1"/>
  <c r="R550" i="1"/>
  <c r="BF550" i="1" s="1"/>
  <c r="R586" i="1"/>
  <c r="R562" i="1"/>
  <c r="BF562" i="1" s="1"/>
  <c r="R506" i="1"/>
  <c r="R407" i="1"/>
  <c r="BF407" i="1" s="1"/>
  <c r="R461" i="1"/>
  <c r="R446" i="1"/>
  <c r="R429" i="1"/>
  <c r="R457" i="1"/>
  <c r="R462" i="1"/>
  <c r="R467" i="1"/>
  <c r="R473" i="1"/>
  <c r="R453" i="1"/>
  <c r="R458" i="1"/>
  <c r="R471" i="1"/>
  <c r="R430" i="1"/>
  <c r="R440" i="1"/>
  <c r="R276" i="1"/>
  <c r="R291" i="1"/>
  <c r="R286" i="1"/>
  <c r="R279" i="1"/>
  <c r="R284" i="1"/>
  <c r="R110" i="1"/>
  <c r="R94" i="1"/>
  <c r="R87" i="1"/>
  <c r="R91" i="1"/>
  <c r="R71" i="1"/>
  <c r="BF71" i="1" s="1"/>
  <c r="R70" i="1"/>
  <c r="BF70" i="1" s="1"/>
  <c r="R47" i="1"/>
  <c r="BF64" i="1"/>
  <c r="Q695" i="1"/>
  <c r="R605" i="1"/>
  <c r="R554" i="1"/>
  <c r="BF554" i="1" s="1"/>
  <c r="R580" i="1"/>
  <c r="R570" i="1"/>
  <c r="BF570" i="1" s="1"/>
  <c r="R584" i="1"/>
  <c r="R406" i="1"/>
  <c r="BF406" i="1" s="1"/>
  <c r="R489" i="1"/>
  <c r="R501" i="1"/>
  <c r="R504" i="1"/>
  <c r="R427" i="1"/>
  <c r="R432" i="1"/>
  <c r="R437" i="1"/>
  <c r="R442" i="1"/>
  <c r="R445" i="1"/>
  <c r="R447" i="1"/>
  <c r="R455" i="1"/>
  <c r="R494" i="1"/>
  <c r="R509" i="1"/>
  <c r="R450" i="1"/>
  <c r="R468" i="1"/>
  <c r="R499" i="1"/>
  <c r="R515" i="1"/>
  <c r="R478" i="1"/>
  <c r="R394" i="1"/>
  <c r="BF394" i="1" s="1"/>
  <c r="R415" i="1"/>
  <c r="R490" i="1"/>
  <c r="R505" i="1"/>
  <c r="R481" i="1"/>
  <c r="R488" i="1"/>
  <c r="R421" i="1"/>
  <c r="R493" i="1"/>
  <c r="R516" i="1"/>
  <c r="R387" i="1"/>
  <c r="BF387" i="1" s="1"/>
  <c r="R431" i="1"/>
  <c r="R436" i="1"/>
  <c r="R454" i="1"/>
  <c r="R521" i="1"/>
  <c r="R464" i="1"/>
  <c r="R484" i="1"/>
  <c r="R411" i="1"/>
  <c r="BF411" i="1" s="1"/>
  <c r="R281" i="1"/>
  <c r="R308" i="1"/>
  <c r="R309" i="1"/>
  <c r="R365" i="1"/>
  <c r="R317" i="1"/>
  <c r="R288" i="1"/>
  <c r="R293" i="1"/>
  <c r="R296" i="1"/>
  <c r="R305" i="1"/>
  <c r="R376" i="1"/>
  <c r="R246" i="1"/>
  <c r="BF246" i="1" s="1"/>
  <c r="R229" i="1"/>
  <c r="BF229" i="1" s="1"/>
  <c r="Q119" i="1"/>
  <c r="BE119" i="1" s="1"/>
  <c r="R113" i="1"/>
  <c r="R115" i="1"/>
  <c r="R108" i="1"/>
  <c r="R109" i="1"/>
  <c r="Q97" i="1"/>
  <c r="R92" i="1"/>
  <c r="BE90" i="1"/>
  <c r="R88" i="1"/>
  <c r="BE94" i="1"/>
  <c r="R93" i="1"/>
  <c r="BE98" i="1"/>
  <c r="R90" i="1"/>
  <c r="BE42" i="1"/>
  <c r="BE54" i="1"/>
  <c r="BE37" i="1"/>
  <c r="BE50" i="1"/>
  <c r="BE24" i="1"/>
  <c r="R40" i="1"/>
  <c r="R27" i="1"/>
  <c r="BE21" i="1"/>
  <c r="BE27" i="1"/>
  <c r="R53" i="1"/>
  <c r="Q23" i="1"/>
  <c r="BF46" i="1"/>
  <c r="R50" i="1"/>
  <c r="Q35" i="1"/>
  <c r="W35" i="1" s="1"/>
  <c r="BG17" i="1"/>
  <c r="R55" i="1"/>
  <c r="R39" i="1"/>
  <c r="R58" i="1"/>
  <c r="R14" i="1"/>
  <c r="BF14" i="1" s="1"/>
  <c r="AY26" i="1"/>
  <c r="AN49" i="1"/>
  <c r="BD49" i="1" s="1"/>
  <c r="AM99" i="1"/>
  <c r="AY45" i="1"/>
  <c r="AN85" i="1"/>
  <c r="BD85" i="1" s="1"/>
  <c r="AM43" i="1"/>
  <c r="AM23" i="1"/>
  <c r="AQ23" i="1" s="1"/>
  <c r="AM38" i="1"/>
  <c r="AQ38" i="1" s="1"/>
  <c r="AM36" i="1"/>
  <c r="BC36" i="1" s="1"/>
  <c r="AN38" i="1"/>
  <c r="BD38" i="1" s="1"/>
  <c r="AM85" i="1"/>
  <c r="AM91" i="1"/>
  <c r="AM65" i="1"/>
  <c r="AX41" i="1"/>
  <c r="AN65" i="1"/>
  <c r="BD65" i="1" s="1"/>
  <c r="AO51" i="1"/>
  <c r="BE45" i="1"/>
  <c r="AM48" i="1"/>
  <c r="BC48" i="1" s="1"/>
  <c r="AM19" i="1"/>
  <c r="BC19" i="1" s="1"/>
  <c r="AM32" i="1"/>
  <c r="BC32" i="1" s="1"/>
  <c r="AO32" i="1"/>
  <c r="BE32" i="1" s="1"/>
  <c r="AN44" i="1"/>
  <c r="BD44" i="1" s="1"/>
  <c r="AM41" i="1"/>
  <c r="AQ41" i="1" s="1"/>
  <c r="AM46" i="1"/>
  <c r="BC46" i="1" s="1"/>
  <c r="BB23" i="1"/>
  <c r="AN28" i="1"/>
  <c r="BD28" i="1" s="1"/>
  <c r="AN35" i="1"/>
  <c r="BD35" i="1" s="1"/>
  <c r="AM54" i="1"/>
  <c r="AQ54" i="1" s="1"/>
  <c r="AO89" i="1"/>
  <c r="AM52" i="1"/>
  <c r="BC52" i="1" s="1"/>
  <c r="BB46" i="1"/>
  <c r="AQ47" i="1"/>
  <c r="BG47" i="1" s="1"/>
  <c r="AX22" i="1"/>
  <c r="AM25" i="1"/>
  <c r="AO52" i="1"/>
  <c r="BE52" i="1" s="1"/>
  <c r="AX93" i="1"/>
  <c r="BF95" i="1"/>
  <c r="AO29" i="1"/>
  <c r="BE29" i="1" s="1"/>
  <c r="AM31" i="1"/>
  <c r="AQ31" i="1" s="1"/>
  <c r="AO62" i="1"/>
  <c r="BE62" i="1" s="1"/>
  <c r="AZ93" i="1"/>
  <c r="AQ65" i="1"/>
  <c r="BG65" i="1" s="1"/>
  <c r="AY99" i="1"/>
  <c r="AN46" i="1"/>
  <c r="BD46" i="1" s="1"/>
  <c r="AP48" i="1"/>
  <c r="BF48" i="1" s="1"/>
  <c r="AM53" i="1"/>
  <c r="BC53" i="1" s="1"/>
  <c r="AN63" i="1"/>
  <c r="BD63" i="1" s="1"/>
  <c r="AZ95" i="1"/>
  <c r="AO80" i="1"/>
  <c r="BB32" i="1"/>
  <c r="AX26" i="1"/>
  <c r="AM28" i="1"/>
  <c r="BC28" i="1" s="1"/>
  <c r="AX34" i="1"/>
  <c r="AY37" i="1"/>
  <c r="AM45" i="1"/>
  <c r="BC45" i="1" s="1"/>
  <c r="AM63" i="1"/>
  <c r="AO85" i="1"/>
  <c r="AN91" i="1"/>
  <c r="BD91" i="1" s="1"/>
  <c r="AY93" i="1"/>
  <c r="AO95" i="1"/>
  <c r="BE95" i="1" s="1"/>
  <c r="AN99" i="1"/>
  <c r="BD99" i="1" s="1"/>
  <c r="AN45" i="1"/>
  <c r="BD45" i="1" s="1"/>
  <c r="BB48" i="1"/>
  <c r="AM49" i="1"/>
  <c r="BB65" i="1"/>
  <c r="BA87" i="1"/>
  <c r="AN60" i="1"/>
  <c r="BD60" i="1" s="1"/>
  <c r="AP63" i="1"/>
  <c r="BF63" i="1" s="1"/>
  <c r="AN84" i="1"/>
  <c r="BD84" i="1" s="1"/>
  <c r="AN88" i="1"/>
  <c r="BD88" i="1" s="1"/>
  <c r="AM44" i="1"/>
  <c r="BC44" i="1" s="1"/>
  <c r="AO60" i="1"/>
  <c r="BE60" i="1" s="1"/>
  <c r="AM62" i="1"/>
  <c r="AX97" i="1"/>
  <c r="AN51" i="1"/>
  <c r="BD51" i="1" s="1"/>
  <c r="AN52" i="1"/>
  <c r="BD52" i="1" s="1"/>
  <c r="AN62" i="1"/>
  <c r="BD62" i="1" s="1"/>
  <c r="AN89" i="1"/>
  <c r="BD89" i="1" s="1"/>
  <c r="AN87" i="1"/>
  <c r="BD87" i="1" s="1"/>
  <c r="AX96" i="1"/>
  <c r="AZ97" i="1"/>
  <c r="AM113" i="1"/>
  <c r="BC113" i="1" s="1"/>
  <c r="AM126" i="1"/>
  <c r="AM61" i="1"/>
  <c r="AM64" i="1"/>
  <c r="AN86" i="1"/>
  <c r="BD86" i="1" s="1"/>
  <c r="AM27" i="1"/>
  <c r="BC27" i="1" s="1"/>
  <c r="AN23" i="1"/>
  <c r="BD23" i="1" s="1"/>
  <c r="AM26" i="1"/>
  <c r="BC26" i="1" s="1"/>
  <c r="AN27" i="1"/>
  <c r="BD27" i="1" s="1"/>
  <c r="AX29" i="1"/>
  <c r="AM34" i="1"/>
  <c r="AQ34" i="1" s="1"/>
  <c r="AO40" i="1"/>
  <c r="BE40" i="1" s="1"/>
  <c r="AN31" i="1"/>
  <c r="BD31" i="1" s="1"/>
  <c r="AO44" i="1"/>
  <c r="BE44" i="1" s="1"/>
  <c r="AO30" i="1"/>
  <c r="BE30" i="1" s="1"/>
  <c r="AN25" i="1"/>
  <c r="BD25" i="1" s="1"/>
  <c r="BA37" i="1"/>
  <c r="BB28" i="1"/>
  <c r="AM29" i="1"/>
  <c r="BC29" i="1" s="1"/>
  <c r="AM39" i="1"/>
  <c r="AN47" i="1"/>
  <c r="BD47" i="1" s="1"/>
  <c r="AO47" i="1"/>
  <c r="BE47" i="1" s="1"/>
  <c r="BE28" i="1"/>
  <c r="Q48" i="1"/>
  <c r="W48" i="1" s="1"/>
  <c r="BF35" i="1"/>
  <c r="BE31" i="1"/>
  <c r="R56" i="1"/>
  <c r="R59" i="1"/>
  <c r="BE23" i="1"/>
  <c r="R61" i="1"/>
  <c r="R31" i="1"/>
  <c r="BE51" i="1"/>
  <c r="R57" i="1"/>
  <c r="BG71" i="1"/>
  <c r="BG70" i="1"/>
  <c r="BE91" i="1"/>
  <c r="BE80" i="1"/>
  <c r="BE96" i="1"/>
  <c r="R79" i="1"/>
  <c r="BF79" i="1" s="1"/>
  <c r="R85" i="1"/>
  <c r="BF97" i="1"/>
  <c r="BF93" i="1"/>
  <c r="R96" i="1"/>
  <c r="R84" i="1"/>
  <c r="BE104" i="1"/>
  <c r="R116" i="1"/>
  <c r="R111" i="1"/>
  <c r="R114" i="1"/>
  <c r="R107" i="1"/>
  <c r="R117" i="1"/>
  <c r="Q128" i="1"/>
  <c r="BE128" i="1" s="1"/>
  <c r="R123" i="1"/>
  <c r="BF123" i="1" s="1"/>
  <c r="R122" i="1"/>
  <c r="BF122" i="1" s="1"/>
  <c r="R181" i="1"/>
  <c r="BF181" i="1" s="1"/>
  <c r="R223" i="1"/>
  <c r="BF223" i="1" s="1"/>
  <c r="R241" i="1"/>
  <c r="BF241" i="1" s="1"/>
  <c r="Q254" i="1"/>
  <c r="R314" i="1"/>
  <c r="R298" i="1"/>
  <c r="R270" i="1"/>
  <c r="R271" i="1"/>
  <c r="R301" i="1"/>
  <c r="R303" i="1"/>
  <c r="R310" i="1"/>
  <c r="R312" i="1"/>
  <c r="R315" i="1"/>
  <c r="R320" i="1"/>
  <c r="BF320" i="1" s="1"/>
  <c r="R324" i="1"/>
  <c r="BF324" i="1" s="1"/>
  <c r="R328" i="1"/>
  <c r="BF328" i="1" s="1"/>
  <c r="R332" i="1"/>
  <c r="BF332" i="1" s="1"/>
  <c r="R336" i="1"/>
  <c r="BF336" i="1" s="1"/>
  <c r="R269" i="1"/>
  <c r="R277" i="1"/>
  <c r="R299" i="1"/>
  <c r="R364" i="1"/>
  <c r="R368" i="1"/>
  <c r="R282" i="1"/>
  <c r="R297" i="1"/>
  <c r="R313" i="1"/>
  <c r="R372" i="1"/>
  <c r="R300" i="1"/>
  <c r="R275" i="1"/>
  <c r="R280" i="1"/>
  <c r="R292" i="1"/>
  <c r="R295" i="1"/>
  <c r="R283" i="1"/>
  <c r="R290" i="1"/>
  <c r="R302" i="1"/>
  <c r="R311" i="1"/>
  <c r="R373" i="1"/>
  <c r="R375" i="1"/>
  <c r="R416" i="1"/>
  <c r="R444" i="1"/>
  <c r="R466" i="1"/>
  <c r="R483" i="1"/>
  <c r="R502" i="1"/>
  <c r="R519" i="1"/>
  <c r="R419" i="1"/>
  <c r="R452" i="1"/>
  <c r="R459" i="1"/>
  <c r="R512" i="1"/>
  <c r="R511" i="1"/>
  <c r="R418" i="1"/>
  <c r="R422" i="1"/>
  <c r="R497" i="1"/>
  <c r="R500" i="1"/>
  <c r="R463" i="1"/>
  <c r="R425" i="1"/>
  <c r="R477" i="1"/>
  <c r="R482" i="1"/>
  <c r="R503" i="1"/>
  <c r="R510" i="1"/>
  <c r="R441" i="1"/>
  <c r="R420" i="1"/>
  <c r="R495" i="1"/>
  <c r="R518" i="1"/>
  <c r="R443" i="1"/>
  <c r="R460" i="1"/>
  <c r="R465" i="1"/>
  <c r="R475" i="1"/>
  <c r="R491" i="1"/>
  <c r="R498" i="1"/>
  <c r="R520" i="1"/>
  <c r="R426" i="1"/>
  <c r="R391" i="1"/>
  <c r="BF391" i="1" s="1"/>
  <c r="R428" i="1"/>
  <c r="R433" i="1"/>
  <c r="R438" i="1"/>
  <c r="R451" i="1"/>
  <c r="R508" i="1"/>
  <c r="R546" i="1"/>
  <c r="BF546" i="1" s="1"/>
  <c r="R582" i="1"/>
  <c r="R566" i="1"/>
  <c r="BF566" i="1" s="1"/>
  <c r="R588" i="1"/>
  <c r="R581" i="1"/>
  <c r="R587" i="1"/>
  <c r="Q613" i="1"/>
  <c r="BE613" i="1" s="1"/>
  <c r="BE606" i="1"/>
  <c r="R608" i="1"/>
  <c r="BF608" i="1" s="1"/>
  <c r="R609" i="1"/>
  <c r="BF609" i="1" s="1"/>
  <c r="BG605" i="1"/>
  <c r="BG611" i="1"/>
  <c r="R621" i="1"/>
  <c r="BF621" i="1" s="1"/>
  <c r="R617" i="1"/>
  <c r="BF617" i="1" s="1"/>
  <c r="BE643" i="1"/>
  <c r="R654" i="1"/>
  <c r="BF654" i="1" s="1"/>
  <c r="Q656" i="1"/>
  <c r="BE656" i="1" s="1"/>
  <c r="Q667" i="1"/>
  <c r="BE667" i="1" s="1"/>
  <c r="Q685" i="1"/>
  <c r="BE685" i="1" s="1"/>
  <c r="BE19" i="1"/>
  <c r="R30" i="1"/>
  <c r="BG15" i="1"/>
  <c r="R15" i="1"/>
  <c r="BF15" i="1" s="1"/>
  <c r="AO36" i="1"/>
  <c r="Q36" i="1"/>
  <c r="W36" i="1" s="1"/>
  <c r="BG38" i="1"/>
  <c r="R41" i="1"/>
  <c r="R24" i="1"/>
  <c r="R28" i="1"/>
  <c r="R21" i="1"/>
  <c r="R32" i="1"/>
  <c r="R16" i="1"/>
  <c r="BF16" i="1" s="1"/>
  <c r="BG16" i="1"/>
  <c r="BG34" i="1"/>
  <c r="BG31" i="1"/>
  <c r="AP31" i="1"/>
  <c r="R26" i="1"/>
  <c r="R44" i="1"/>
  <c r="BD19" i="1"/>
  <c r="AO34" i="1"/>
  <c r="Q34" i="1"/>
  <c r="W34" i="1" s="1"/>
  <c r="AO25" i="1"/>
  <c r="Q25" i="1"/>
  <c r="W25" i="1" s="1"/>
  <c r="R29" i="1"/>
  <c r="AO20" i="1"/>
  <c r="Q20" i="1"/>
  <c r="W20" i="1" s="1"/>
  <c r="AO22" i="1"/>
  <c r="Q22" i="1"/>
  <c r="W22" i="1" s="1"/>
  <c r="BG41" i="1"/>
  <c r="AP41" i="1"/>
  <c r="R12" i="1"/>
  <c r="BF12" i="1" s="1"/>
  <c r="R13" i="1"/>
  <c r="BF13" i="1" s="1"/>
  <c r="BA16" i="1"/>
  <c r="W17" i="1"/>
  <c r="AM22" i="1"/>
  <c r="W23" i="1"/>
  <c r="BE26" i="1"/>
  <c r="AY31" i="1"/>
  <c r="AM35" i="1"/>
  <c r="AZ35" i="1"/>
  <c r="AQ36" i="1"/>
  <c r="BG36" i="1" s="1"/>
  <c r="BA41" i="1"/>
  <c r="BB41" i="1"/>
  <c r="AX42" i="1"/>
  <c r="BA51" i="1"/>
  <c r="AM51" i="1"/>
  <c r="AX64" i="1"/>
  <c r="AN64" i="1"/>
  <c r="BD64" i="1" s="1"/>
  <c r="BC25" i="1"/>
  <c r="AQ25" i="1"/>
  <c r="BC41" i="1"/>
  <c r="AY42" i="1"/>
  <c r="AP61" i="1"/>
  <c r="AZ61" i="1"/>
  <c r="AO81" i="1"/>
  <c r="BE81" i="1" s="1"/>
  <c r="AY81" i="1"/>
  <c r="R82" i="1"/>
  <c r="R89" i="1"/>
  <c r="AM21" i="1"/>
  <c r="AM30" i="1"/>
  <c r="R38" i="1"/>
  <c r="AQ40" i="1"/>
  <c r="BE35" i="1"/>
  <c r="AX37" i="1"/>
  <c r="AO38" i="1"/>
  <c r="BE38" i="1" s="1"/>
  <c r="BC38" i="1"/>
  <c r="AM50" i="1"/>
  <c r="BF72" i="1"/>
  <c r="R52" i="1"/>
  <c r="Q65" i="1"/>
  <c r="W65" i="1" s="1"/>
  <c r="AO65" i="1"/>
  <c r="AN80" i="1"/>
  <c r="BD80" i="1" s="1"/>
  <c r="AX80" i="1"/>
  <c r="BG18" i="1"/>
  <c r="AY24" i="1"/>
  <c r="BC31" i="1"/>
  <c r="AM24" i="1"/>
  <c r="AZ24" i="1"/>
  <c r="AZ29" i="1"/>
  <c r="AX33" i="1"/>
  <c r="O37" i="1"/>
  <c r="S37" i="1" s="1"/>
  <c r="AM42" i="1"/>
  <c r="AX48" i="1"/>
  <c r="AN48" i="1"/>
  <c r="BD48" i="1" s="1"/>
  <c r="BC63" i="1"/>
  <c r="AM20" i="1"/>
  <c r="AZ20" i="1"/>
  <c r="BE11" i="1"/>
  <c r="AX19" i="1"/>
  <c r="AN20" i="1"/>
  <c r="BD20" i="1" s="1"/>
  <c r="BA23" i="1"/>
  <c r="AY28" i="1"/>
  <c r="AM33" i="1"/>
  <c r="AZ33" i="1"/>
  <c r="BC34" i="1"/>
  <c r="AM37" i="1"/>
  <c r="BA39" i="1"/>
  <c r="R42" i="1"/>
  <c r="BA44" i="1"/>
  <c r="AZ45" i="1"/>
  <c r="R81" i="1"/>
  <c r="R99" i="1"/>
  <c r="Q18" i="1"/>
  <c r="BE18" i="1" s="1"/>
  <c r="AY19" i="1"/>
  <c r="AX36" i="1"/>
  <c r="BC43" i="1"/>
  <c r="AQ43" i="1"/>
  <c r="BG43" i="1" s="1"/>
  <c r="AZ44" i="1"/>
  <c r="AQ49" i="1"/>
  <c r="BG49" i="1" s="1"/>
  <c r="BC49" i="1"/>
  <c r="BG12" i="1"/>
  <c r="BG14" i="1"/>
  <c r="AZ19" i="1"/>
  <c r="AY27" i="1"/>
  <c r="AQ29" i="1"/>
  <c r="BG29" i="1" s="1"/>
  <c r="AO33" i="1"/>
  <c r="BE33" i="1" s="1"/>
  <c r="AN39" i="1"/>
  <c r="BD39" i="1" s="1"/>
  <c r="W43" i="1"/>
  <c r="AO43" i="1"/>
  <c r="AN43" i="1"/>
  <c r="BD43" i="1" s="1"/>
  <c r="R49" i="1"/>
  <c r="AW52" i="1"/>
  <c r="Q64" i="1"/>
  <c r="W64" i="1" s="1"/>
  <c r="AO64" i="1"/>
  <c r="AO39" i="1"/>
  <c r="BE39" i="1" s="1"/>
  <c r="BA40" i="1"/>
  <c r="Q43" i="1"/>
  <c r="O45" i="1"/>
  <c r="S45" i="1" s="1"/>
  <c r="BA45" i="1"/>
  <c r="Q75" i="1"/>
  <c r="BC78" i="1"/>
  <c r="S78" i="1"/>
  <c r="AO46" i="1"/>
  <c r="Q46" i="1"/>
  <c r="W46" i="1" s="1"/>
  <c r="Q63" i="1"/>
  <c r="W63" i="1" s="1"/>
  <c r="AO63" i="1"/>
  <c r="R80" i="1"/>
  <c r="R11" i="1"/>
  <c r="BA17" i="1"/>
  <c r="AN32" i="1"/>
  <c r="BD32" i="1" s="1"/>
  <c r="W33" i="1"/>
  <c r="O54" i="1"/>
  <c r="S54" i="1" s="1"/>
  <c r="BG54" i="1" s="1"/>
  <c r="BA54" i="1"/>
  <c r="R73" i="1"/>
  <c r="BF73" i="1" s="1"/>
  <c r="AX40" i="1"/>
  <c r="AY41" i="1"/>
  <c r="AZ42" i="1"/>
  <c r="R60" i="1"/>
  <c r="R62" i="1"/>
  <c r="BC65" i="1"/>
  <c r="BA78" i="1"/>
  <c r="AN82" i="1"/>
  <c r="BD82" i="1" s="1"/>
  <c r="AY83" i="1"/>
  <c r="AN90" i="1"/>
  <c r="BD90" i="1" s="1"/>
  <c r="BA46" i="1"/>
  <c r="AO49" i="1"/>
  <c r="BE49" i="1" s="1"/>
  <c r="AZ51" i="1"/>
  <c r="AP60" i="1"/>
  <c r="AX61" i="1"/>
  <c r="AN61" i="1"/>
  <c r="BD61" i="1" s="1"/>
  <c r="AP62" i="1"/>
  <c r="AZ80" i="1"/>
  <c r="AO82" i="1"/>
  <c r="BE82" i="1" s="1"/>
  <c r="AZ83" i="1"/>
  <c r="BA48" i="1"/>
  <c r="AP65" i="1"/>
  <c r="BF65" i="1" s="1"/>
  <c r="BA80" i="1"/>
  <c r="AM83" i="1"/>
  <c r="R86" i="1"/>
  <c r="AO86" i="1"/>
  <c r="BE86" i="1" s="1"/>
  <c r="BC87" i="1"/>
  <c r="AQ87" i="1"/>
  <c r="BG87" i="1" s="1"/>
  <c r="AZ114" i="1"/>
  <c r="AY50" i="1"/>
  <c r="AZ84" i="1"/>
  <c r="AZ88" i="1"/>
  <c r="AY98" i="1"/>
  <c r="R125" i="1"/>
  <c r="AX54" i="1"/>
  <c r="AN54" i="1"/>
  <c r="BD54" i="1" s="1"/>
  <c r="BG73" i="1"/>
  <c r="S75" i="1"/>
  <c r="AO87" i="1"/>
  <c r="BE87" i="1" s="1"/>
  <c r="AX98" i="1"/>
  <c r="AN98" i="1"/>
  <c r="BD98" i="1" s="1"/>
  <c r="AN50" i="1"/>
  <c r="BD50" i="1" s="1"/>
  <c r="AO53" i="1"/>
  <c r="BE53" i="1" s="1"/>
  <c r="AY54" i="1"/>
  <c r="AO61" i="1"/>
  <c r="BE61" i="1" s="1"/>
  <c r="AQ63" i="1"/>
  <c r="BG63" i="1" s="1"/>
  <c r="AZ81" i="1"/>
  <c r="AX85" i="1"/>
  <c r="AX89" i="1"/>
  <c r="AX92" i="1"/>
  <c r="AX94" i="1"/>
  <c r="BC99" i="1"/>
  <c r="AQ99" i="1"/>
  <c r="BG99" i="1" s="1"/>
  <c r="BG72" i="1"/>
  <c r="AM81" i="1"/>
  <c r="AZ85" i="1"/>
  <c r="BA47" i="1"/>
  <c r="BA52" i="1"/>
  <c r="AO84" i="1"/>
  <c r="BE84" i="1" s="1"/>
  <c r="AO88" i="1"/>
  <c r="BE88" i="1" s="1"/>
  <c r="AZ91" i="1"/>
  <c r="BC97" i="1"/>
  <c r="AQ97" i="1"/>
  <c r="BG97" i="1" s="1"/>
  <c r="BA98" i="1"/>
  <c r="AM98" i="1"/>
  <c r="R112" i="1"/>
  <c r="AZ49" i="1"/>
  <c r="AZ82" i="1"/>
  <c r="BC85" i="1"/>
  <c r="AQ85" i="1"/>
  <c r="BG85" i="1" s="1"/>
  <c r="AM89" i="1"/>
  <c r="AZ90" i="1"/>
  <c r="AZ92" i="1"/>
  <c r="AM93" i="1"/>
  <c r="AP94" i="1"/>
  <c r="BF94" i="1" s="1"/>
  <c r="AZ94" i="1"/>
  <c r="AM95" i="1"/>
  <c r="AP96" i="1"/>
  <c r="AZ96" i="1"/>
  <c r="W97" i="1"/>
  <c r="AM107" i="1"/>
  <c r="BC54" i="1"/>
  <c r="AM60" i="1"/>
  <c r="BE78" i="1"/>
  <c r="Q101" i="1"/>
  <c r="BA82" i="1"/>
  <c r="AZ86" i="1"/>
  <c r="BE97" i="1"/>
  <c r="BE85" i="1"/>
  <c r="BE89" i="1"/>
  <c r="BC91" i="1"/>
  <c r="AQ91" i="1"/>
  <c r="BG91" i="1" s="1"/>
  <c r="R98" i="1"/>
  <c r="BF98" i="1" s="1"/>
  <c r="AN109" i="1"/>
  <c r="BD109" i="1" s="1"/>
  <c r="AX109" i="1"/>
  <c r="AO110" i="1"/>
  <c r="BE110" i="1" s="1"/>
  <c r="AY110" i="1"/>
  <c r="AO116" i="1"/>
  <c r="BE116" i="1" s="1"/>
  <c r="AY116" i="1"/>
  <c r="AY90" i="1"/>
  <c r="AY92" i="1"/>
  <c r="AY94" i="1"/>
  <c r="AY96" i="1"/>
  <c r="AZ98" i="1"/>
  <c r="AM109" i="1"/>
  <c r="AN111" i="1"/>
  <c r="BD111" i="1" s="1"/>
  <c r="AX111" i="1"/>
  <c r="AM115" i="1"/>
  <c r="AN117" i="1"/>
  <c r="BD117" i="1" s="1"/>
  <c r="AX117" i="1"/>
  <c r="AM125" i="1"/>
  <c r="R143" i="1"/>
  <c r="BF143" i="1" s="1"/>
  <c r="BG143" i="1"/>
  <c r="R147" i="1"/>
  <c r="BF147" i="1" s="1"/>
  <c r="BG147" i="1"/>
  <c r="BC152" i="1"/>
  <c r="S152" i="1"/>
  <c r="BG164" i="1"/>
  <c r="R164" i="1"/>
  <c r="BG230" i="1"/>
  <c r="R230" i="1"/>
  <c r="BF230" i="1" s="1"/>
  <c r="AO111" i="1"/>
  <c r="BE111" i="1" s="1"/>
  <c r="AY111" i="1"/>
  <c r="AO117" i="1"/>
  <c r="BE117" i="1" s="1"/>
  <c r="AY117" i="1"/>
  <c r="BC138" i="1"/>
  <c r="S138" i="1"/>
  <c r="BA173" i="1"/>
  <c r="O173" i="1"/>
  <c r="AM80" i="1"/>
  <c r="AM82" i="1"/>
  <c r="AM84" i="1"/>
  <c r="AM86" i="1"/>
  <c r="AM88" i="1"/>
  <c r="AM90" i="1"/>
  <c r="AM92" i="1"/>
  <c r="AM94" i="1"/>
  <c r="AM96" i="1"/>
  <c r="BA106" i="1"/>
  <c r="O106" i="1"/>
  <c r="AM110" i="1"/>
  <c r="AN112" i="1"/>
  <c r="BD112" i="1" s="1"/>
  <c r="AX112" i="1"/>
  <c r="AM116" i="1"/>
  <c r="BG180" i="1"/>
  <c r="R180" i="1"/>
  <c r="BF180" i="1" s="1"/>
  <c r="AO112" i="1"/>
  <c r="BE112" i="1" s="1"/>
  <c r="AY112" i="1"/>
  <c r="BA117" i="1"/>
  <c r="BG123" i="1"/>
  <c r="R131" i="1"/>
  <c r="BG131" i="1"/>
  <c r="BC149" i="1"/>
  <c r="S149" i="1"/>
  <c r="R156" i="1"/>
  <c r="BF156" i="1" s="1"/>
  <c r="BG156" i="1"/>
  <c r="R178" i="1"/>
  <c r="BF178" i="1" s="1"/>
  <c r="BG178" i="1"/>
  <c r="R213" i="1"/>
  <c r="BF213" i="1" s="1"/>
  <c r="BG213" i="1"/>
  <c r="AN107" i="1"/>
  <c r="BD107" i="1" s="1"/>
  <c r="AX107" i="1"/>
  <c r="AM111" i="1"/>
  <c r="AN113" i="1"/>
  <c r="BD113" i="1" s="1"/>
  <c r="AX113" i="1"/>
  <c r="AM117" i="1"/>
  <c r="BC142" i="1"/>
  <c r="S142" i="1"/>
  <c r="BC171" i="1"/>
  <c r="S171" i="1"/>
  <c r="R209" i="1"/>
  <c r="BF209" i="1" s="1"/>
  <c r="BG209" i="1"/>
  <c r="BC247" i="1"/>
  <c r="S247" i="1"/>
  <c r="BG249" i="1"/>
  <c r="R249" i="1"/>
  <c r="BF249" i="1" s="1"/>
  <c r="AO107" i="1"/>
  <c r="BE107" i="1" s="1"/>
  <c r="AY107" i="1"/>
  <c r="BA112" i="1"/>
  <c r="AO113" i="1"/>
  <c r="BE113" i="1" s="1"/>
  <c r="AY113" i="1"/>
  <c r="AP117" i="1"/>
  <c r="BF117" i="1" s="1"/>
  <c r="BA124" i="1"/>
  <c r="O124" i="1"/>
  <c r="AX126" i="1"/>
  <c r="BC158" i="1"/>
  <c r="S158" i="1"/>
  <c r="AY91" i="1"/>
  <c r="BA105" i="1"/>
  <c r="O105" i="1"/>
  <c r="AN108" i="1"/>
  <c r="BD108" i="1" s="1"/>
  <c r="AX108" i="1"/>
  <c r="AM112" i="1"/>
  <c r="AN114" i="1"/>
  <c r="BD114" i="1" s="1"/>
  <c r="AX114" i="1"/>
  <c r="R135" i="1"/>
  <c r="BF135" i="1" s="1"/>
  <c r="BG135" i="1"/>
  <c r="BC146" i="1"/>
  <c r="S146" i="1"/>
  <c r="R153" i="1"/>
  <c r="BF153" i="1" s="1"/>
  <c r="BG153" i="1"/>
  <c r="BA245" i="1"/>
  <c r="O245" i="1"/>
  <c r="AO108" i="1"/>
  <c r="BE108" i="1" s="1"/>
  <c r="AY108" i="1"/>
  <c r="AO114" i="1"/>
  <c r="BE114" i="1" s="1"/>
  <c r="AY114" i="1"/>
  <c r="AO126" i="1"/>
  <c r="BE126" i="1" s="1"/>
  <c r="AY126" i="1"/>
  <c r="AN115" i="1"/>
  <c r="BD115" i="1" s="1"/>
  <c r="AX115" i="1"/>
  <c r="BC166" i="1"/>
  <c r="S166" i="1"/>
  <c r="BC172" i="1"/>
  <c r="S172" i="1"/>
  <c r="BG236" i="1"/>
  <c r="R236" i="1"/>
  <c r="BF236" i="1" s="1"/>
  <c r="AO109" i="1"/>
  <c r="BE109" i="1" s="1"/>
  <c r="AY109" i="1"/>
  <c r="AO115" i="1"/>
  <c r="BE115" i="1" s="1"/>
  <c r="AY115" i="1"/>
  <c r="R139" i="1"/>
  <c r="BF139" i="1" s="1"/>
  <c r="BG139" i="1"/>
  <c r="R150" i="1"/>
  <c r="BF150" i="1" s="1"/>
  <c r="BG150" i="1"/>
  <c r="BC155" i="1"/>
  <c r="S155" i="1"/>
  <c r="BG169" i="1"/>
  <c r="R169" i="1"/>
  <c r="BF169" i="1" s="1"/>
  <c r="BE93" i="1"/>
  <c r="BA104" i="1"/>
  <c r="O104" i="1"/>
  <c r="AM108" i="1"/>
  <c r="AN110" i="1"/>
  <c r="BD110" i="1" s="1"/>
  <c r="AX110" i="1"/>
  <c r="AM114" i="1"/>
  <c r="AN116" i="1"/>
  <c r="BD116" i="1" s="1"/>
  <c r="AX116" i="1"/>
  <c r="BC126" i="1"/>
  <c r="AQ126" i="1"/>
  <c r="BG126" i="1" s="1"/>
  <c r="BC134" i="1"/>
  <c r="S134" i="1"/>
  <c r="R187" i="1"/>
  <c r="BF187" i="1" s="1"/>
  <c r="BG187" i="1"/>
  <c r="R189" i="1"/>
  <c r="BF189" i="1" s="1"/>
  <c r="BG189" i="1"/>
  <c r="R205" i="1"/>
  <c r="BF205" i="1" s="1"/>
  <c r="BG205" i="1"/>
  <c r="BG224" i="1"/>
  <c r="R224" i="1"/>
  <c r="BF224" i="1" s="1"/>
  <c r="BB126" i="1"/>
  <c r="O175" i="1"/>
  <c r="BA175" i="1"/>
  <c r="R201" i="1"/>
  <c r="BF201" i="1" s="1"/>
  <c r="BG201" i="1"/>
  <c r="R294" i="1"/>
  <c r="O185" i="1"/>
  <c r="BA185" i="1"/>
  <c r="R197" i="1"/>
  <c r="BF197" i="1" s="1"/>
  <c r="BG197" i="1"/>
  <c r="BE254" i="1"/>
  <c r="S168" i="1"/>
  <c r="O170" i="1"/>
  <c r="R177" i="1"/>
  <c r="BF177" i="1" s="1"/>
  <c r="R183" i="1"/>
  <c r="BF183" i="1" s="1"/>
  <c r="O382" i="1"/>
  <c r="BA382" i="1"/>
  <c r="R126" i="1"/>
  <c r="S133" i="1"/>
  <c r="S137" i="1"/>
  <c r="S141" i="1"/>
  <c r="S145" i="1"/>
  <c r="BC212" i="1"/>
  <c r="S212" i="1"/>
  <c r="BC250" i="1"/>
  <c r="S250" i="1"/>
  <c r="BG252" i="1"/>
  <c r="R252" i="1"/>
  <c r="BF252" i="1" s="1"/>
  <c r="R148" i="1"/>
  <c r="BF148" i="1" s="1"/>
  <c r="BG148" i="1"/>
  <c r="R151" i="1"/>
  <c r="BF151" i="1" s="1"/>
  <c r="BG151" i="1"/>
  <c r="R154" i="1"/>
  <c r="BF154" i="1" s="1"/>
  <c r="BG154" i="1"/>
  <c r="R157" i="1"/>
  <c r="BF157" i="1" s="1"/>
  <c r="BG157" i="1"/>
  <c r="R179" i="1"/>
  <c r="BF179" i="1" s="1"/>
  <c r="Q220" i="1"/>
  <c r="BC208" i="1"/>
  <c r="S208" i="1"/>
  <c r="R216" i="1"/>
  <c r="BF216" i="1" s="1"/>
  <c r="BG216" i="1"/>
  <c r="O240" i="1"/>
  <c r="S165" i="1"/>
  <c r="O167" i="1"/>
  <c r="BC204" i="1"/>
  <c r="S204" i="1"/>
  <c r="O234" i="1"/>
  <c r="S347" i="1"/>
  <c r="BC347" i="1"/>
  <c r="AX125" i="1"/>
  <c r="R132" i="1"/>
  <c r="BF132" i="1" s="1"/>
  <c r="R136" i="1"/>
  <c r="BF136" i="1" s="1"/>
  <c r="R140" i="1"/>
  <c r="BF140" i="1" s="1"/>
  <c r="R144" i="1"/>
  <c r="BF144" i="1" s="1"/>
  <c r="R159" i="1"/>
  <c r="BF159" i="1" s="1"/>
  <c r="BG159" i="1"/>
  <c r="R186" i="1"/>
  <c r="BF186" i="1" s="1"/>
  <c r="BG186" i="1"/>
  <c r="BC200" i="1"/>
  <c r="S200" i="1"/>
  <c r="BC228" i="1"/>
  <c r="S228" i="1"/>
  <c r="BG246" i="1"/>
  <c r="AY125" i="1"/>
  <c r="BG183" i="1"/>
  <c r="S174" i="1"/>
  <c r="BC196" i="1"/>
  <c r="S196" i="1"/>
  <c r="BC217" i="1"/>
  <c r="S217" i="1"/>
  <c r="BG242" i="1"/>
  <c r="R242" i="1"/>
  <c r="BF242" i="1" s="1"/>
  <c r="BA259" i="1"/>
  <c r="O259" i="1"/>
  <c r="R268" i="1"/>
  <c r="BG268" i="1"/>
  <c r="BG223" i="1"/>
  <c r="BG229" i="1"/>
  <c r="BG235" i="1"/>
  <c r="BG241" i="1"/>
  <c r="BA257" i="1"/>
  <c r="O257" i="1"/>
  <c r="R385" i="1"/>
  <c r="BF385" i="1" s="1"/>
  <c r="BG385" i="1"/>
  <c r="BG181" i="1"/>
  <c r="BG188" i="1"/>
  <c r="O195" i="1"/>
  <c r="O199" i="1"/>
  <c r="O203" i="1"/>
  <c r="O207" i="1"/>
  <c r="O211" i="1"/>
  <c r="O215" i="1"/>
  <c r="O218" i="1"/>
  <c r="O227" i="1"/>
  <c r="O233" i="1"/>
  <c r="O239" i="1"/>
  <c r="O248" i="1"/>
  <c r="O251" i="1"/>
  <c r="Q265" i="1"/>
  <c r="R273" i="1"/>
  <c r="S350" i="1"/>
  <c r="BC350" i="1"/>
  <c r="S355" i="1"/>
  <c r="BC355" i="1"/>
  <c r="S360" i="1"/>
  <c r="BC360" i="1"/>
  <c r="R397" i="1"/>
  <c r="BF397" i="1" s="1"/>
  <c r="BG397" i="1"/>
  <c r="S184" i="1"/>
  <c r="BA184" i="1"/>
  <c r="S190" i="1"/>
  <c r="BA190" i="1"/>
  <c r="O226" i="1"/>
  <c r="O232" i="1"/>
  <c r="O238" i="1"/>
  <c r="BE257" i="1"/>
  <c r="BA260" i="1"/>
  <c r="O260" i="1"/>
  <c r="BA318" i="1"/>
  <c r="O318" i="1"/>
  <c r="Q192" i="1"/>
  <c r="BA183" i="1"/>
  <c r="BA189" i="1"/>
  <c r="O225" i="1"/>
  <c r="O231" i="1"/>
  <c r="O237" i="1"/>
  <c r="O243" i="1"/>
  <c r="S244" i="1"/>
  <c r="BA258" i="1"/>
  <c r="O258" i="1"/>
  <c r="S338" i="1"/>
  <c r="BC338" i="1"/>
  <c r="BG403" i="1"/>
  <c r="R403" i="1"/>
  <c r="BF403" i="1" s="1"/>
  <c r="BG176" i="1"/>
  <c r="S182" i="1"/>
  <c r="BA182" i="1"/>
  <c r="S198" i="1"/>
  <c r="S202" i="1"/>
  <c r="S206" i="1"/>
  <c r="S210" i="1"/>
  <c r="S214" i="1"/>
  <c r="S341" i="1"/>
  <c r="BC341" i="1"/>
  <c r="BA180" i="1"/>
  <c r="R272" i="1"/>
  <c r="R371" i="1"/>
  <c r="BA187" i="1"/>
  <c r="S344" i="1"/>
  <c r="BC344" i="1"/>
  <c r="BG320" i="1"/>
  <c r="R322" i="1"/>
  <c r="BF322" i="1" s="1"/>
  <c r="BG324" i="1"/>
  <c r="R326" i="1"/>
  <c r="BF326" i="1" s="1"/>
  <c r="BG328" i="1"/>
  <c r="R330" i="1"/>
  <c r="BF330" i="1" s="1"/>
  <c r="BG332" i="1"/>
  <c r="R334" i="1"/>
  <c r="BF334" i="1" s="1"/>
  <c r="BG336" i="1"/>
  <c r="R362" i="1"/>
  <c r="BF362" i="1" s="1"/>
  <c r="BG362" i="1"/>
  <c r="BC410" i="1"/>
  <c r="S410" i="1"/>
  <c r="R289" i="1"/>
  <c r="R357" i="1"/>
  <c r="BF357" i="1" s="1"/>
  <c r="BG357" i="1"/>
  <c r="O366" i="1"/>
  <c r="BA366" i="1"/>
  <c r="R352" i="1"/>
  <c r="BF352" i="1" s="1"/>
  <c r="BG352" i="1"/>
  <c r="R389" i="1"/>
  <c r="BF389" i="1" s="1"/>
  <c r="BG389" i="1"/>
  <c r="O261" i="1"/>
  <c r="O262" i="1"/>
  <c r="O263" i="1"/>
  <c r="R321" i="1"/>
  <c r="BF321" i="1" s="1"/>
  <c r="R325" i="1"/>
  <c r="BF325" i="1" s="1"/>
  <c r="R329" i="1"/>
  <c r="BF329" i="1" s="1"/>
  <c r="R333" i="1"/>
  <c r="BF333" i="1" s="1"/>
  <c r="R337" i="1"/>
  <c r="BF337" i="1" s="1"/>
  <c r="BG337" i="1"/>
  <c r="R340" i="1"/>
  <c r="BF340" i="1" s="1"/>
  <c r="BG340" i="1"/>
  <c r="R343" i="1"/>
  <c r="BF343" i="1" s="1"/>
  <c r="BG343" i="1"/>
  <c r="R346" i="1"/>
  <c r="BF346" i="1" s="1"/>
  <c r="BG346" i="1"/>
  <c r="R349" i="1"/>
  <c r="BF349" i="1" s="1"/>
  <c r="BG349" i="1"/>
  <c r="BC357" i="1"/>
  <c r="R359" i="1"/>
  <c r="BF359" i="1" s="1"/>
  <c r="BG359" i="1"/>
  <c r="BC386" i="1"/>
  <c r="S386" i="1"/>
  <c r="S402" i="1"/>
  <c r="R354" i="1"/>
  <c r="BF354" i="1" s="1"/>
  <c r="BG354" i="1"/>
  <c r="R361" i="1"/>
  <c r="BF361" i="1" s="1"/>
  <c r="BG361" i="1"/>
  <c r="R370" i="1"/>
  <c r="BG406" i="1"/>
  <c r="BC545" i="1"/>
  <c r="S545" i="1"/>
  <c r="BC590" i="1"/>
  <c r="S590" i="1"/>
  <c r="BC354" i="1"/>
  <c r="R356" i="1"/>
  <c r="BF356" i="1" s="1"/>
  <c r="BG356" i="1"/>
  <c r="S393" i="1"/>
  <c r="BG578" i="1"/>
  <c r="R578" i="1"/>
  <c r="BF578" i="1" s="1"/>
  <c r="R339" i="1"/>
  <c r="BF339" i="1" s="1"/>
  <c r="BG339" i="1"/>
  <c r="R342" i="1"/>
  <c r="BF342" i="1" s="1"/>
  <c r="BG342" i="1"/>
  <c r="R345" i="1"/>
  <c r="BF345" i="1" s="1"/>
  <c r="BG345" i="1"/>
  <c r="R348" i="1"/>
  <c r="BF348" i="1" s="1"/>
  <c r="BG348" i="1"/>
  <c r="R351" i="1"/>
  <c r="BF351" i="1" s="1"/>
  <c r="BG351" i="1"/>
  <c r="R363" i="1"/>
  <c r="BF363" i="1" s="1"/>
  <c r="BG363" i="1"/>
  <c r="BG377" i="1"/>
  <c r="R377" i="1"/>
  <c r="BF377" i="1" s="1"/>
  <c r="R388" i="1"/>
  <c r="BF388" i="1" s="1"/>
  <c r="BC405" i="1"/>
  <c r="S405" i="1"/>
  <c r="BC541" i="1"/>
  <c r="S541" i="1"/>
  <c r="Q379" i="1"/>
  <c r="BC320" i="1"/>
  <c r="BC324" i="1"/>
  <c r="BC328" i="1"/>
  <c r="BC332" i="1"/>
  <c r="BC336" i="1"/>
  <c r="BC356" i="1"/>
  <c r="R358" i="1"/>
  <c r="BF358" i="1" s="1"/>
  <c r="BG358" i="1"/>
  <c r="S383" i="1"/>
  <c r="S395" i="1"/>
  <c r="BC401" i="1"/>
  <c r="S401" i="1"/>
  <c r="R319" i="1"/>
  <c r="BF319" i="1" s="1"/>
  <c r="BG321" i="1"/>
  <c r="R323" i="1"/>
  <c r="BF323" i="1" s="1"/>
  <c r="BG325" i="1"/>
  <c r="R327" i="1"/>
  <c r="BF327" i="1" s="1"/>
  <c r="BG329" i="1"/>
  <c r="R331" i="1"/>
  <c r="BF331" i="1" s="1"/>
  <c r="BG333" i="1"/>
  <c r="R335" i="1"/>
  <c r="BF335" i="1" s="1"/>
  <c r="BC339" i="1"/>
  <c r="BC342" i="1"/>
  <c r="BC345" i="1"/>
  <c r="BC348" i="1"/>
  <c r="BC351" i="1"/>
  <c r="R353" i="1"/>
  <c r="BF353" i="1" s="1"/>
  <c r="BG353" i="1"/>
  <c r="BC363" i="1"/>
  <c r="R367" i="1"/>
  <c r="BF367" i="1" s="1"/>
  <c r="BC377" i="1"/>
  <c r="BG391" i="1"/>
  <c r="BG407" i="1"/>
  <c r="BG411" i="1"/>
  <c r="BG574" i="1"/>
  <c r="W399" i="1"/>
  <c r="R487" i="1"/>
  <c r="BG570" i="1"/>
  <c r="BC522" i="1"/>
  <c r="S522" i="1"/>
  <c r="BA527" i="1"/>
  <c r="O527" i="1"/>
  <c r="BG566" i="1"/>
  <c r="BC637" i="1"/>
  <c r="S637" i="1"/>
  <c r="Q538" i="1"/>
  <c r="BE527" i="1"/>
  <c r="BA530" i="1"/>
  <c r="O530" i="1"/>
  <c r="BG562" i="1"/>
  <c r="BC577" i="1"/>
  <c r="S577" i="1"/>
  <c r="S398" i="1"/>
  <c r="BG399" i="1"/>
  <c r="R479" i="1"/>
  <c r="BG558" i="1"/>
  <c r="BC573" i="1"/>
  <c r="S573" i="1"/>
  <c r="S392" i="1"/>
  <c r="BG554" i="1"/>
  <c r="BC569" i="1"/>
  <c r="S569" i="1"/>
  <c r="BG618" i="1"/>
  <c r="R618" i="1"/>
  <c r="BF618" i="1" s="1"/>
  <c r="O631" i="1"/>
  <c r="BC662" i="1"/>
  <c r="S662" i="1"/>
  <c r="BG388" i="1"/>
  <c r="BG394" i="1"/>
  <c r="S409" i="1"/>
  <c r="S413" i="1"/>
  <c r="BG550" i="1"/>
  <c r="BC565" i="1"/>
  <c r="S565" i="1"/>
  <c r="BG546" i="1"/>
  <c r="BC561" i="1"/>
  <c r="S561" i="1"/>
  <c r="BC592" i="1"/>
  <c r="S592" i="1"/>
  <c r="BG542" i="1"/>
  <c r="BC557" i="1"/>
  <c r="S557" i="1"/>
  <c r="BA367" i="1"/>
  <c r="S384" i="1"/>
  <c r="BA384" i="1"/>
  <c r="S390" i="1"/>
  <c r="S396" i="1"/>
  <c r="S400" i="1"/>
  <c r="S404" i="1"/>
  <c r="S408" i="1"/>
  <c r="S412" i="1"/>
  <c r="BC553" i="1"/>
  <c r="S553" i="1"/>
  <c r="Q524" i="1"/>
  <c r="R435" i="1"/>
  <c r="R448" i="1"/>
  <c r="BC549" i="1"/>
  <c r="S549" i="1"/>
  <c r="BA532" i="1"/>
  <c r="O532" i="1"/>
  <c r="Q602" i="1"/>
  <c r="BA597" i="1"/>
  <c r="O597" i="1"/>
  <c r="R607" i="1"/>
  <c r="BF607" i="1" s="1"/>
  <c r="BG607" i="1"/>
  <c r="BC623" i="1"/>
  <c r="S623" i="1"/>
  <c r="BA659" i="1"/>
  <c r="O659" i="1"/>
  <c r="BC665" i="1"/>
  <c r="S665" i="1"/>
  <c r="BA595" i="1"/>
  <c r="O595" i="1"/>
  <c r="BA534" i="1"/>
  <c r="O534" i="1"/>
  <c r="BA600" i="1"/>
  <c r="O600" i="1"/>
  <c r="BC643" i="1"/>
  <c r="S643" i="1"/>
  <c r="BA529" i="1"/>
  <c r="O529" i="1"/>
  <c r="S619" i="1"/>
  <c r="O638" i="1"/>
  <c r="BA536" i="1"/>
  <c r="O536" i="1"/>
  <c r="BA598" i="1"/>
  <c r="O598" i="1"/>
  <c r="S613" i="1"/>
  <c r="BG606" i="1"/>
  <c r="BG617" i="1"/>
  <c r="BA660" i="1"/>
  <c r="O660" i="1"/>
  <c r="BA531" i="1"/>
  <c r="O531" i="1"/>
  <c r="S544" i="1"/>
  <c r="S548" i="1"/>
  <c r="S552" i="1"/>
  <c r="S556" i="1"/>
  <c r="S560" i="1"/>
  <c r="S564" i="1"/>
  <c r="S568" i="1"/>
  <c r="S572" i="1"/>
  <c r="S576" i="1"/>
  <c r="BC591" i="1"/>
  <c r="S591" i="1"/>
  <c r="BF605" i="1"/>
  <c r="BG624" i="1"/>
  <c r="R624" i="1"/>
  <c r="BF624" i="1" s="1"/>
  <c r="BC633" i="1"/>
  <c r="S633" i="1"/>
  <c r="BA533" i="1"/>
  <c r="O533" i="1"/>
  <c r="BG622" i="1"/>
  <c r="Q622" i="1"/>
  <c r="BC630" i="1"/>
  <c r="S630" i="1"/>
  <c r="BC636" i="1"/>
  <c r="S636" i="1"/>
  <c r="BC644" i="1"/>
  <c r="S644" i="1"/>
  <c r="BC653" i="1"/>
  <c r="S653" i="1"/>
  <c r="BA528" i="1"/>
  <c r="O528" i="1"/>
  <c r="S543" i="1"/>
  <c r="S547" i="1"/>
  <c r="S551" i="1"/>
  <c r="S555" i="1"/>
  <c r="S559" i="1"/>
  <c r="S563" i="1"/>
  <c r="S567" i="1"/>
  <c r="S571" i="1"/>
  <c r="S575" i="1"/>
  <c r="S579" i="1"/>
  <c r="BG616" i="1"/>
  <c r="R616" i="1"/>
  <c r="BG625" i="1"/>
  <c r="R625" i="1"/>
  <c r="BF625" i="1" s="1"/>
  <c r="BC651" i="1"/>
  <c r="S651" i="1"/>
  <c r="BA535" i="1"/>
  <c r="O535" i="1"/>
  <c r="BA594" i="1"/>
  <c r="O594" i="1"/>
  <c r="BC649" i="1"/>
  <c r="S649" i="1"/>
  <c r="BE695" i="1"/>
  <c r="BG621" i="1"/>
  <c r="O634" i="1"/>
  <c r="O663" i="1"/>
  <c r="BG689" i="1"/>
  <c r="R689" i="1"/>
  <c r="BF689" i="1" s="1"/>
  <c r="BG691" i="1"/>
  <c r="R691" i="1"/>
  <c r="BF691" i="1" s="1"/>
  <c r="O593" i="1"/>
  <c r="O596" i="1"/>
  <c r="O599" i="1"/>
  <c r="O632" i="1"/>
  <c r="O661" i="1"/>
  <c r="BE630" i="1"/>
  <c r="BG620" i="1"/>
  <c r="O635" i="1"/>
  <c r="BG650" i="1"/>
  <c r="BG652" i="1"/>
  <c r="BG654" i="1"/>
  <c r="O664" i="1"/>
  <c r="BG688" i="1"/>
  <c r="R688" i="1"/>
  <c r="BG690" i="1"/>
  <c r="R690" i="1"/>
  <c r="BF690" i="1" s="1"/>
  <c r="BG692" i="1"/>
  <c r="R692" i="1"/>
  <c r="BF692" i="1" s="1"/>
  <c r="O693" i="1"/>
  <c r="BE65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BE34" i="1" l="1"/>
  <c r="BF61" i="1"/>
  <c r="BE48" i="1"/>
  <c r="S67" i="1"/>
  <c r="AP23" i="1"/>
  <c r="BF23" i="1" s="1"/>
  <c r="BG23" i="1"/>
  <c r="AQ46" i="1"/>
  <c r="BG46" i="1" s="1"/>
  <c r="BC23" i="1"/>
  <c r="AQ28" i="1"/>
  <c r="AQ53" i="1"/>
  <c r="BG53" i="1" s="1"/>
  <c r="AQ32" i="1"/>
  <c r="BG32" i="1" s="1"/>
  <c r="AQ48" i="1"/>
  <c r="BG48" i="1" s="1"/>
  <c r="AQ113" i="1"/>
  <c r="AQ52" i="1"/>
  <c r="BG52" i="1" s="1"/>
  <c r="AP99" i="1"/>
  <c r="BF99" i="1" s="1"/>
  <c r="AQ44" i="1"/>
  <c r="BG44" i="1" s="1"/>
  <c r="AQ19" i="1"/>
  <c r="AP19" i="1" s="1"/>
  <c r="BF19" i="1" s="1"/>
  <c r="AP49" i="1"/>
  <c r="BF49" i="1" s="1"/>
  <c r="AQ39" i="1"/>
  <c r="BG39" i="1" s="1"/>
  <c r="BC39" i="1"/>
  <c r="AQ45" i="1"/>
  <c r="AP45" i="1" s="1"/>
  <c r="AQ64" i="1"/>
  <c r="BG64" i="1" s="1"/>
  <c r="BC64" i="1"/>
  <c r="AQ62" i="1"/>
  <c r="BG62" i="1" s="1"/>
  <c r="BC62" i="1"/>
  <c r="AQ26" i="1"/>
  <c r="AP26" i="1" s="1"/>
  <c r="BF26" i="1" s="1"/>
  <c r="BC61" i="1"/>
  <c r="AQ61" i="1"/>
  <c r="BG61" i="1" s="1"/>
  <c r="AP85" i="1"/>
  <c r="BF85" i="1" s="1"/>
  <c r="AP47" i="1"/>
  <c r="BF47" i="1" s="1"/>
  <c r="AQ27" i="1"/>
  <c r="BE25" i="1"/>
  <c r="AP38" i="1"/>
  <c r="BE63" i="1"/>
  <c r="BF41" i="1"/>
  <c r="BF31" i="1"/>
  <c r="AP53" i="1"/>
  <c r="BF53" i="1" s="1"/>
  <c r="BF62" i="1"/>
  <c r="BG45" i="1"/>
  <c r="BE20" i="1"/>
  <c r="W18" i="1"/>
  <c r="BF96" i="1"/>
  <c r="S161" i="1"/>
  <c r="BG161" i="1" s="1"/>
  <c r="S627" i="1"/>
  <c r="BG627" i="1" s="1"/>
  <c r="S130" i="1"/>
  <c r="S10" i="1"/>
  <c r="R547" i="1"/>
  <c r="BF547" i="1" s="1"/>
  <c r="BG547" i="1"/>
  <c r="S536" i="1"/>
  <c r="BC536" i="1"/>
  <c r="R393" i="1"/>
  <c r="BF393" i="1" s="1"/>
  <c r="BG393" i="1"/>
  <c r="BC238" i="1"/>
  <c r="S238" i="1"/>
  <c r="AQ114" i="1"/>
  <c r="BC114" i="1"/>
  <c r="BG649" i="1"/>
  <c r="S656" i="1"/>
  <c r="R649" i="1"/>
  <c r="BF616" i="1"/>
  <c r="BE622" i="1"/>
  <c r="W622" i="1"/>
  <c r="R613" i="1"/>
  <c r="R404" i="1"/>
  <c r="BF404" i="1" s="1"/>
  <c r="BG404" i="1"/>
  <c r="BG392" i="1"/>
  <c r="R392" i="1"/>
  <c r="BF392" i="1" s="1"/>
  <c r="BG405" i="1"/>
  <c r="R405" i="1"/>
  <c r="BF405" i="1" s="1"/>
  <c r="BC232" i="1"/>
  <c r="S232" i="1"/>
  <c r="BC218" i="1"/>
  <c r="S218" i="1"/>
  <c r="BC257" i="1"/>
  <c r="S257" i="1"/>
  <c r="BG174" i="1"/>
  <c r="R174" i="1"/>
  <c r="BF174" i="1" s="1"/>
  <c r="Q145" i="1"/>
  <c r="BG145" i="1"/>
  <c r="W145" i="1"/>
  <c r="BC86" i="1"/>
  <c r="AQ86" i="1"/>
  <c r="BC109" i="1"/>
  <c r="AQ109" i="1"/>
  <c r="BG113" i="1"/>
  <c r="AP113" i="1"/>
  <c r="BF113" i="1" s="1"/>
  <c r="BE46" i="1"/>
  <c r="BC30" i="1"/>
  <c r="AQ30" i="1"/>
  <c r="BG544" i="1"/>
  <c r="R544" i="1"/>
  <c r="BF544" i="1" s="1"/>
  <c r="BC595" i="1"/>
  <c r="S595" i="1"/>
  <c r="BG409" i="1"/>
  <c r="R409" i="1"/>
  <c r="BF409" i="1" s="1"/>
  <c r="R383" i="1"/>
  <c r="BF383" i="1" s="1"/>
  <c r="BG383" i="1"/>
  <c r="S225" i="1"/>
  <c r="BC225" i="1"/>
  <c r="R360" i="1"/>
  <c r="BF360" i="1" s="1"/>
  <c r="BG360" i="1"/>
  <c r="R149" i="1"/>
  <c r="BF149" i="1" s="1"/>
  <c r="BG149" i="1"/>
  <c r="BC88" i="1"/>
  <c r="AQ88" i="1"/>
  <c r="S681" i="1"/>
  <c r="BC681" i="1"/>
  <c r="BC664" i="1"/>
  <c r="S664" i="1"/>
  <c r="R543" i="1"/>
  <c r="BF543" i="1" s="1"/>
  <c r="BG543" i="1"/>
  <c r="S531" i="1"/>
  <c r="BC531" i="1"/>
  <c r="BE602" i="1"/>
  <c r="R592" i="1"/>
  <c r="BF592" i="1" s="1"/>
  <c r="BG592" i="1"/>
  <c r="S530" i="1"/>
  <c r="BC530" i="1"/>
  <c r="S680" i="1"/>
  <c r="BC680" i="1"/>
  <c r="S693" i="1"/>
  <c r="BC693" i="1"/>
  <c r="S528" i="1"/>
  <c r="BC528" i="1"/>
  <c r="BG591" i="1"/>
  <c r="R591" i="1"/>
  <c r="BF591" i="1" s="1"/>
  <c r="BC638" i="1"/>
  <c r="S638" i="1"/>
  <c r="R665" i="1"/>
  <c r="BF665" i="1" s="1"/>
  <c r="BG665" i="1"/>
  <c r="S532" i="1"/>
  <c r="BC532" i="1"/>
  <c r="R400" i="1"/>
  <c r="BF400" i="1" s="1"/>
  <c r="BG400" i="1"/>
  <c r="BG573" i="1"/>
  <c r="R573" i="1"/>
  <c r="BF573" i="1" s="1"/>
  <c r="BC263" i="1"/>
  <c r="S263" i="1"/>
  <c r="BC226" i="1"/>
  <c r="S226" i="1"/>
  <c r="R355" i="1"/>
  <c r="BF355" i="1" s="1"/>
  <c r="BG355" i="1"/>
  <c r="BC215" i="1"/>
  <c r="S215" i="1"/>
  <c r="R208" i="1"/>
  <c r="BF208" i="1" s="1"/>
  <c r="BG208" i="1"/>
  <c r="R141" i="1"/>
  <c r="BF141" i="1" s="1"/>
  <c r="BG141" i="1"/>
  <c r="BC170" i="1"/>
  <c r="S170" i="1"/>
  <c r="BG172" i="1"/>
  <c r="R172" i="1"/>
  <c r="BF172" i="1" s="1"/>
  <c r="BC245" i="1"/>
  <c r="S245" i="1"/>
  <c r="BC112" i="1"/>
  <c r="AQ112" i="1"/>
  <c r="AQ116" i="1"/>
  <c r="BC116" i="1"/>
  <c r="BC84" i="1"/>
  <c r="AQ84" i="1"/>
  <c r="BE101" i="1"/>
  <c r="BE64" i="1"/>
  <c r="BE43" i="1"/>
  <c r="R75" i="1"/>
  <c r="BF75" i="1" s="1"/>
  <c r="AP39" i="1"/>
  <c r="BF39" i="1" s="1"/>
  <c r="BE36" i="1"/>
  <c r="S670" i="1"/>
  <c r="BC670" i="1"/>
  <c r="BC660" i="1"/>
  <c r="S660" i="1"/>
  <c r="BG561" i="1"/>
  <c r="R561" i="1"/>
  <c r="BF561" i="1" s="1"/>
  <c r="R662" i="1"/>
  <c r="BF662" i="1" s="1"/>
  <c r="BG662" i="1"/>
  <c r="BC262" i="1"/>
  <c r="S262" i="1"/>
  <c r="R341" i="1"/>
  <c r="BF341" i="1" s="1"/>
  <c r="BG341" i="1"/>
  <c r="BC211" i="1"/>
  <c r="S211" i="1"/>
  <c r="BF268" i="1"/>
  <c r="R347" i="1"/>
  <c r="BF347" i="1" s="1"/>
  <c r="BG347" i="1"/>
  <c r="R137" i="1"/>
  <c r="BF137" i="1" s="1"/>
  <c r="BG137" i="1"/>
  <c r="BG168" i="1"/>
  <c r="R168" i="1"/>
  <c r="BF168" i="1" s="1"/>
  <c r="AQ108" i="1"/>
  <c r="BC108" i="1"/>
  <c r="BC82" i="1"/>
  <c r="AQ82" i="1"/>
  <c r="BC93" i="1"/>
  <c r="AQ93" i="1"/>
  <c r="BG93" i="1" s="1"/>
  <c r="AP87" i="1"/>
  <c r="BF87" i="1" s="1"/>
  <c r="AP54" i="1"/>
  <c r="BF11" i="1"/>
  <c r="S101" i="1"/>
  <c r="BG78" i="1"/>
  <c r="R78" i="1"/>
  <c r="AQ42" i="1"/>
  <c r="BC42" i="1"/>
  <c r="BG28" i="1"/>
  <c r="AP28" i="1"/>
  <c r="BF28" i="1" s="1"/>
  <c r="S679" i="1"/>
  <c r="BC679" i="1"/>
  <c r="BC594" i="1"/>
  <c r="S594" i="1"/>
  <c r="R579" i="1"/>
  <c r="BF579" i="1" s="1"/>
  <c r="BG579" i="1"/>
  <c r="BG576" i="1"/>
  <c r="R576" i="1"/>
  <c r="BF576" i="1" s="1"/>
  <c r="BG549" i="1"/>
  <c r="R549" i="1"/>
  <c r="BF549" i="1" s="1"/>
  <c r="BE538" i="1"/>
  <c r="R214" i="1"/>
  <c r="BF214" i="1" s="1"/>
  <c r="BG214" i="1"/>
  <c r="BE192" i="1"/>
  <c r="R350" i="1"/>
  <c r="BF350" i="1" s="1"/>
  <c r="BG350" i="1"/>
  <c r="BE220" i="1"/>
  <c r="S104" i="1"/>
  <c r="BC104" i="1"/>
  <c r="BG171" i="1"/>
  <c r="R171" i="1"/>
  <c r="BF171" i="1" s="1"/>
  <c r="AQ60" i="1"/>
  <c r="BG60" i="1" s="1"/>
  <c r="BC60" i="1"/>
  <c r="R37" i="1"/>
  <c r="AQ50" i="1"/>
  <c r="BC50" i="1"/>
  <c r="AQ21" i="1"/>
  <c r="BC21" i="1"/>
  <c r="BG25" i="1"/>
  <c r="AP25" i="1"/>
  <c r="BF25" i="1" s="1"/>
  <c r="BG619" i="1"/>
  <c r="R619" i="1"/>
  <c r="BF619" i="1" s="1"/>
  <c r="S678" i="1"/>
  <c r="BC678" i="1"/>
  <c r="BC661" i="1"/>
  <c r="S661" i="1"/>
  <c r="BG653" i="1"/>
  <c r="R653" i="1"/>
  <c r="BF653" i="1" s="1"/>
  <c r="S533" i="1"/>
  <c r="BC533" i="1"/>
  <c r="S529" i="1"/>
  <c r="BC529" i="1"/>
  <c r="BC659" i="1"/>
  <c r="S659" i="1"/>
  <c r="BG396" i="1"/>
  <c r="R396" i="1"/>
  <c r="BF396" i="1" s="1"/>
  <c r="BC261" i="1"/>
  <c r="S261" i="1"/>
  <c r="R190" i="1"/>
  <c r="BF190" i="1" s="1"/>
  <c r="BG190" i="1"/>
  <c r="BC207" i="1"/>
  <c r="S207" i="1"/>
  <c r="BC259" i="1"/>
  <c r="S259" i="1"/>
  <c r="R133" i="1"/>
  <c r="BF133" i="1" s="1"/>
  <c r="BG133" i="1"/>
  <c r="BC175" i="1"/>
  <c r="S175" i="1"/>
  <c r="BG166" i="1"/>
  <c r="R166" i="1"/>
  <c r="BF166" i="1" s="1"/>
  <c r="BC80" i="1"/>
  <c r="AQ80" i="1"/>
  <c r="S677" i="1"/>
  <c r="BC677" i="1"/>
  <c r="S535" i="1"/>
  <c r="BC535" i="1"/>
  <c r="R575" i="1"/>
  <c r="BF575" i="1" s="1"/>
  <c r="BG575" i="1"/>
  <c r="BG572" i="1"/>
  <c r="R572" i="1"/>
  <c r="BF572" i="1" s="1"/>
  <c r="R390" i="1"/>
  <c r="BF390" i="1" s="1"/>
  <c r="BG390" i="1"/>
  <c r="BC631" i="1"/>
  <c r="S631" i="1"/>
  <c r="R637" i="1"/>
  <c r="BF637" i="1" s="1"/>
  <c r="BG637" i="1"/>
  <c r="R590" i="1"/>
  <c r="BF590" i="1" s="1"/>
  <c r="BG590" i="1"/>
  <c r="R402" i="1"/>
  <c r="BF402" i="1" s="1"/>
  <c r="BG402" i="1"/>
  <c r="R410" i="1"/>
  <c r="BF410" i="1" s="1"/>
  <c r="BG410" i="1"/>
  <c r="R210" i="1"/>
  <c r="BF210" i="1" s="1"/>
  <c r="BG210" i="1"/>
  <c r="R338" i="1"/>
  <c r="BF338" i="1" s="1"/>
  <c r="BG338" i="1"/>
  <c r="BC203" i="1"/>
  <c r="S203" i="1"/>
  <c r="BC234" i="1"/>
  <c r="S234" i="1"/>
  <c r="AP126" i="1"/>
  <c r="BF126" i="1" s="1"/>
  <c r="S105" i="1"/>
  <c r="BC105" i="1"/>
  <c r="BF131" i="1"/>
  <c r="AQ110" i="1"/>
  <c r="BC110" i="1"/>
  <c r="BC173" i="1"/>
  <c r="S173" i="1"/>
  <c r="R54" i="1"/>
  <c r="BE75" i="1"/>
  <c r="BE65" i="1"/>
  <c r="Q67" i="1"/>
  <c r="BC663" i="1"/>
  <c r="S663" i="1"/>
  <c r="BC258" i="1"/>
  <c r="S258" i="1"/>
  <c r="R134" i="1"/>
  <c r="BF134" i="1" s="1"/>
  <c r="BG134" i="1"/>
  <c r="AQ35" i="1"/>
  <c r="BG35" i="1" s="1"/>
  <c r="BC35" i="1"/>
  <c r="R633" i="1"/>
  <c r="BF633" i="1" s="1"/>
  <c r="BG633" i="1"/>
  <c r="BG623" i="1"/>
  <c r="Q623" i="1"/>
  <c r="BE623" i="1" s="1"/>
  <c r="W623" i="1"/>
  <c r="BG386" i="1"/>
  <c r="R386" i="1"/>
  <c r="BF386" i="1" s="1"/>
  <c r="R206" i="1"/>
  <c r="BF206" i="1" s="1"/>
  <c r="BG206" i="1"/>
  <c r="BC199" i="1"/>
  <c r="S199" i="1"/>
  <c r="R204" i="1"/>
  <c r="BF204" i="1" s="1"/>
  <c r="BG204" i="1"/>
  <c r="AQ107" i="1"/>
  <c r="BC107" i="1"/>
  <c r="S675" i="1"/>
  <c r="BC675" i="1"/>
  <c r="BC632" i="1"/>
  <c r="S632" i="1"/>
  <c r="BC634" i="1"/>
  <c r="S634" i="1"/>
  <c r="BG651" i="1"/>
  <c r="R651" i="1"/>
  <c r="BF651" i="1" s="1"/>
  <c r="R567" i="1"/>
  <c r="BF567" i="1" s="1"/>
  <c r="BG567" i="1"/>
  <c r="BG564" i="1"/>
  <c r="R564" i="1"/>
  <c r="BF564" i="1" s="1"/>
  <c r="BG384" i="1"/>
  <c r="R384" i="1"/>
  <c r="BF384" i="1" s="1"/>
  <c r="BG565" i="1"/>
  <c r="R565" i="1"/>
  <c r="BF565" i="1" s="1"/>
  <c r="BG545" i="1"/>
  <c r="R545" i="1"/>
  <c r="BF545" i="1" s="1"/>
  <c r="R202" i="1"/>
  <c r="BF202" i="1" s="1"/>
  <c r="BG202" i="1"/>
  <c r="S318" i="1"/>
  <c r="BC318" i="1"/>
  <c r="BE265" i="1"/>
  <c r="BC195" i="1"/>
  <c r="S195" i="1"/>
  <c r="BG228" i="1"/>
  <c r="R228" i="1"/>
  <c r="BF228" i="1" s="1"/>
  <c r="R146" i="1"/>
  <c r="BF146" i="1" s="1"/>
  <c r="BG146" i="1"/>
  <c r="R138" i="1"/>
  <c r="BF138" i="1" s="1"/>
  <c r="BG138" i="1"/>
  <c r="BF164" i="1"/>
  <c r="BC125" i="1"/>
  <c r="AQ125" i="1"/>
  <c r="BC81" i="1"/>
  <c r="AQ81" i="1"/>
  <c r="BC83" i="1"/>
  <c r="AQ83" i="1"/>
  <c r="R45" i="1"/>
  <c r="BG26" i="1"/>
  <c r="S682" i="1"/>
  <c r="BC682" i="1"/>
  <c r="R643" i="1"/>
  <c r="S646" i="1"/>
  <c r="BG643" i="1"/>
  <c r="R184" i="1"/>
  <c r="BF184" i="1" s="1"/>
  <c r="BG184" i="1"/>
  <c r="R142" i="1"/>
  <c r="BF142" i="1" s="1"/>
  <c r="BG142" i="1"/>
  <c r="S106" i="1"/>
  <c r="BC106" i="1"/>
  <c r="BC98" i="1"/>
  <c r="AQ98" i="1"/>
  <c r="BG98" i="1" s="1"/>
  <c r="S674" i="1"/>
  <c r="BC674" i="1"/>
  <c r="BC599" i="1"/>
  <c r="S599" i="1"/>
  <c r="R563" i="1"/>
  <c r="BF563" i="1" s="1"/>
  <c r="BG563" i="1"/>
  <c r="R636" i="1"/>
  <c r="BF636" i="1" s="1"/>
  <c r="BG636" i="1"/>
  <c r="BG560" i="1"/>
  <c r="R560" i="1"/>
  <c r="BF560" i="1" s="1"/>
  <c r="BG613" i="1"/>
  <c r="S604" i="1"/>
  <c r="BC600" i="1"/>
  <c r="S600" i="1"/>
  <c r="BE524" i="1"/>
  <c r="BG398" i="1"/>
  <c r="R398" i="1"/>
  <c r="BF398" i="1" s="1"/>
  <c r="BG401" i="1"/>
  <c r="R401" i="1"/>
  <c r="BF401" i="1" s="1"/>
  <c r="R344" i="1"/>
  <c r="BF344" i="1" s="1"/>
  <c r="BG344" i="1"/>
  <c r="R198" i="1"/>
  <c r="BF198" i="1" s="1"/>
  <c r="BG198" i="1"/>
  <c r="BG244" i="1"/>
  <c r="R244" i="1"/>
  <c r="BF244" i="1" s="1"/>
  <c r="BC251" i="1"/>
  <c r="S251" i="1"/>
  <c r="BC167" i="1"/>
  <c r="S167" i="1"/>
  <c r="Q158" i="1"/>
  <c r="BE158" i="1" s="1"/>
  <c r="BG158" i="1"/>
  <c r="AQ117" i="1"/>
  <c r="BG117" i="1" s="1"/>
  <c r="BC117" i="1"/>
  <c r="BC96" i="1"/>
  <c r="AQ96" i="1"/>
  <c r="BG96" i="1" s="1"/>
  <c r="BC89" i="1"/>
  <c r="AQ89" i="1"/>
  <c r="BF60" i="1"/>
  <c r="BC37" i="1"/>
  <c r="AQ37" i="1"/>
  <c r="S676" i="1"/>
  <c r="BC676" i="1"/>
  <c r="R571" i="1"/>
  <c r="BF571" i="1" s="1"/>
  <c r="BG571" i="1"/>
  <c r="S673" i="1"/>
  <c r="BC673" i="1"/>
  <c r="BG556" i="1"/>
  <c r="R556" i="1"/>
  <c r="BF556" i="1" s="1"/>
  <c r="BG569" i="1"/>
  <c r="R569" i="1"/>
  <c r="BF569" i="1" s="1"/>
  <c r="BG577" i="1"/>
  <c r="R577" i="1"/>
  <c r="BF577" i="1" s="1"/>
  <c r="S527" i="1"/>
  <c r="BC527" i="1"/>
  <c r="S243" i="1"/>
  <c r="BC243" i="1"/>
  <c r="BC260" i="1"/>
  <c r="S260" i="1"/>
  <c r="BC248" i="1"/>
  <c r="S248" i="1"/>
  <c r="R217" i="1"/>
  <c r="BF217" i="1" s="1"/>
  <c r="BG217" i="1"/>
  <c r="R200" i="1"/>
  <c r="BF200" i="1" s="1"/>
  <c r="BG200" i="1"/>
  <c r="BG165" i="1"/>
  <c r="R165" i="1"/>
  <c r="BF165" i="1" s="1"/>
  <c r="BG250" i="1"/>
  <c r="R250" i="1"/>
  <c r="BF250" i="1" s="1"/>
  <c r="BC382" i="1"/>
  <c r="S382" i="1"/>
  <c r="BC94" i="1"/>
  <c r="AQ94" i="1"/>
  <c r="BG94" i="1" s="1"/>
  <c r="S69" i="1"/>
  <c r="BG75" i="1"/>
  <c r="AQ20" i="1"/>
  <c r="BC20" i="1"/>
  <c r="AQ24" i="1"/>
  <c r="BC24" i="1"/>
  <c r="AN67" i="1"/>
  <c r="BD67" i="1" s="1"/>
  <c r="BF38" i="1"/>
  <c r="R644" i="1"/>
  <c r="BF644" i="1" s="1"/>
  <c r="BG644" i="1"/>
  <c r="BC635" i="1"/>
  <c r="S635" i="1"/>
  <c r="BG553" i="1"/>
  <c r="R553" i="1"/>
  <c r="BF553" i="1" s="1"/>
  <c r="R555" i="1"/>
  <c r="BF555" i="1" s="1"/>
  <c r="BG555" i="1"/>
  <c r="BG552" i="1"/>
  <c r="R552" i="1"/>
  <c r="BF552" i="1" s="1"/>
  <c r="BE379" i="1"/>
  <c r="R182" i="1"/>
  <c r="BF182" i="1" s="1"/>
  <c r="BG182" i="1"/>
  <c r="BC185" i="1"/>
  <c r="S185" i="1"/>
  <c r="BC92" i="1"/>
  <c r="AQ92" i="1"/>
  <c r="BC115" i="1"/>
  <c r="AQ115" i="1"/>
  <c r="AP34" i="1"/>
  <c r="BF34" i="1" s="1"/>
  <c r="BC51" i="1"/>
  <c r="AQ51" i="1"/>
  <c r="BG568" i="1"/>
  <c r="R568" i="1"/>
  <c r="BF568" i="1" s="1"/>
  <c r="BF688" i="1"/>
  <c r="BC596" i="1"/>
  <c r="S596" i="1"/>
  <c r="R559" i="1"/>
  <c r="BF559" i="1" s="1"/>
  <c r="BG559" i="1"/>
  <c r="BG557" i="1"/>
  <c r="R557" i="1"/>
  <c r="BF557" i="1" s="1"/>
  <c r="S672" i="1"/>
  <c r="BC672" i="1"/>
  <c r="BC593" i="1"/>
  <c r="S593" i="1"/>
  <c r="R630" i="1"/>
  <c r="BG630" i="1"/>
  <c r="BC598" i="1"/>
  <c r="S598" i="1"/>
  <c r="S534" i="1"/>
  <c r="BC534" i="1"/>
  <c r="R395" i="1"/>
  <c r="BF395" i="1" s="1"/>
  <c r="BG395" i="1"/>
  <c r="S237" i="1"/>
  <c r="BC237" i="1"/>
  <c r="BC239" i="1"/>
  <c r="S239" i="1"/>
  <c r="BC240" i="1"/>
  <c r="S240" i="1"/>
  <c r="S683" i="1"/>
  <c r="BC683" i="1"/>
  <c r="S671" i="1"/>
  <c r="BC671" i="1"/>
  <c r="R551" i="1"/>
  <c r="BF551" i="1" s="1"/>
  <c r="BG551" i="1"/>
  <c r="BG548" i="1"/>
  <c r="R548" i="1"/>
  <c r="BF548" i="1" s="1"/>
  <c r="BC597" i="1"/>
  <c r="S597" i="1"/>
  <c r="R412" i="1"/>
  <c r="BF412" i="1" s="1"/>
  <c r="BG412" i="1"/>
  <c r="BG413" i="1"/>
  <c r="R413" i="1"/>
  <c r="BF413" i="1" s="1"/>
  <c r="R522" i="1"/>
  <c r="BF522" i="1" s="1"/>
  <c r="BG522" i="1"/>
  <c r="BG541" i="1"/>
  <c r="R541" i="1"/>
  <c r="S231" i="1"/>
  <c r="BC231" i="1"/>
  <c r="BC233" i="1"/>
  <c r="S233" i="1"/>
  <c r="R196" i="1"/>
  <c r="BF196" i="1" s="1"/>
  <c r="BG196" i="1"/>
  <c r="R212" i="1"/>
  <c r="BF212" i="1" s="1"/>
  <c r="BG212" i="1"/>
  <c r="R155" i="1"/>
  <c r="BF155" i="1" s="1"/>
  <c r="BG155" i="1"/>
  <c r="BC124" i="1"/>
  <c r="S124" i="1"/>
  <c r="BG247" i="1"/>
  <c r="R247" i="1"/>
  <c r="BF247" i="1" s="1"/>
  <c r="AQ111" i="1"/>
  <c r="BC111" i="1"/>
  <c r="BC90" i="1"/>
  <c r="AQ90" i="1"/>
  <c r="R152" i="1"/>
  <c r="BF152" i="1" s="1"/>
  <c r="BG152" i="1"/>
  <c r="BC95" i="1"/>
  <c r="AQ95" i="1"/>
  <c r="BG95" i="1" s="1"/>
  <c r="AP91" i="1"/>
  <c r="BF91" i="1" s="1"/>
  <c r="AP43" i="1"/>
  <c r="BF43" i="1" s="1"/>
  <c r="BG40" i="1"/>
  <c r="AP40" i="1"/>
  <c r="BF40" i="1" s="1"/>
  <c r="AQ22" i="1"/>
  <c r="BC22" i="1"/>
  <c r="BE22" i="1"/>
  <c r="R408" i="1"/>
  <c r="BF408" i="1" s="1"/>
  <c r="BG408" i="1"/>
  <c r="S366" i="1"/>
  <c r="BC366" i="1"/>
  <c r="BC227" i="1"/>
  <c r="S227" i="1"/>
  <c r="AQ33" i="1"/>
  <c r="BC33" i="1"/>
  <c r="AP29" i="1"/>
  <c r="BF29" i="1" s="1"/>
  <c r="AO67" i="1"/>
  <c r="Q627" i="1" l="1"/>
  <c r="C36" i="2"/>
  <c r="AE37" i="2" s="1"/>
  <c r="C35" i="3"/>
  <c r="C18" i="2"/>
  <c r="AE19" i="2" s="1"/>
  <c r="C17" i="3"/>
  <c r="X75" i="1"/>
  <c r="Y75" i="1" s="1"/>
  <c r="C10" i="2"/>
  <c r="AE11" i="2" s="1"/>
  <c r="C9" i="3"/>
  <c r="R67" i="1"/>
  <c r="C8" i="2"/>
  <c r="C7" i="3"/>
  <c r="BE67" i="1"/>
  <c r="AP32" i="1"/>
  <c r="BF32" i="1" s="1"/>
  <c r="AP52" i="1"/>
  <c r="BF52" i="1" s="1"/>
  <c r="BG19" i="1"/>
  <c r="AP44" i="1"/>
  <c r="BF44" i="1" s="1"/>
  <c r="AQ67" i="1"/>
  <c r="AQ10" i="1" s="1"/>
  <c r="BG10" i="1" s="1"/>
  <c r="BG27" i="1"/>
  <c r="AP27" i="1"/>
  <c r="BF27" i="1" s="1"/>
  <c r="BF45" i="1"/>
  <c r="W158" i="1"/>
  <c r="S192" i="1"/>
  <c r="S163" i="1" s="1"/>
  <c r="S602" i="1"/>
  <c r="S540" i="1" s="1"/>
  <c r="R627" i="1"/>
  <c r="BF627" i="1" s="1"/>
  <c r="S615" i="1"/>
  <c r="BG231" i="1"/>
  <c r="R231" i="1"/>
  <c r="BF231" i="1" s="1"/>
  <c r="R673" i="1"/>
  <c r="BF673" i="1" s="1"/>
  <c r="BG673" i="1"/>
  <c r="R106" i="1"/>
  <c r="BF106" i="1" s="1"/>
  <c r="BG106" i="1"/>
  <c r="R682" i="1"/>
  <c r="BF682" i="1" s="1"/>
  <c r="BG682" i="1"/>
  <c r="R199" i="1"/>
  <c r="BF199" i="1" s="1"/>
  <c r="BG199" i="1"/>
  <c r="R663" i="1"/>
  <c r="BF663" i="1" s="1"/>
  <c r="BG663" i="1"/>
  <c r="R161" i="1"/>
  <c r="BF161" i="1" s="1"/>
  <c r="AP112" i="1"/>
  <c r="BF112" i="1" s="1"/>
  <c r="BG112" i="1"/>
  <c r="BF649" i="1"/>
  <c r="R656" i="1"/>
  <c r="BG536" i="1"/>
  <c r="R536" i="1"/>
  <c r="BF536" i="1" s="1"/>
  <c r="R683" i="1"/>
  <c r="BF683" i="1" s="1"/>
  <c r="BG683" i="1"/>
  <c r="BG534" i="1"/>
  <c r="R534" i="1"/>
  <c r="BF534" i="1" s="1"/>
  <c r="BG51" i="1"/>
  <c r="AP51" i="1"/>
  <c r="BF51" i="1" s="1"/>
  <c r="R635" i="1"/>
  <c r="BF635" i="1" s="1"/>
  <c r="BG635" i="1"/>
  <c r="W69" i="1"/>
  <c r="BG69" i="1"/>
  <c r="BG527" i="1"/>
  <c r="S538" i="1"/>
  <c r="R527" i="1"/>
  <c r="R634" i="1"/>
  <c r="BF634" i="1" s="1"/>
  <c r="BG634" i="1"/>
  <c r="R661" i="1"/>
  <c r="BF661" i="1" s="1"/>
  <c r="BG661" i="1"/>
  <c r="AP50" i="1"/>
  <c r="BF50" i="1" s="1"/>
  <c r="BG50" i="1"/>
  <c r="R681" i="1"/>
  <c r="BF681" i="1" s="1"/>
  <c r="BG681" i="1"/>
  <c r="BF541" i="1"/>
  <c r="R597" i="1"/>
  <c r="BF597" i="1" s="1"/>
  <c r="BG597" i="1"/>
  <c r="R598" i="1"/>
  <c r="BF598" i="1" s="1"/>
  <c r="BG598" i="1"/>
  <c r="X67" i="1"/>
  <c r="Y67" i="1" s="1"/>
  <c r="BG82" i="1"/>
  <c r="AP82" i="1"/>
  <c r="BF82" i="1" s="1"/>
  <c r="BG245" i="1"/>
  <c r="R245" i="1"/>
  <c r="BF245" i="1" s="1"/>
  <c r="BG88" i="1"/>
  <c r="AP88" i="1"/>
  <c r="BF88" i="1" s="1"/>
  <c r="BG656" i="1"/>
  <c r="S648" i="1"/>
  <c r="BG90" i="1"/>
  <c r="AP90" i="1"/>
  <c r="BF90" i="1" s="1"/>
  <c r="BG240" i="1"/>
  <c r="R240" i="1"/>
  <c r="BF240" i="1" s="1"/>
  <c r="R318" i="1"/>
  <c r="BG318" i="1"/>
  <c r="S379" i="1"/>
  <c r="R632" i="1"/>
  <c r="BF632" i="1" s="1"/>
  <c r="BG632" i="1"/>
  <c r="R105" i="1"/>
  <c r="BF105" i="1" s="1"/>
  <c r="BG105" i="1"/>
  <c r="BG631" i="1"/>
  <c r="Q631" i="1"/>
  <c r="BG535" i="1"/>
  <c r="R535" i="1"/>
  <c r="BF535" i="1" s="1"/>
  <c r="BG42" i="1"/>
  <c r="AP42" i="1"/>
  <c r="BF42" i="1" s="1"/>
  <c r="R215" i="1"/>
  <c r="BF215" i="1" s="1"/>
  <c r="BG215" i="1"/>
  <c r="S265" i="1"/>
  <c r="R257" i="1"/>
  <c r="BG257" i="1"/>
  <c r="BG115" i="1"/>
  <c r="AP115" i="1"/>
  <c r="BF115" i="1" s="1"/>
  <c r="S524" i="1"/>
  <c r="BG382" i="1"/>
  <c r="R382" i="1"/>
  <c r="R600" i="1"/>
  <c r="BF600" i="1" s="1"/>
  <c r="BG600" i="1"/>
  <c r="R259" i="1"/>
  <c r="BF259" i="1" s="1"/>
  <c r="BG259" i="1"/>
  <c r="R659" i="1"/>
  <c r="BG659" i="1"/>
  <c r="S667" i="1"/>
  <c r="R678" i="1"/>
  <c r="BF678" i="1" s="1"/>
  <c r="BG678" i="1"/>
  <c r="R101" i="1"/>
  <c r="BF78" i="1"/>
  <c r="BG109" i="1"/>
  <c r="AP109" i="1"/>
  <c r="BF109" i="1" s="1"/>
  <c r="BG22" i="1"/>
  <c r="AP22" i="1"/>
  <c r="BF22" i="1" s="1"/>
  <c r="BG239" i="1"/>
  <c r="R239" i="1"/>
  <c r="BF239" i="1" s="1"/>
  <c r="S640" i="1"/>
  <c r="R676" i="1"/>
  <c r="BF676" i="1" s="1"/>
  <c r="BG676" i="1"/>
  <c r="R599" i="1"/>
  <c r="BF599" i="1" s="1"/>
  <c r="BG599" i="1"/>
  <c r="BG83" i="1"/>
  <c r="AP83" i="1"/>
  <c r="BF83" i="1" s="1"/>
  <c r="BG234" i="1"/>
  <c r="R234" i="1"/>
  <c r="BF234" i="1" s="1"/>
  <c r="R677" i="1"/>
  <c r="BF677" i="1" s="1"/>
  <c r="BG677" i="1"/>
  <c r="BG108" i="1"/>
  <c r="AP108" i="1"/>
  <c r="BF108" i="1" s="1"/>
  <c r="R211" i="1"/>
  <c r="BF211" i="1" s="1"/>
  <c r="BG211" i="1"/>
  <c r="BG528" i="1"/>
  <c r="R528" i="1"/>
  <c r="BF528" i="1" s="1"/>
  <c r="R218" i="1"/>
  <c r="BF218" i="1" s="1"/>
  <c r="BG218" i="1"/>
  <c r="BG114" i="1"/>
  <c r="AP114" i="1"/>
  <c r="BF114" i="1" s="1"/>
  <c r="BG111" i="1"/>
  <c r="AP111" i="1"/>
  <c r="BF111" i="1" s="1"/>
  <c r="R596" i="1"/>
  <c r="BF596" i="1" s="1"/>
  <c r="BG596" i="1"/>
  <c r="BG248" i="1"/>
  <c r="R248" i="1"/>
  <c r="BF248" i="1" s="1"/>
  <c r="BG37" i="1"/>
  <c r="AP37" i="1"/>
  <c r="BF37" i="1" s="1"/>
  <c r="W604" i="1"/>
  <c r="BG604" i="1"/>
  <c r="R675" i="1"/>
  <c r="BF675" i="1" s="1"/>
  <c r="BG675" i="1"/>
  <c r="BG80" i="1"/>
  <c r="AP80" i="1"/>
  <c r="BF80" i="1" s="1"/>
  <c r="R207" i="1"/>
  <c r="BF207" i="1" s="1"/>
  <c r="BG207" i="1"/>
  <c r="R660" i="1"/>
  <c r="BF660" i="1" s="1"/>
  <c r="BG660" i="1"/>
  <c r="BG531" i="1"/>
  <c r="R531" i="1"/>
  <c r="BF531" i="1" s="1"/>
  <c r="R595" i="1"/>
  <c r="BF595" i="1" s="1"/>
  <c r="BG595" i="1"/>
  <c r="BG86" i="1"/>
  <c r="AP86" i="1"/>
  <c r="BF86" i="1" s="1"/>
  <c r="BF613" i="1"/>
  <c r="X613" i="1"/>
  <c r="Y613" i="1" s="1"/>
  <c r="BG238" i="1"/>
  <c r="R238" i="1"/>
  <c r="BF238" i="1" s="1"/>
  <c r="BG615" i="1"/>
  <c r="W615" i="1"/>
  <c r="BG33" i="1"/>
  <c r="AP33" i="1"/>
  <c r="BF33" i="1" s="1"/>
  <c r="BF630" i="1"/>
  <c r="BG92" i="1"/>
  <c r="AP92" i="1"/>
  <c r="BF92" i="1" s="1"/>
  <c r="BG167" i="1"/>
  <c r="R167" i="1"/>
  <c r="BF167" i="1" s="1"/>
  <c r="BG81" i="1"/>
  <c r="AP81" i="1"/>
  <c r="BF81" i="1" s="1"/>
  <c r="R203" i="1"/>
  <c r="BF203" i="1" s="1"/>
  <c r="BG203" i="1"/>
  <c r="BG529" i="1"/>
  <c r="R529" i="1"/>
  <c r="BF529" i="1" s="1"/>
  <c r="BG101" i="1"/>
  <c r="S77" i="1"/>
  <c r="BG84" i="1"/>
  <c r="AP84" i="1"/>
  <c r="BF84" i="1" s="1"/>
  <c r="BG170" i="1"/>
  <c r="R170" i="1"/>
  <c r="BF170" i="1" s="1"/>
  <c r="BG532" i="1"/>
  <c r="R532" i="1"/>
  <c r="BF532" i="1" s="1"/>
  <c r="BG693" i="1"/>
  <c r="R693" i="1"/>
  <c r="S695" i="1"/>
  <c r="BG232" i="1"/>
  <c r="R232" i="1"/>
  <c r="BF232" i="1" s="1"/>
  <c r="BG227" i="1"/>
  <c r="R227" i="1"/>
  <c r="BF227" i="1" s="1"/>
  <c r="BG237" i="1"/>
  <c r="R237" i="1"/>
  <c r="BF237" i="1" s="1"/>
  <c r="R593" i="1"/>
  <c r="BF593" i="1" s="1"/>
  <c r="BG593" i="1"/>
  <c r="R260" i="1"/>
  <c r="BF260" i="1" s="1"/>
  <c r="BG260" i="1"/>
  <c r="R674" i="1"/>
  <c r="BF674" i="1" s="1"/>
  <c r="BG674" i="1"/>
  <c r="BG646" i="1"/>
  <c r="S642" i="1"/>
  <c r="BG107" i="1"/>
  <c r="AP107" i="1"/>
  <c r="BF107" i="1" s="1"/>
  <c r="BG173" i="1"/>
  <c r="R173" i="1"/>
  <c r="BF173" i="1" s="1"/>
  <c r="R594" i="1"/>
  <c r="BF594" i="1" s="1"/>
  <c r="BG594" i="1"/>
  <c r="BG226" i="1"/>
  <c r="R226" i="1"/>
  <c r="BF226" i="1" s="1"/>
  <c r="BE627" i="1"/>
  <c r="BG130" i="1"/>
  <c r="W130" i="1"/>
  <c r="BG233" i="1"/>
  <c r="R233" i="1"/>
  <c r="BF233" i="1" s="1"/>
  <c r="R185" i="1"/>
  <c r="BF185" i="1" s="1"/>
  <c r="BG185" i="1"/>
  <c r="BG24" i="1"/>
  <c r="AP24" i="1"/>
  <c r="BF24" i="1" s="1"/>
  <c r="BG89" i="1"/>
  <c r="AP89" i="1"/>
  <c r="BF89" i="1" s="1"/>
  <c r="BG251" i="1"/>
  <c r="R251" i="1"/>
  <c r="BF251" i="1" s="1"/>
  <c r="R646" i="1"/>
  <c r="BF643" i="1"/>
  <c r="BG125" i="1"/>
  <c r="AP125" i="1"/>
  <c r="BF125" i="1" s="1"/>
  <c r="BG533" i="1"/>
  <c r="R533" i="1"/>
  <c r="BF533" i="1" s="1"/>
  <c r="R670" i="1"/>
  <c r="S685" i="1"/>
  <c r="BG670" i="1"/>
  <c r="R680" i="1"/>
  <c r="BF680" i="1" s="1"/>
  <c r="BG680" i="1"/>
  <c r="R124" i="1"/>
  <c r="BG124" i="1"/>
  <c r="S128" i="1"/>
  <c r="R195" i="1"/>
  <c r="BG195" i="1"/>
  <c r="S220" i="1"/>
  <c r="R258" i="1"/>
  <c r="BF258" i="1" s="1"/>
  <c r="BG258" i="1"/>
  <c r="R104" i="1"/>
  <c r="BG104" i="1"/>
  <c r="S119" i="1"/>
  <c r="S697" i="1" s="1"/>
  <c r="AE54" i="2" s="1"/>
  <c r="AD55" i="2" s="1"/>
  <c r="E5" i="2" s="1"/>
  <c r="BF54" i="1"/>
  <c r="R262" i="1"/>
  <c r="BF262" i="1" s="1"/>
  <c r="BG262" i="1"/>
  <c r="BG116" i="1"/>
  <c r="AP116" i="1"/>
  <c r="BF116" i="1" s="1"/>
  <c r="R263" i="1"/>
  <c r="BF263" i="1" s="1"/>
  <c r="BG263" i="1"/>
  <c r="R664" i="1"/>
  <c r="BF664" i="1" s="1"/>
  <c r="BG664" i="1"/>
  <c r="R366" i="1"/>
  <c r="BF366" i="1" s="1"/>
  <c r="BG366" i="1"/>
  <c r="R671" i="1"/>
  <c r="BF671" i="1" s="1"/>
  <c r="BG671" i="1"/>
  <c r="R672" i="1"/>
  <c r="BF672" i="1" s="1"/>
  <c r="BG672" i="1"/>
  <c r="BG20" i="1"/>
  <c r="AP20" i="1"/>
  <c r="BG243" i="1"/>
  <c r="R243" i="1"/>
  <c r="BF243" i="1" s="1"/>
  <c r="BG110" i="1"/>
  <c r="AP110" i="1"/>
  <c r="BF110" i="1" s="1"/>
  <c r="R175" i="1"/>
  <c r="BF175" i="1" s="1"/>
  <c r="BG175" i="1"/>
  <c r="R261" i="1"/>
  <c r="BF261" i="1" s="1"/>
  <c r="BG261" i="1"/>
  <c r="BG21" i="1"/>
  <c r="AP21" i="1"/>
  <c r="BF21" i="1" s="1"/>
  <c r="R679" i="1"/>
  <c r="BF679" i="1" s="1"/>
  <c r="BG679" i="1"/>
  <c r="R638" i="1"/>
  <c r="BF638" i="1" s="1"/>
  <c r="BG638" i="1"/>
  <c r="BG530" i="1"/>
  <c r="R530" i="1"/>
  <c r="BF530" i="1" s="1"/>
  <c r="BG225" i="1"/>
  <c r="R225" i="1"/>
  <c r="S254" i="1"/>
  <c r="BG30" i="1"/>
  <c r="AP30" i="1"/>
  <c r="BF30" i="1" s="1"/>
  <c r="BE145" i="1"/>
  <c r="Q161" i="1"/>
  <c r="BG192" i="1" l="1"/>
  <c r="D7" i="3"/>
  <c r="D9" i="3"/>
  <c r="D17" i="3"/>
  <c r="D35" i="3"/>
  <c r="C44" i="2"/>
  <c r="AE45" i="2" s="1"/>
  <c r="C43" i="3"/>
  <c r="D43" i="3" s="1"/>
  <c r="C42" i="2"/>
  <c r="AE43" i="2" s="1"/>
  <c r="C41" i="3"/>
  <c r="D41" i="3" s="1"/>
  <c r="X627" i="1"/>
  <c r="Y627" i="1" s="1"/>
  <c r="C38" i="2"/>
  <c r="AE39" i="2" s="1"/>
  <c r="C37" i="3"/>
  <c r="D37" i="3" s="1"/>
  <c r="C34" i="2"/>
  <c r="AE35" i="2" s="1"/>
  <c r="C33" i="3"/>
  <c r="D33" i="3" s="1"/>
  <c r="C20" i="2"/>
  <c r="AE21" i="2" s="1"/>
  <c r="C19" i="3"/>
  <c r="D19" i="3" s="1"/>
  <c r="C12" i="2"/>
  <c r="AE13" i="2" s="1"/>
  <c r="C11" i="3"/>
  <c r="D11" i="3" s="1"/>
  <c r="AE9" i="2"/>
  <c r="BG67" i="1"/>
  <c r="BG602" i="1"/>
  <c r="BG697" i="1"/>
  <c r="B335" i="1"/>
  <c r="B331" i="1"/>
  <c r="B327" i="1"/>
  <c r="B323" i="1"/>
  <c r="B319" i="1"/>
  <c r="B336" i="1"/>
  <c r="B332" i="1"/>
  <c r="B328" i="1"/>
  <c r="B324" i="1"/>
  <c r="B320" i="1"/>
  <c r="B391" i="1"/>
  <c r="B349" i="1"/>
  <c r="B346" i="1"/>
  <c r="B343" i="1"/>
  <c r="B340" i="1"/>
  <c r="B337" i="1"/>
  <c r="B333" i="1"/>
  <c r="B329" i="1"/>
  <c r="B325" i="1"/>
  <c r="B321" i="1"/>
  <c r="B389" i="1"/>
  <c r="B406" i="1"/>
  <c r="B334" i="1"/>
  <c r="B330" i="1"/>
  <c r="B326" i="1"/>
  <c r="B322" i="1"/>
  <c r="B126" i="1"/>
  <c r="B177" i="1"/>
  <c r="B113" i="1"/>
  <c r="B123" i="1"/>
  <c r="B111" i="1"/>
  <c r="B116" i="1"/>
  <c r="B110" i="1"/>
  <c r="B115" i="1"/>
  <c r="B109" i="1"/>
  <c r="B114" i="1"/>
  <c r="B90" i="1"/>
  <c r="B107" i="1"/>
  <c r="B108" i="1"/>
  <c r="B70" i="1"/>
  <c r="B47" i="1"/>
  <c r="B35" i="1"/>
  <c r="B48" i="1"/>
  <c r="B31" i="1"/>
  <c r="B51" i="1"/>
  <c r="B53" i="1"/>
  <c r="B36" i="1"/>
  <c r="B38" i="1"/>
  <c r="B91" i="1"/>
  <c r="B87" i="1"/>
  <c r="B95" i="1"/>
  <c r="B554" i="1"/>
  <c r="B622" i="1"/>
  <c r="B605" i="1"/>
  <c r="B608" i="1"/>
  <c r="B28" i="1"/>
  <c r="B25" i="1"/>
  <c r="B62" i="1"/>
  <c r="B81" i="1"/>
  <c r="B88" i="1"/>
  <c r="B93" i="1"/>
  <c r="B183" i="1"/>
  <c r="B132" i="1"/>
  <c r="B223" i="1"/>
  <c r="B385" i="1"/>
  <c r="B578" i="1"/>
  <c r="B388" i="1"/>
  <c r="B611" i="1"/>
  <c r="B688" i="1"/>
  <c r="B156" i="1"/>
  <c r="B205" i="1"/>
  <c r="B407" i="1"/>
  <c r="B550" i="1"/>
  <c r="B625" i="1"/>
  <c r="B624" i="1"/>
  <c r="B30" i="1"/>
  <c r="B16" i="1"/>
  <c r="B44" i="1"/>
  <c r="B52" i="1"/>
  <c r="B18" i="1"/>
  <c r="B99" i="1"/>
  <c r="B61" i="1"/>
  <c r="B73" i="1"/>
  <c r="B249" i="1"/>
  <c r="B135" i="1"/>
  <c r="B169" i="1"/>
  <c r="B154" i="1"/>
  <c r="B607" i="1"/>
  <c r="B620" i="1"/>
  <c r="B606" i="1"/>
  <c r="B22" i="1"/>
  <c r="B49" i="1"/>
  <c r="B40" i="1"/>
  <c r="B71" i="1"/>
  <c r="B164" i="1"/>
  <c r="B122" i="1"/>
  <c r="B136" i="1"/>
  <c r="B397" i="1"/>
  <c r="B339" i="1"/>
  <c r="B352" i="1"/>
  <c r="B359" i="1"/>
  <c r="B363" i="1"/>
  <c r="B41" i="1"/>
  <c r="B82" i="1"/>
  <c r="B63" i="1"/>
  <c r="B84" i="1"/>
  <c r="B72" i="1"/>
  <c r="B224" i="1"/>
  <c r="B252" i="1"/>
  <c r="B242" i="1"/>
  <c r="B229" i="1"/>
  <c r="B362" i="1"/>
  <c r="B411" i="1"/>
  <c r="B566" i="1"/>
  <c r="B621" i="1"/>
  <c r="B690" i="1"/>
  <c r="B86" i="1"/>
  <c r="B235" i="1"/>
  <c r="B12" i="1"/>
  <c r="B29" i="1"/>
  <c r="B65" i="1"/>
  <c r="B39" i="1"/>
  <c r="B85" i="1"/>
  <c r="B97" i="1"/>
  <c r="B178" i="1"/>
  <c r="B197" i="1"/>
  <c r="B387" i="1"/>
  <c r="B157" i="1"/>
  <c r="B140" i="1"/>
  <c r="B181" i="1"/>
  <c r="B367" i="1"/>
  <c r="B618" i="1"/>
  <c r="B650" i="1"/>
  <c r="B15" i="1"/>
  <c r="B17" i="1"/>
  <c r="B230" i="1"/>
  <c r="B348" i="1"/>
  <c r="B574" i="1"/>
  <c r="B546" i="1"/>
  <c r="B43" i="1"/>
  <c r="B13" i="1"/>
  <c r="B33" i="1"/>
  <c r="B246" i="1"/>
  <c r="B21" i="1"/>
  <c r="B14" i="1"/>
  <c r="B89" i="1"/>
  <c r="B50" i="1"/>
  <c r="B42" i="1"/>
  <c r="B60" i="1"/>
  <c r="B92" i="1"/>
  <c r="B143" i="1"/>
  <c r="B153" i="1"/>
  <c r="B139" i="1"/>
  <c r="B144" i="1"/>
  <c r="B345" i="1"/>
  <c r="B188" i="1"/>
  <c r="B394" i="1"/>
  <c r="B558" i="1"/>
  <c r="B617" i="1"/>
  <c r="B689" i="1"/>
  <c r="B652" i="1"/>
  <c r="B692" i="1"/>
  <c r="B187" i="1"/>
  <c r="B342" i="1"/>
  <c r="B377" i="1"/>
  <c r="B353" i="1"/>
  <c r="B399" i="1"/>
  <c r="B610" i="1"/>
  <c r="B19" i="1"/>
  <c r="B34" i="1"/>
  <c r="B80" i="1"/>
  <c r="B94" i="1"/>
  <c r="B131" i="1"/>
  <c r="B213" i="1"/>
  <c r="B148" i="1"/>
  <c r="B241" i="1"/>
  <c r="B654" i="1"/>
  <c r="B23" i="1"/>
  <c r="B112" i="1"/>
  <c r="B96" i="1"/>
  <c r="B159" i="1"/>
  <c r="B176" i="1"/>
  <c r="B179" i="1"/>
  <c r="B351" i="1"/>
  <c r="B354" i="1"/>
  <c r="B24" i="1"/>
  <c r="B26" i="1"/>
  <c r="B20" i="1"/>
  <c r="B46" i="1"/>
  <c r="B125" i="1"/>
  <c r="B98" i="1"/>
  <c r="B147" i="1"/>
  <c r="B209" i="1"/>
  <c r="B117" i="1"/>
  <c r="B150" i="1"/>
  <c r="B403" i="1"/>
  <c r="B357" i="1"/>
  <c r="B356" i="1"/>
  <c r="B358" i="1"/>
  <c r="B570" i="1"/>
  <c r="B691" i="1"/>
  <c r="B216" i="1"/>
  <c r="B186" i="1"/>
  <c r="B361" i="1"/>
  <c r="B616" i="1"/>
  <c r="B32" i="1"/>
  <c r="B27" i="1"/>
  <c r="B83" i="1"/>
  <c r="B64" i="1"/>
  <c r="B11" i="1"/>
  <c r="B79" i="1"/>
  <c r="B180" i="1"/>
  <c r="B236" i="1"/>
  <c r="B189" i="1"/>
  <c r="B201" i="1"/>
  <c r="B151" i="1"/>
  <c r="B268" i="1"/>
  <c r="B562" i="1"/>
  <c r="B542" i="1"/>
  <c r="B609" i="1"/>
  <c r="B549" i="1"/>
  <c r="B653" i="1"/>
  <c r="B651" i="1"/>
  <c r="B636" i="1"/>
  <c r="B398" i="1"/>
  <c r="B165" i="1"/>
  <c r="B145" i="1"/>
  <c r="B141" i="1"/>
  <c r="B137" i="1"/>
  <c r="B166" i="1"/>
  <c r="B590" i="1"/>
  <c r="B204" i="1"/>
  <c r="B565" i="1"/>
  <c r="B643" i="1"/>
  <c r="B553" i="1"/>
  <c r="B568" i="1"/>
  <c r="B393" i="1"/>
  <c r="B405" i="1"/>
  <c r="B338" i="1"/>
  <c r="B623" i="1"/>
  <c r="B228" i="1"/>
  <c r="B395" i="1"/>
  <c r="B247" i="1"/>
  <c r="B544" i="1"/>
  <c r="B360" i="1"/>
  <c r="B543" i="1"/>
  <c r="B665" i="1"/>
  <c r="B168" i="1"/>
  <c r="B171" i="1"/>
  <c r="B190" i="1"/>
  <c r="B572" i="1"/>
  <c r="B134" i="1"/>
  <c r="B567" i="1"/>
  <c r="B560" i="1"/>
  <c r="B401" i="1"/>
  <c r="B556" i="1"/>
  <c r="B250" i="1"/>
  <c r="B555" i="1"/>
  <c r="B551" i="1"/>
  <c r="B413" i="1"/>
  <c r="B341" i="1"/>
  <c r="B214" i="1"/>
  <c r="B390" i="1"/>
  <c r="B545" i="1"/>
  <c r="B196" i="1"/>
  <c r="B355" i="1"/>
  <c r="B172" i="1"/>
  <c r="B78" i="1"/>
  <c r="B579" i="1"/>
  <c r="B619" i="1"/>
  <c r="B402" i="1"/>
  <c r="B54" i="1"/>
  <c r="B149" i="1"/>
  <c r="B386" i="1"/>
  <c r="B202" i="1"/>
  <c r="B146" i="1"/>
  <c r="B344" i="1"/>
  <c r="B158" i="1"/>
  <c r="B569" i="1"/>
  <c r="B644" i="1"/>
  <c r="B522" i="1"/>
  <c r="B404" i="1"/>
  <c r="B400" i="1"/>
  <c r="B564" i="1"/>
  <c r="B184" i="1"/>
  <c r="B217" i="1"/>
  <c r="B552" i="1"/>
  <c r="B559" i="1"/>
  <c r="B630" i="1"/>
  <c r="B548" i="1"/>
  <c r="B212" i="1"/>
  <c r="B409" i="1"/>
  <c r="B591" i="1"/>
  <c r="B561" i="1"/>
  <c r="B396" i="1"/>
  <c r="B410" i="1"/>
  <c r="B206" i="1"/>
  <c r="B384" i="1"/>
  <c r="B45" i="1"/>
  <c r="B563" i="1"/>
  <c r="B198" i="1"/>
  <c r="B547" i="1"/>
  <c r="B174" i="1"/>
  <c r="B576" i="1"/>
  <c r="B37" i="1"/>
  <c r="B133" i="1"/>
  <c r="B138" i="1"/>
  <c r="B142" i="1"/>
  <c r="B571" i="1"/>
  <c r="B577" i="1"/>
  <c r="B649" i="1"/>
  <c r="B383" i="1"/>
  <c r="B592" i="1"/>
  <c r="B208" i="1"/>
  <c r="B350" i="1"/>
  <c r="B210" i="1"/>
  <c r="B244" i="1"/>
  <c r="B200" i="1"/>
  <c r="B541" i="1"/>
  <c r="B155" i="1"/>
  <c r="B152" i="1"/>
  <c r="B408" i="1"/>
  <c r="B392" i="1"/>
  <c r="B573" i="1"/>
  <c r="B662" i="1"/>
  <c r="B347" i="1"/>
  <c r="B575" i="1"/>
  <c r="B637" i="1"/>
  <c r="B633" i="1"/>
  <c r="B182" i="1"/>
  <c r="B557" i="1"/>
  <c r="B412" i="1"/>
  <c r="B673" i="1"/>
  <c r="B683" i="1"/>
  <c r="B240" i="1"/>
  <c r="B676" i="1"/>
  <c r="B170" i="1"/>
  <c r="B225" i="1"/>
  <c r="B681" i="1"/>
  <c r="B600" i="1"/>
  <c r="B227" i="1"/>
  <c r="B594" i="1"/>
  <c r="B663" i="1"/>
  <c r="B675" i="1"/>
  <c r="B531" i="1"/>
  <c r="B226" i="1"/>
  <c r="B185" i="1"/>
  <c r="B124" i="1"/>
  <c r="B104" i="1"/>
  <c r="B664" i="1"/>
  <c r="B243" i="1"/>
  <c r="B106" i="1"/>
  <c r="B527" i="1"/>
  <c r="B245" i="1"/>
  <c r="B631" i="1"/>
  <c r="B257" i="1"/>
  <c r="B259" i="1"/>
  <c r="B599" i="1"/>
  <c r="B211" i="1"/>
  <c r="B203" i="1"/>
  <c r="B674" i="1"/>
  <c r="B534" i="1"/>
  <c r="B237" i="1"/>
  <c r="B533" i="1"/>
  <c r="B366" i="1"/>
  <c r="B679" i="1"/>
  <c r="B318" i="1"/>
  <c r="B596" i="1"/>
  <c r="B595" i="1"/>
  <c r="B532" i="1"/>
  <c r="B195" i="1"/>
  <c r="B262" i="1"/>
  <c r="B634" i="1"/>
  <c r="B535" i="1"/>
  <c r="B239" i="1"/>
  <c r="B234" i="1"/>
  <c r="B528" i="1"/>
  <c r="B248" i="1"/>
  <c r="B693" i="1"/>
  <c r="B682" i="1"/>
  <c r="B597" i="1"/>
  <c r="B207" i="1"/>
  <c r="B529" i="1"/>
  <c r="B251" i="1"/>
  <c r="B671" i="1"/>
  <c r="B175" i="1"/>
  <c r="B231" i="1"/>
  <c r="B659" i="1"/>
  <c r="B173" i="1"/>
  <c r="B670" i="1"/>
  <c r="B638" i="1"/>
  <c r="B635" i="1"/>
  <c r="B661" i="1"/>
  <c r="B632" i="1"/>
  <c r="B382" i="1"/>
  <c r="B218" i="1"/>
  <c r="B167" i="1"/>
  <c r="B593" i="1"/>
  <c r="B233" i="1"/>
  <c r="B258" i="1"/>
  <c r="B199" i="1"/>
  <c r="B536" i="1"/>
  <c r="B598" i="1"/>
  <c r="B677" i="1"/>
  <c r="B238" i="1"/>
  <c r="B232" i="1"/>
  <c r="B263" i="1"/>
  <c r="B530" i="1"/>
  <c r="B105" i="1"/>
  <c r="B215" i="1"/>
  <c r="B678" i="1"/>
  <c r="B660" i="1"/>
  <c r="B260" i="1"/>
  <c r="B680" i="1"/>
  <c r="B672" i="1"/>
  <c r="B261" i="1"/>
  <c r="Q697" i="1"/>
  <c r="BF104" i="1"/>
  <c r="R119" i="1"/>
  <c r="BF646" i="1"/>
  <c r="X646" i="1"/>
  <c r="Y646" i="1" s="1"/>
  <c r="R524" i="1"/>
  <c r="BF382" i="1"/>
  <c r="S687" i="1"/>
  <c r="BG695" i="1"/>
  <c r="W77" i="1"/>
  <c r="BG77" i="1"/>
  <c r="S629" i="1"/>
  <c r="BG640" i="1"/>
  <c r="BG648" i="1"/>
  <c r="W648" i="1"/>
  <c r="BF693" i="1"/>
  <c r="R695" i="1"/>
  <c r="R192" i="1"/>
  <c r="BE161" i="1"/>
  <c r="X161" i="1"/>
  <c r="Y161" i="1" s="1"/>
  <c r="BG220" i="1"/>
  <c r="S194" i="1"/>
  <c r="S658" i="1"/>
  <c r="BG667" i="1"/>
  <c r="BG524" i="1"/>
  <c r="S381" i="1"/>
  <c r="BF656" i="1"/>
  <c r="X656" i="1"/>
  <c r="Y656" i="1" s="1"/>
  <c r="S669" i="1"/>
  <c r="BG685" i="1"/>
  <c r="BG379" i="1"/>
  <c r="S267" i="1"/>
  <c r="R685" i="1"/>
  <c r="BF670" i="1"/>
  <c r="W642" i="1"/>
  <c r="BG642" i="1"/>
  <c r="R640" i="1"/>
  <c r="BF640" i="1" s="1"/>
  <c r="R667" i="1"/>
  <c r="BF659" i="1"/>
  <c r="BF195" i="1"/>
  <c r="R220" i="1"/>
  <c r="BE631" i="1"/>
  <c r="Q640" i="1"/>
  <c r="BG163" i="1"/>
  <c r="W163" i="1"/>
  <c r="S222" i="1"/>
  <c r="BG254" i="1"/>
  <c r="BG128" i="1"/>
  <c r="S121" i="1"/>
  <c r="BF318" i="1"/>
  <c r="R379" i="1"/>
  <c r="R602" i="1"/>
  <c r="BF225" i="1"/>
  <c r="R254" i="1"/>
  <c r="R265" i="1"/>
  <c r="BF257" i="1"/>
  <c r="BF527" i="1"/>
  <c r="R538" i="1"/>
  <c r="BF20" i="1"/>
  <c r="AP67" i="1"/>
  <c r="BF67" i="1" s="1"/>
  <c r="S103" i="1"/>
  <c r="BG119" i="1"/>
  <c r="S256" i="1"/>
  <c r="BG265" i="1"/>
  <c r="W631" i="1"/>
  <c r="S526" i="1"/>
  <c r="BG538" i="1"/>
  <c r="W540" i="1"/>
  <c r="BG540" i="1"/>
  <c r="BF124" i="1"/>
  <c r="R128" i="1"/>
  <c r="BF101" i="1"/>
  <c r="X101" i="1"/>
  <c r="Y101" i="1" s="1"/>
  <c r="R697" i="1"/>
  <c r="BF697" i="1" s="1"/>
  <c r="C50" i="2" l="1"/>
  <c r="AE51" i="2" s="1"/>
  <c r="C49" i="3"/>
  <c r="D49" i="3" s="1"/>
  <c r="C48" i="2"/>
  <c r="AE49" i="2" s="1"/>
  <c r="C47" i="3"/>
  <c r="D47" i="3" s="1"/>
  <c r="C46" i="2"/>
  <c r="AE47" i="2" s="1"/>
  <c r="C45" i="3"/>
  <c r="D45" i="3" s="1"/>
  <c r="C40" i="2"/>
  <c r="AE41" i="2" s="1"/>
  <c r="C39" i="3"/>
  <c r="D39" i="3" s="1"/>
  <c r="C32" i="2"/>
  <c r="AE33" i="2" s="1"/>
  <c r="C31" i="3"/>
  <c r="D31" i="3" s="1"/>
  <c r="C30" i="2"/>
  <c r="AE31" i="2" s="1"/>
  <c r="C29" i="3"/>
  <c r="D29" i="3" s="1"/>
  <c r="C28" i="2"/>
  <c r="AE29" i="2" s="1"/>
  <c r="C27" i="3"/>
  <c r="D27" i="3" s="1"/>
  <c r="C26" i="2"/>
  <c r="AE27" i="2" s="1"/>
  <c r="C25" i="3"/>
  <c r="D25" i="3" s="1"/>
  <c r="C24" i="2"/>
  <c r="AE25" i="2" s="1"/>
  <c r="C23" i="3"/>
  <c r="D23" i="3" s="1"/>
  <c r="C22" i="2"/>
  <c r="AE23" i="2" s="1"/>
  <c r="C21" i="3"/>
  <c r="D21" i="3" s="1"/>
  <c r="C16" i="2"/>
  <c r="AE17" i="2" s="1"/>
  <c r="C15" i="3"/>
  <c r="D15" i="3" s="1"/>
  <c r="C14" i="2"/>
  <c r="C13" i="3"/>
  <c r="D13" i="3" s="1"/>
  <c r="W256" i="1"/>
  <c r="BG256" i="1"/>
  <c r="BF379" i="1"/>
  <c r="X379" i="1"/>
  <c r="Y379" i="1" s="1"/>
  <c r="BF119" i="1"/>
  <c r="X119" i="1"/>
  <c r="Y119" i="1" s="1"/>
  <c r="BF667" i="1"/>
  <c r="X667" i="1"/>
  <c r="Y667" i="1" s="1"/>
  <c r="W381" i="1"/>
  <c r="BG381" i="1"/>
  <c r="W103" i="1"/>
  <c r="BG103" i="1"/>
  <c r="W121" i="1"/>
  <c r="BG121" i="1"/>
  <c r="BE697" i="1"/>
  <c r="Q698" i="1"/>
  <c r="BE698" i="1" s="1"/>
  <c r="W629" i="1"/>
  <c r="BG629" i="1"/>
  <c r="BF128" i="1"/>
  <c r="X128" i="1"/>
  <c r="Y128" i="1" s="1"/>
  <c r="W658" i="1"/>
  <c r="BG658" i="1"/>
  <c r="BF538" i="1"/>
  <c r="X538" i="1"/>
  <c r="Y538" i="1" s="1"/>
  <c r="BG222" i="1"/>
  <c r="W222" i="1"/>
  <c r="W194" i="1"/>
  <c r="BG194" i="1"/>
  <c r="BF685" i="1"/>
  <c r="X685" i="1"/>
  <c r="Y685" i="1" s="1"/>
  <c r="W267" i="1"/>
  <c r="BG267" i="1"/>
  <c r="BG687" i="1"/>
  <c r="W687" i="1"/>
  <c r="BF265" i="1"/>
  <c r="X265" i="1"/>
  <c r="Y265" i="1" s="1"/>
  <c r="X640" i="1"/>
  <c r="Y640" i="1" s="1"/>
  <c r="BE640" i="1"/>
  <c r="BG526" i="1"/>
  <c r="W526" i="1"/>
  <c r="BF254" i="1"/>
  <c r="X254" i="1"/>
  <c r="Y254" i="1" s="1"/>
  <c r="BF192" i="1"/>
  <c r="X192" i="1"/>
  <c r="Y192" i="1" s="1"/>
  <c r="BF524" i="1"/>
  <c r="X524" i="1"/>
  <c r="Y524" i="1" s="1"/>
  <c r="BF220" i="1"/>
  <c r="X220" i="1"/>
  <c r="Y220" i="1" s="1"/>
  <c r="W669" i="1"/>
  <c r="BG669" i="1"/>
  <c r="BF695" i="1"/>
  <c r="X695" i="1"/>
  <c r="Y695" i="1" s="1"/>
  <c r="BF602" i="1"/>
  <c r="X602" i="1"/>
  <c r="Y602" i="1" s="1"/>
  <c r="D51" i="3" l="1"/>
  <c r="C51" i="3"/>
  <c r="AE15" i="2"/>
  <c r="C54" i="2"/>
  <c r="D8" i="2" l="1"/>
  <c r="D14" i="2"/>
  <c r="D30" i="2"/>
  <c r="D22" i="2"/>
  <c r="D26" i="2"/>
  <c r="D44" i="2"/>
  <c r="D48" i="2"/>
  <c r="D18" i="2"/>
  <c r="D12" i="2"/>
  <c r="D38" i="2"/>
  <c r="D24" i="2"/>
  <c r="D46" i="2"/>
  <c r="D36" i="2"/>
  <c r="D10" i="2"/>
  <c r="D42" i="2"/>
  <c r="D32" i="2"/>
  <c r="D34" i="2"/>
  <c r="D28" i="2"/>
  <c r="D50" i="2"/>
  <c r="D20" i="2"/>
  <c r="D16" i="2"/>
  <c r="D40" i="2"/>
  <c r="D54" i="2" l="1"/>
</calcChain>
</file>

<file path=xl/sharedStrings.xml><?xml version="1.0" encoding="utf-8"?>
<sst xmlns="http://schemas.openxmlformats.org/spreadsheetml/2006/main" count="5948" uniqueCount="1427">
  <si>
    <t>FÓRMULAS P/ CURVA ABC</t>
  </si>
  <si>
    <t>PLANILHA ORÇAMENTÁRIA</t>
  </si>
  <si>
    <t>Processo SEI:</t>
  </si>
  <si>
    <t>25.0.000013769-6</t>
  </si>
  <si>
    <t>CNPJ:</t>
  </si>
  <si>
    <t>TABELA SEM DESONERAÇÃO</t>
  </si>
  <si>
    <t>Objeto:</t>
  </si>
  <si>
    <t>Data da Proposta:</t>
  </si>
  <si>
    <t>Encargos sociais SINAPI (hora):</t>
  </si>
  <si>
    <t>Número da Proposta:</t>
  </si>
  <si>
    <t>Encargos sociais SINAPI (mês):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</si>
  <si>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</si>
  <si>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</si>
  <si>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</si>
  <si>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</si>
  <si>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</si>
  <si>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</si>
  <si>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</si>
  <si>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</si>
  <si>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Unitário (R$)</t>
  </si>
  <si>
    <t>Preço Total (R$)</t>
  </si>
  <si>
    <t>Equip.</t>
  </si>
  <si>
    <t>Mão de Obra</t>
  </si>
  <si>
    <t>Material + Equipamento</t>
  </si>
  <si>
    <t>Total</t>
  </si>
  <si>
    <t>Material</t>
  </si>
  <si>
    <t>SERVIÇOS PRELIMINARES</t>
  </si>
  <si>
    <t>1.1</t>
  </si>
  <si>
    <t>SINAPI</t>
  </si>
  <si>
    <t>DEMOLIÇÃO DE ALVENARIA DE BLOCO FURADO, DE FORMA MANUAL, SEM REAPROVEITAMENTO. AF_09/2023</t>
  </si>
  <si>
    <t>M3</t>
  </si>
  <si>
    <t>REMOÇÃO DE LUMINÁRIAS, DE FORMA MANUAL, SEM REAPROVEITAMENTO. AF_12/2017</t>
  </si>
  <si>
    <t>1.2</t>
  </si>
  <si>
    <t>DEMOLIÇÃO DE ALVENARIA DE TIJOLO MACIÇO, DE FORMA MANUAL, SEM REAPROVEITAMENTO. AF_09/2023</t>
  </si>
  <si>
    <t>REMOÇÃO DE CABOS ELÉTRICOS, DE FORMA MANUAL, SEM REAPROVEITAMENTO. AF_12/2017</t>
  </si>
  <si>
    <t>1.3</t>
  </si>
  <si>
    <t>DEMOLIÇÃO DE PILARES E VIGAS EM CONCRETO ARMADO, DE FORMA MECANIZADA COM MARTELETE, SEM REAPROVEITAMENTO. AF_09/2023</t>
  </si>
  <si>
    <t>REMOÇÃO DE INTERRUPTORES/TOMADAS ELÉTRICAS, DE FORMA MANUAL, SEM REAPROVEITAMENTO. AF_12/2017</t>
  </si>
  <si>
    <t>1.4</t>
  </si>
  <si>
    <t>DEMOLIÇÃO DE REVESTIMENTO CERÂMICO, DE FORMA MANUAL, SEM REAPROVEITAMENTO. AF_09/2023</t>
  </si>
  <si>
    <t>M2</t>
  </si>
  <si>
    <t>CCU-13</t>
  </si>
  <si>
    <t>CCU</t>
  </si>
  <si>
    <t>REMOÇÃO DE VENTILADOR DE TETO/PAREDE</t>
  </si>
  <si>
    <t>1.5</t>
  </si>
  <si>
    <t>DEMOLIÇÃO DE RODAPÉ CERÂMICO, DE FORMA MANUAL, SEM REAPROVEITAMENTO. AF_09/2023</t>
  </si>
  <si>
    <t>M</t>
  </si>
  <si>
    <t>REMOÇÃO DE ACESSÓRIOS, DE FORMA MANUAL, SEM REAPROVEITAMENTO. AF_12/2017</t>
  </si>
  <si>
    <t>1.6</t>
  </si>
  <si>
    <t>CCU-05</t>
  </si>
  <si>
    <t>DEMOLIÇÃO DE REBOCO</t>
  </si>
  <si>
    <t>CCU-14</t>
  </si>
  <si>
    <t>TAMPA CEGA EM PVC PARA CONDULETE 4x2" - FORNECIMENTO E INSTALAÇÃO</t>
  </si>
  <si>
    <t>1.7</t>
  </si>
  <si>
    <t>CCU-45</t>
  </si>
  <si>
    <t>APICOAMENTO DE SUPERFÍCIE</t>
  </si>
  <si>
    <t>CARGA, MANOBRA E DESCARGA DE ENTULHO EM CAMINHÃO BASCULANTE 6 M³ - CARGA COM ESCAVADEIRA HIDRÁULICA  (CAÇAMBA DE 0,80 M³ / 111 HP) E DESCARGA LIVRE (UNIDADE: M3). AF_07/2020</t>
  </si>
  <si>
    <t>1.8</t>
  </si>
  <si>
    <t>CCU-08</t>
  </si>
  <si>
    <t>DEMOLIÇÃO DE ESTRUTURA DE MADEIRA PARA TELHADO</t>
  </si>
  <si>
    <t>CCU-22</t>
  </si>
  <si>
    <t>PLACA DE OBRA (PARA CONSTRUCAO CIVIL) EM CHAPA GALVANIZADA *N. 22*, ADESIVADA, DE *2,4 X 1,2* M - FORNRCIMENTO E INSTALAÇÃO</t>
  </si>
  <si>
    <t>1.9</t>
  </si>
  <si>
    <t>REMOÇÃO DE PISO DE BLOCO INTERTRAVADO OU DE PEDRA PORTUGUESA, DE FORMA MANUAL, COM REAPROVEITAMENTO. AF_09/2023</t>
  </si>
  <si>
    <t>-</t>
  </si>
  <si>
    <t>1.10</t>
  </si>
  <si>
    <t>CCU-04</t>
  </si>
  <si>
    <t>DEMOLIÇÃO DE PISO CIMENTADO DE FORMA MANUAL</t>
  </si>
  <si>
    <t>1.11</t>
  </si>
  <si>
    <t>REMOÇÃO DE PISO DE MADEIRA (ASSOALHO E BARROTE), DE FORMA MANUAL, SEM REAPROVEITAMENTO. AF_09/2023</t>
  </si>
  <si>
    <t>1.12</t>
  </si>
  <si>
    <t>CCU-01</t>
  </si>
  <si>
    <t>DEMOLIÇÃO DE PISO VINÍLICO, EXCLUSIVE CONTRAPISO</t>
  </si>
  <si>
    <t>1.13</t>
  </si>
  <si>
    <t>CCU-07</t>
  </si>
  <si>
    <t>REMOÇÃO DE FRRAGENS (DOBRADIÇAS, FECHADURAS E MAÇANETAS)</t>
  </si>
  <si>
    <t>UN</t>
  </si>
  <si>
    <t>1.14</t>
  </si>
  <si>
    <t>REMOÇÃO DE LOUÇAS, DE FORMA MANUAL, SEM REAPROVEITAMENTO. AF_09/2023</t>
  </si>
  <si>
    <t>1.15</t>
  </si>
  <si>
    <t>CCU-03</t>
  </si>
  <si>
    <t>REMOÇÃO DE BANCADA DE PEDRA/ INOX</t>
  </si>
  <si>
    <t>1.16</t>
  </si>
  <si>
    <t>REMOÇÃO DE ACESSÓRIOS, DE FORMA MANUAL, SEM REAPROVEITAMENTO. AF_09/2023</t>
  </si>
  <si>
    <t>1.17</t>
  </si>
  <si>
    <t>REMOÇÃO DE METAIS SANITÁRIOS, DE FORMA MANUAL, SEM REAPROVEITAMENTO. AF_09/2023</t>
  </si>
  <si>
    <t>1.18</t>
  </si>
  <si>
    <t>REMOÇÃO DE LUMINÁRIAS, DE FORMA MANUAL, SEM REAPROVEITAMENTO. AF_09/2023</t>
  </si>
  <si>
    <t>1.19</t>
  </si>
  <si>
    <t>REMOÇÃO DE PORTAS, DE FORMA MANUAL, SEM REAPROVEITAMENTO. AF_09/2023</t>
  </si>
  <si>
    <t>1.20</t>
  </si>
  <si>
    <t>REMOÇÃO DE JANELAS, DE FORMA MANUAL, SEM REAPROVEITAMENTO. AF_09/2023</t>
  </si>
  <si>
    <t>1.21</t>
  </si>
  <si>
    <t>REMOÇÃO DE VIDRO LISO COMUM DE ESQUADRIA COM BAGUETE DE MADEIRA. AF_01/2021</t>
  </si>
  <si>
    <t>1.22</t>
  </si>
  <si>
    <t>REMOÇÃO DE VIDRO LISO COMUM DE ESQUADRIA COM BAGUETE DE ALUMÍNIO OU PVC. AF_01/2021</t>
  </si>
  <si>
    <t>1.23</t>
  </si>
  <si>
    <t>CCU-09</t>
  </si>
  <si>
    <t>REMOÇÃO DE DIVISÓRIA COM REAPROVEITAMENTO</t>
  </si>
  <si>
    <t>1.24</t>
  </si>
  <si>
    <t>CCU-10</t>
  </si>
  <si>
    <t>RECOLOCAÇÃO DE DIVISÓRIA</t>
  </si>
  <si>
    <t>1.25</t>
  </si>
  <si>
    <t>CCU-39</t>
  </si>
  <si>
    <t>REMOÇÃO DE PINTURA (RASPAGEM E/OU LIXAMENTO E/OU ESCOVAÇÃO)</t>
  </si>
  <si>
    <t>1.26</t>
  </si>
  <si>
    <t>CCU-52</t>
  </si>
  <si>
    <t>RETIRADA DE APARELHO DE AR CONDICIONADO DE JANELA</t>
  </si>
  <si>
    <t>1.27</t>
  </si>
  <si>
    <t>REMOÇÃO DE FORRO DE GESSO, DE FORMA MANUAL, SEM REAPROVEITAMENTO. AF_09/2023</t>
  </si>
  <si>
    <t>1.28</t>
  </si>
  <si>
    <t>REMOÇÃO DE FORROS DE DRYWALL, PVC E FIBROMINERAL, DE FORMA MANUAL, SEM REAPROVEITAMENTO. AF_09/2023</t>
  </si>
  <si>
    <t>1.29</t>
  </si>
  <si>
    <t>REMOÇÃO DE TRAMA METÁLICA OU DE MADEIRA PARA FORRO, DE FORMA MANUAL, SEM REAPROVEITAMENTO. AF_09/2023</t>
  </si>
  <si>
    <t>1.30</t>
  </si>
  <si>
    <t>REMOÇÃO DE TRAMA DE MADEIRA PARA COBERTURA, DE FORMA MANUAL, SEM REAPROVEITAMENTO. AF_09/2023</t>
  </si>
  <si>
    <t>1.31</t>
  </si>
  <si>
    <t>REMOÇÃO DE TESOURAS DE MADEIRA, COM VÃO MENOR QUE 8M, DE FORMA MANUAL, SEM REAPROVEITAMENTO. AF_09/2023</t>
  </si>
  <si>
    <t>1.32</t>
  </si>
  <si>
    <t>REMOÇÃO DE TELHAS DE FIBROCIMENTO METÁLICA E CERÂMICA, DE FORMA MANUAL, SEM REAPROVEITAMENTO. AF_09/2023</t>
  </si>
  <si>
    <t>1.33</t>
  </si>
  <si>
    <t>CCU-02</t>
  </si>
  <si>
    <t>REMOÇÃO DE CALHAS E CONDUTORES DE ÁGUAS PLUVIAIS</t>
  </si>
  <si>
    <t>1.34</t>
  </si>
  <si>
    <t>REMOÇÃO DE TUBULAÇÕES (TUBOS E CONEXÕES) DE ÁGUA FRIA, DE FORMA MANUAL, SEM REAPROVEITAMENTO. AF_09/2023</t>
  </si>
  <si>
    <t>1.35</t>
  </si>
  <si>
    <t>REMOÇÃO DE CABOS ELÉTRICOS, COM SEÇÃO DE 10 MM², FORMA MANUAL, SEM REAPROVEITAMENTO. AF_09/2023</t>
  </si>
  <si>
    <t>1.36</t>
  </si>
  <si>
    <t>CCU-67</t>
  </si>
  <si>
    <t>1.37</t>
  </si>
  <si>
    <t>REMOÇÃO DE INTERRUPTORES/TOMADAS ELÉTRICAS, DE FORMA MANUAL, SEM REAPROVEITAMENTO. AF_09/2023</t>
  </si>
  <si>
    <t>1.38</t>
  </si>
  <si>
    <t>CCU-73</t>
  </si>
  <si>
    <t>REMOÇÃO DE TAPUME</t>
  </si>
  <si>
    <t>1.39</t>
  </si>
  <si>
    <t>RASGO LINEAR MANUAL EM ALVENARIA, PARA ELETRODUTOS, DIÂMETROS MENORES OU IGUAIS A 40 MM. AF_09/2023</t>
  </si>
  <si>
    <t>1.40</t>
  </si>
  <si>
    <t>RASGO LINEAR MANUAL EM ALVENARIA, PARA RAMAIS/ DISTRIBUIÇÃO DE INSTALAÇÕES HIDRÁULICAS, DIÂMETROS MENORES OU IGUAIS A 40 MM. AF_09/2023</t>
  </si>
  <si>
    <t>1.41</t>
  </si>
  <si>
    <t>QUEBRA EM ALVENARIA PARA INSTALAÇÃO DE CAIXA DE TOMADA (4X4 OU 4X2). AF_09/2023</t>
  </si>
  <si>
    <t>1.42</t>
  </si>
  <si>
    <t>QUEBRA EM ALVENARIA PARA INSTALAÇÃO DE QUADRO DISTRIBUIÇÃO PEQUENO (19X25 CM). AF_09/2023</t>
  </si>
  <si>
    <t>1.43</t>
  </si>
  <si>
    <t>QUEBRA EM ALVENARIA PARA INSTALAÇÃO DE QUADRO DISTRIBUIÇÃO GRANDE (76X40 CM). AF_09/2023</t>
  </si>
  <si>
    <t>1.44</t>
  </si>
  <si>
    <t>ESCAVAÇÃO MANUAL DE VALA. AF_09/2024</t>
  </si>
  <si>
    <t>1.45</t>
  </si>
  <si>
    <t>ESCAVAÇÃO MECANIZADA DE VALA COM PROFUNDIDADE ATÉ 1,5 M (MÉDIA MONTANTE E JUSANTE/UMA COMPOSIÇÃO POR TRECHO), RETROESCAV. (0,26 M3), LARGURA MENOR QUE 0,8 M, EM SOLO DE 1A CATEGORIA, LOCAIS COM BAIXO NÍVEL DE INTERFERÊNCIA. AF_09/2024</t>
  </si>
  <si>
    <t>1.46</t>
  </si>
  <si>
    <t>ESCORAMENTO DE VALA, TIPO DESCONTÍNUO, COM PROFUNDIDADE DE 1,5 A 3,0 M, LARGURA MAIOR OU IGUAL A 1,5 M E MENOR QUE 2,5 M. AF_08/2020</t>
  </si>
  <si>
    <t>1.47</t>
  </si>
  <si>
    <t>REGULARIZAÇÃO E COMPACTAÇÃO DE SUBLEITO DE SOLO PREDOMINANTEMENTE ARGILOSO, PARA OBRAS DE CONSTRUÇÃO DE PAVIMENTOS. AF_09/2024</t>
  </si>
  <si>
    <t>1.48</t>
  </si>
  <si>
    <t>REATERRO MANUAL DE VALAS, COM COMPACTADOR DE SOLOS DE PERCUSSÃO. AF_08/2023</t>
  </si>
  <si>
    <t>1.49</t>
  </si>
  <si>
    <t>1.50</t>
  </si>
  <si>
    <t>CCU-100</t>
  </si>
  <si>
    <t>VISTORIA TÉCNICA PRELIMINAR - PARA ÁREAS ATÉ 50 M2</t>
  </si>
  <si>
    <t>1.51</t>
  </si>
  <si>
    <t>CCU-89</t>
  </si>
  <si>
    <t>VISTORIA TÉCNICA PRELIMINAR - PARA ÁREAS de 50 M2 ATÉ 200 M2</t>
  </si>
  <si>
    <t>1.52</t>
  </si>
  <si>
    <t>CCU-90</t>
  </si>
  <si>
    <t>VISTORIA TÉCNICA PRELIMINAR - PARA ÁREAS ACIMA DE 200 M2</t>
  </si>
  <si>
    <t>1.53</t>
  </si>
  <si>
    <t>CCU-91</t>
  </si>
  <si>
    <t>INSPEÇÃO DE SISTEMA HIDROSANITÁRIO</t>
  </si>
  <si>
    <t>1.54</t>
  </si>
  <si>
    <t>CCU-92</t>
  </si>
  <si>
    <t>INSPEÇÃO DE REDE ELÉTRICA</t>
  </si>
  <si>
    <t>PT</t>
  </si>
  <si>
    <t>1.55</t>
  </si>
  <si>
    <t>CCU-95</t>
  </si>
  <si>
    <t>RETIRADA DE EXAUSTOR</t>
  </si>
  <si>
    <t>APOIO TÉCNICO</t>
  </si>
  <si>
    <t>A Empresa Licitante deve ajustar o percentual do BDI conforme percentual a ser arbitrado (guia" BDI")</t>
  </si>
  <si>
    <t>INSTALAÇÕES ELÉTRICAS</t>
  </si>
  <si>
    <t>2.1</t>
  </si>
  <si>
    <t>ENCARREGADO GERAL COM ENCARGOS COMPLEMENTARES</t>
  </si>
  <si>
    <t>H</t>
  </si>
  <si>
    <t>TOMADA BAIXA DE SOBREPOR (2 MÓDULOS) 2P+T 10A  - INCLUINDO SUPORTE E PLACA - FORNECIMENTO E INSTALAÇÃO</t>
  </si>
  <si>
    <t>2.2</t>
  </si>
  <si>
    <t>TÉCNICO EM SEGURANÇA DO TRABALHO COM ENCARGOS COMPLEMENTARES</t>
  </si>
  <si>
    <t>TOMADA MÉDIA DE SOBREPOR (2 MÓDULOS) 2P+T 10A - INCLUINDO SUPORTE E PLACA - FORNECIMENTO E INSTALAÇÃO</t>
  </si>
  <si>
    <t>2.3</t>
  </si>
  <si>
    <t>CCU-55</t>
  </si>
  <si>
    <t>VEÍCULO LEVE 53 KW</t>
  </si>
  <si>
    <t>TOMADA BAIXA DE SOBREPOR (1 MÓDULO) 2P+T 10A - INCLUINDO SUPORTE E PLACA - FORNECIMENTO E INSTALAÇÃO</t>
  </si>
  <si>
    <t>2.4</t>
  </si>
  <si>
    <t>CCU-56</t>
  </si>
  <si>
    <t>VEÍCULO VAN PARA TRANSPORTE DE PESSOAL (COM MOTORISTA)</t>
  </si>
  <si>
    <t>TOMADA MÉDIA DE SOBREPOR (1 MÓDULO) 2P+T 10A - INCLUINDO SUPORTE E PLACA - FORNECIMENTO E INSTALAÇÃO</t>
  </si>
  <si>
    <t>Subtotal INSTALAÇÕES ELÉTRICAS</t>
  </si>
  <si>
    <t>SERVIÇOS GERAIS E INSUMOS</t>
  </si>
  <si>
    <t>ADMINISTRAÇÃO LOCAL</t>
  </si>
  <si>
    <t>3.1</t>
  </si>
  <si>
    <t>BUCHA DE NYLON SEM ABA S6, COM PARAFUSO DE 4,20 X 40 MM EM ACO ZINCADO COM ROSCA SOBERBA, CABECA CHATA E FENDA PHILLIPS</t>
  </si>
  <si>
    <t>3.2</t>
  </si>
  <si>
    <t>BUCHA DE NYLON SEM ABA S10, COM PARAFUSO DE 6,10 X 65 MM EM ACO ZINCADO COM ROSCA SOBERBA, CABECA CHATA E FENDA PHILLIPS</t>
  </si>
  <si>
    <t>ENGENHEIRO ELETRICISTA COM ENCARGOS COMPLEMENTARES</t>
  </si>
  <si>
    <t>3.3</t>
  </si>
  <si>
    <t>PARAFUSO DE LATAO COM ACABAMENTO CROMADO PARA FIXAR PECA SANITARIA, INCLUI PORCA CEGA, ARRUELA E BUCHA DE NYLON TAMANHO S-10</t>
  </si>
  <si>
    <t>2.57</t>
  </si>
  <si>
    <t>3.4</t>
  </si>
  <si>
    <t>CHUMBADOR DE ACO ZINCADO, DIAMETRO 1/2", COMPRIMENTO 75 MM</t>
  </si>
  <si>
    <t>3.5</t>
  </si>
  <si>
    <t>CHUMBADOR DE ACO ZINCADO, DIAMETRO 1/4" COM PARAFUSO 1/4" X 40 MM</t>
  </si>
  <si>
    <t>3.6</t>
  </si>
  <si>
    <t>CADEADO SIMPLES, CORPO EM LATAO MACICO, COM LARGURA DE 35 MM E ALTURA DE APROX 30 MM, HASTE CEMENTADA (NAO LONGA), EM ACO TEMPERADO COM DIAMETRO DE APROX 6,0 MM, INCLUINDO 2 CHAVES</t>
  </si>
  <si>
    <t>3.7</t>
  </si>
  <si>
    <t>FERROLHO COM FECHO / TRINCO REDONDO, EM ACO GALVANIZADO / ZINCADO, DE SOBREPOR, COM COMPRIMENTO DE 5" E ESPESSURA MINIMA DA CHAPA DE 0,90 MM</t>
  </si>
  <si>
    <t>3.8</t>
  </si>
  <si>
    <t>PERFIL EM ALUMINIO, FORMATO U, ABAS IGUAIS, LARGURA DE 12,70 MM (1/2 POL), ESPESSURA 1,58 MM (1/16 POL) E PESO LINEAR DE APROXIMADAMENTE 0,149 KG/M</t>
  </si>
  <si>
    <t>3.9</t>
  </si>
  <si>
    <t>CORRENTE DE ELO CURTO COMUM, SOLDADA, GALVANIZADA, ESPESSURA DO ELO = 1/2" (12,5 MM)</t>
  </si>
  <si>
    <t>KG</t>
  </si>
  <si>
    <t>3.10</t>
  </si>
  <si>
    <t>FITA ADESIVA ANTICORROSIVA DE PVC FLEXIVEL, COR PRETA, PARA PROTECAO TUBULACAO, 50 MM X 30 M (L X C), E= *0,25* MM</t>
  </si>
  <si>
    <t>3.11</t>
  </si>
  <si>
    <t>LIXA D'AGUA EM FOLHA, COR PRETA, GRAO 100</t>
  </si>
  <si>
    <t>3.12</t>
  </si>
  <si>
    <t>LIXA EM FOLHA PARA PAREDE OU MADEIRA, NUMERO 120, COR VERMELHA</t>
  </si>
  <si>
    <t>3.13</t>
  </si>
  <si>
    <t>LONA PLASTICA PESADA PRETA, E = 150 MICRA</t>
  </si>
  <si>
    <t>3.14</t>
  </si>
  <si>
    <t>PUXADOR TIPO ALCA, EM ZAMAC CROMADO, COM ROSETAS, COMPRIMENTO DE APROX *100* MM, PARA PORTAS E JANELAS DE MADEIRA, INCLUINDO PARAFUSOS</t>
  </si>
  <si>
    <t>3.15</t>
  </si>
  <si>
    <t>SUPORTE MÃO FRANCESA EM ACO, ABAS IGUAIS 40 CM, CAPACIDADE MINIMA 70 KG, BRANCO - FORNECIMENTO E INSTALAÇÃO. AF_01/2020</t>
  </si>
  <si>
    <t>3.16</t>
  </si>
  <si>
    <t>ORSE</t>
  </si>
  <si>
    <t>SUPORTE PARA PROJETOR ELETRÔNICO - INSTALADO, PROJETELAS OU SIMILAR</t>
  </si>
  <si>
    <t>3.17</t>
  </si>
  <si>
    <t>CCU-62</t>
  </si>
  <si>
    <t>FITA ANTIDERRAPANTE L=5CM "SAFETY-WALK "3M OU SIMILAR - FORNECIMENTO E INSTALAÇÃO</t>
  </si>
  <si>
    <t>3.18</t>
  </si>
  <si>
    <t>CCU-74</t>
  </si>
  <si>
    <t>PRATELEIRA EM MDF BRANCO E=25MM. FORNECIMENTO E INSTALAÇÃO</t>
  </si>
  <si>
    <t>3.19</t>
  </si>
  <si>
    <t>CCU-75</t>
  </si>
  <si>
    <t>ESPELHO CRISTAL ESPESSURA 4MM, COM MOLDURA DE MADEIRA. FORNECIMENTO E INSTALAÇÃO</t>
  </si>
  <si>
    <t>3.20</t>
  </si>
  <si>
    <t>CCU-93</t>
  </si>
  <si>
    <t>INSTALAÇÃO DE VENTILADOR DE TETO/PAREDE - SEM FORNECIMENTO</t>
  </si>
  <si>
    <t>3.21</t>
  </si>
  <si>
    <t>CCU-97</t>
  </si>
  <si>
    <t>RECOLOCAÇÃO DE EXAUSTOR - SEM FORNECIMENTO DE MATERIAL</t>
  </si>
  <si>
    <t>3.22</t>
  </si>
  <si>
    <t>AUXILIAR DE SERVIÇOS GERAIS COM ENCARGOS COMPLEMENTARES</t>
  </si>
  <si>
    <t>Subtotal ADMINISTRAÇÃO LOCAL</t>
  </si>
  <si>
    <t>INSTALAÇÕES E SINALIZAÇÃO DOS SERVIÇOS</t>
  </si>
  <si>
    <t>AR CONDICIONADO/VENTILADORES</t>
  </si>
  <si>
    <t>4.1</t>
  </si>
  <si>
    <t>PLACA DE OBRA (PARA CONSTRUCAO CIVIL) EM CHAPA GALVANIZADA *N. 22*, ADESIVADA, DE *2,4 X 1,2* M (SEM POSTES PARA FIXACAO)</t>
  </si>
  <si>
    <t>AR CONDICIONADO SPLIT INVERTER, HI-WALL (PAREDE), 18000 BTU/H, CICLO FRIO - FORNECIMENTO E INSTALAÇÃO. AF_11/2021_PE</t>
  </si>
  <si>
    <t>4.2</t>
  </si>
  <si>
    <t>TAPUME COM COMPENSADO DE MADEIRA. AF_03/2024</t>
  </si>
  <si>
    <t>AR CONDICIONADO SPLIT INVERTER, HI-WALL (PAREDE), 12000 BTU/H, CICLO FRIO - FORNECIMENTO E INSTALAÇÃO. AF_11/2021_PE</t>
  </si>
  <si>
    <t>4.3</t>
  </si>
  <si>
    <t>CCU-72</t>
  </si>
  <si>
    <t>TAPUME COM COMPENSADO PLASTIFICADO 10MM</t>
  </si>
  <si>
    <t>CCU-20</t>
  </si>
  <si>
    <t>VENTILADOR DE PAREDE 3 PÁS 60CM - FORNRCIMENTO E INSTALAÇÃO</t>
  </si>
  <si>
    <t>4.4</t>
  </si>
  <si>
    <t>CONE DE SINALIZACAO EM PVC FLEXIVEL, H = 70 / 76 CM (NBR 15071)</t>
  </si>
  <si>
    <t>4.5</t>
  </si>
  <si>
    <t>TELA PLASTICA LARANJA, TIPO TAPUME PARA SINALIZACAO, MALHA RETANGULAR, ROLO 1.20 X 50 M (L X C)</t>
  </si>
  <si>
    <t>4.6</t>
  </si>
  <si>
    <t>TELA FACHADEIRA EM POLIETILENO, ROLO DE 3 X 100 M (L X C), COR BRANCA, SEM LOGOMARCA - PARA PROTECAO DE OBRAS</t>
  </si>
  <si>
    <t>4.7</t>
  </si>
  <si>
    <t>COLOCAÇÃO DE TELA EM ANDAIME FACHADEIRO. AF_03/2024</t>
  </si>
  <si>
    <t>4.8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</si>
  <si>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</si>
  <si>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</si>
  <si>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>4.9</t>
  </si>
  <si>
    <t>MONTAGEM E DESMONTAGEM DE ANDAIME TUBULAR TIPO "TORRE" (EXCLUSIVE ANDAIME E LIMPEZA). AF_03/2024</t>
  </si>
  <si>
    <t>4.10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</si>
  <si>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</si>
  <si>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</si>
  <si>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4.11</t>
  </si>
  <si>
    <t>MONTAGEM E DESMONTAGEM DE ANDAIME MODULAR FACHADEIRO, COM PISO METÁLICO, PARA EDIFÍCIOS COM MULTIPLOS PAVIMENTOS (EXCLUSIVE ANDAIME E LIMPEZA). AF_03/2024</t>
  </si>
  <si>
    <t>4.12</t>
  </si>
  <si>
    <t>LOCACAO DE CONTAINER 2,30 X 6,00 M, ALT. 2,50 M, COM 1 SANITARIO, PARA ESCRITORIO, COMPLETO, SEM DIVISORIAS INTERNAS (NAO INCLUI MOBILIZACAO/DESMOBILIZACAO)</t>
  </si>
  <si>
    <t>MES</t>
  </si>
  <si>
    <t>4.13</t>
  </si>
  <si>
    <t>LOCACAO DE CONTAINER 2,30 X 6,00 M, ALT. 2,50 M, PARA ESCRITORIO, SEM DIVISORIAS INTERNAS E SEM SANITARIO (NAO INCLUI MOBILIZACAO/DESMOBILIZACAO)</t>
  </si>
  <si>
    <t>4.14</t>
  </si>
  <si>
    <t>CCU-105</t>
  </si>
  <si>
    <t>TRANSPORTE CONTAINER PARA ESCRITÓRIO (INCLUSO MOBILIZAÇÃO, INSTALAÇÃO e DESMOBILIZAÇÃO)</t>
  </si>
  <si>
    <t>Subtotal AR CONDICIONADO/VENTILADORES</t>
  </si>
  <si>
    <t>IMPERMEABILIZAÇÃO</t>
  </si>
  <si>
    <t>ACABEMENTO E LIMPEZA</t>
  </si>
  <si>
    <t>5.1</t>
  </si>
  <si>
    <t>IMPERMEABILIZAÇÃO DE SUPERFÍCIE COM EMULSÃO ASFÁLTICA, 2 DEMÃOS. AF_09/2023</t>
  </si>
  <si>
    <t>PEDREIRO COM ENCARGOS COMPLEMENTARES</t>
  </si>
  <si>
    <t>5.2</t>
  </si>
  <si>
    <t>IMPERMEABILIZAÇÃO DE SUPERFÍCIE COM MANTA ASFÁLTICA, DUAS CAMADAS, INCLUSIVE APLICAÇÃO DE PRIMER ASFÁLTICO, E=3MM E E=4MM. AF_09/2023</t>
  </si>
  <si>
    <t>AJUDANTE DE PEDREIRO COM ENCARGOS COMPLEMENTARES</t>
  </si>
  <si>
    <t>5.3</t>
  </si>
  <si>
    <t>IMPERMEABILIZAÇÃO DE SUPERFÍCIE COM ARGAMASSA POLIMÉRICA / MEMBRANA ACRÍLICA, 3 DEMÃOS. AF_09/2023</t>
  </si>
  <si>
    <t>CCU-21</t>
  </si>
  <si>
    <t>LIMPEZA GERAL DA EDIFICAÇÃO</t>
  </si>
  <si>
    <t>5.4</t>
  </si>
  <si>
    <t>PROTEÇÃO MECÂNICA DE SUPERFICIE HORIZONTAL COM ARGAMASSA DE CIMENTO E AREIA, TRAÇO 1:3, E=3CM. AF_09/2023</t>
  </si>
  <si>
    <t>5.5</t>
  </si>
  <si>
    <t>PROTEÇÃO MECÂNICA DE SUPERFÍCIE VERTICAL COM ARGAMASSA DE CIMENTO E AREIA, TRAÇO 1:3, E=3CM. AF_09/2023</t>
  </si>
  <si>
    <t>Subtotal ACABEMENTO E LIMPEZA</t>
  </si>
  <si>
    <t>CALÇAMENTO / PISO / RODAPÉ</t>
  </si>
  <si>
    <t>(digite a descrição do item aqui)</t>
  </si>
  <si>
    <t>6.1</t>
  </si>
  <si>
    <t>EXECUÇÃO DE PASSEIO (CALÇADA) OU PISO DE CONCRETO COM CONCRETO MOLDADO IN LOCO, FEITO EM OBRA, ACABAMENTO CONVENCIONAL, ESPESSURA 6 CM, ARMADO. AF_08/2022</t>
  </si>
  <si>
    <t>6.2</t>
  </si>
  <si>
    <t>EXECUÇÃO DE PASSEIO (CALÇADA) OU PISO DE CONCRETO COM CONCRETO MOLDADO IN LOCO, FEITO EM OBRA, ACABAMENTO CONVENCIONAL, NÃO ARMADO. AF_08/2022</t>
  </si>
  <si>
    <t>6.3</t>
  </si>
  <si>
    <t>CCU-33</t>
  </si>
  <si>
    <t>BASALTO REGULAR SERRADO COM FORNECIMENTO</t>
  </si>
  <si>
    <t>6.4</t>
  </si>
  <si>
    <t>CCU-34</t>
  </si>
  <si>
    <t>BASALTO REGULAR SERRADO SEM FORNECIMENTO</t>
  </si>
  <si>
    <t>6.5</t>
  </si>
  <si>
    <t>CCU-35</t>
  </si>
  <si>
    <t>BASALTO IREGULAR COM FORNECIMENTO</t>
  </si>
  <si>
    <t>6.6</t>
  </si>
  <si>
    <t>CCU-36</t>
  </si>
  <si>
    <t>BASALTO IREGULAR SEM FORNECIMENTO</t>
  </si>
  <si>
    <t>6.7</t>
  </si>
  <si>
    <t>PISO PODOTÁTIL DE ALERTA OU DIRECIONAL, DE BORRACHA, ASSENTADO SOBRE ARGAMASSA. AF_05/2020</t>
  </si>
  <si>
    <t>6.8</t>
  </si>
  <si>
    <t>RECOMPOSIÇÃO DE PAVIMENTO EM PARALELEPÍPEDOS, REJUNTAMENTO COM ARGAMASSA, COM REAPROVEITAMENTO DOS PARALELEPÍPEDOS, PARA O FECHAMENTO DE VALAS - INCLUSO RETIRADA E COLOCAÇÃO DO MATERIAL. AF_12/2020</t>
  </si>
  <si>
    <t>6.9</t>
  </si>
  <si>
    <t>CONTRAPISO EM ARGAMASSA TRAÇO 1:4 (CIMENTO E AREIA), PREPARO MECÂNICO COM BETONEIRA 400 L, APLICADO EM ÁREAS SECAS SOBRE LAJE, ADERIDO, ACABAMENTO NÃO REFORÇADO, ESPESSURA 3CM. AF_07/2021</t>
  </si>
  <si>
    <t>6.10</t>
  </si>
  <si>
    <t>CONTRAPISO EM ARGAMASSA TRAÇO 1:4 (CIMENTO E AREIA), PREPARO MANUAL, APLICADO EM ÁREAS SECAS SOBRE LAJE, ADERIDO, ACABAMENTO NÃO REFORÇADO, ESPESSURA 2CM. AF_07/2021</t>
  </si>
  <si>
    <t>6.11</t>
  </si>
  <si>
    <t>CCU-60</t>
  </si>
  <si>
    <t>PISO VINÍLICO EM RÉGUA VINÍLICA SEMIFLEXÍVEL E=4MM REF. AMBIENTA RÚSTICO (TARKETT OU SIMILAR), EXCLUSIVE CIMENTADO - FORNECIMENTO E INSTALAÇÃO</t>
  </si>
  <si>
    <t>6.12</t>
  </si>
  <si>
    <t>PISO DE BORRACHA PASTILHADO/FRISADO, ESPESSURA 7MM, ASSENTADO COM ARGAMASSA. AF_09/2020</t>
  </si>
  <si>
    <t>6.13</t>
  </si>
  <si>
    <t>CCU-57</t>
  </si>
  <si>
    <t>PISO CERÂMICO ESMALTADO 60X60 PEI 4 OU SUPERIOR</t>
  </si>
  <si>
    <t>6.14</t>
  </si>
  <si>
    <t>CCU-58</t>
  </si>
  <si>
    <t>REVESTIMENTO CERÂMICO PARA PISO OU PAREDE PORCELANATO ESMALTADO 60X60 ACETINADO PEI 5 BORDA RETA</t>
  </si>
  <si>
    <t>6.15</t>
  </si>
  <si>
    <t>CCU-79</t>
  </si>
  <si>
    <t>PISO TÊXTIL (CARPETE) EM PLACA</t>
  </si>
  <si>
    <t>6.16</t>
  </si>
  <si>
    <t>PISO EM TACO DE MADEIRA 7X21CM, FIXADO COM COLA BASE DE PVA. AF_09/2020</t>
  </si>
  <si>
    <t>6.17</t>
  </si>
  <si>
    <t>CCU-59</t>
  </si>
  <si>
    <t>RASPAGEM, CALAFETAGEM E APLICAÇÃO DE SINTEKO DE ALTO BRILHO EM PISO MADEIRA</t>
  </si>
  <si>
    <t>6.18</t>
  </si>
  <si>
    <t>REVESTIMENTO PARA ESCADA EM GRANILITE, MARMORITE OU GRANITINA ESP = 8 MM (INCLUSO EXECUCAO)</t>
  </si>
  <si>
    <t>6.19</t>
  </si>
  <si>
    <t>RODAPÉ BORRACHA LISO, ALTURA = 7CM, ESPESSURA = 2 MM, PARA ARGAMASSA. AF_09/2020</t>
  </si>
  <si>
    <t>6.20</t>
  </si>
  <si>
    <t>RODAPÉ CERÂMICO DE 7CM DE ALTURA COM PLACAS TIPO ESMALTADA DE DIMENSÕES 60X60CM. AF_02/2023</t>
  </si>
  <si>
    <t>6.21</t>
  </si>
  <si>
    <t>RODAPÉ EM POLIESTIRENO, ALTURA 5 CM. AF_09/2020</t>
  </si>
  <si>
    <t>6.22</t>
  </si>
  <si>
    <t>SOLEIRA EM GRANITO, LARGURA 15 CM, ESPESSURA 2,0 CM. AF_09/2020</t>
  </si>
  <si>
    <t>6.23</t>
  </si>
  <si>
    <t>TAMPA DE CONCRETO PARA CAIXAS DE PASSAGEM 0,60X0,60MX0,07M</t>
  </si>
  <si>
    <t>6.24</t>
  </si>
  <si>
    <t>TAMPA CIRCULAR PARA ESGOTO E DRENAGEM, EM CONCRETO PRÉ-MOLDADO, DIÂMETRO INTERNO = 0,60 M E ALTURA = 0,10 M. AF_12/2020</t>
  </si>
  <si>
    <t>6.25</t>
  </si>
  <si>
    <t>ADESIVO ACRILICO DE BASE AQUOSA / COLA DE CONTATO</t>
  </si>
  <si>
    <t>6.26</t>
  </si>
  <si>
    <t>ARGAMASSA COLANTE TIPO AC III</t>
  </si>
  <si>
    <t>6.27</t>
  </si>
  <si>
    <t>CCU-77</t>
  </si>
  <si>
    <t>CARPETE DE NYLON EM MANTA PARA TRAFEGO COMERCIAL PESADO, E = 6 A 7 MM (INSTALADO)</t>
  </si>
  <si>
    <t>6.28</t>
  </si>
  <si>
    <t>CCU-78</t>
  </si>
  <si>
    <t>CARPETE DE NYLON EM MANTA PARA TRAFEGO COMERCIAL PESADO, E = 9 A 10 MM (INSTALADO)</t>
  </si>
  <si>
    <t>6.29</t>
  </si>
  <si>
    <t>CONTRAPISO COM ARGAMASSA AUTONIVELANTE, APLICADO SOBRE LAJE, ADERIDO, ESPESSURA 2CM. AF_07/2021</t>
  </si>
  <si>
    <t>Subtotal (digite a descrição do item aqui)</t>
  </si>
  <si>
    <t xml:space="preserve">RECOMPOSIÇÃO DE ESTRUTURA DE CONCRETO, DIVISÓRIAS E REVESTIMENTO </t>
  </si>
  <si>
    <t>7.1</t>
  </si>
  <si>
    <t>CCU-26</t>
  </si>
  <si>
    <t>PREPARAÇÃO DO SUBSTRATO E ARMADURA POR ESCOVAMENTO MANUAL</t>
  </si>
  <si>
    <t>7.2</t>
  </si>
  <si>
    <t>CCU-18</t>
  </si>
  <si>
    <t>PASSIVAÇÃO DE ARMADURA COM PRIMER À BASE DE ZINCO</t>
  </si>
  <si>
    <t>7.3</t>
  </si>
  <si>
    <t>CCU-16</t>
  </si>
  <si>
    <t>TRATAMENTO DE FISSURAS COM ARGAMASSA DE CIMENTO E AREIA TRAÇO 1:3 (SEÇÃO ATÉ 5 X 5 CM)</t>
  </si>
  <si>
    <t>7.4</t>
  </si>
  <si>
    <t>CCU-80</t>
  </si>
  <si>
    <t>CORTE E DOBRA DE AÇO CA-60, DIÂMETRO DE 5,0 MM, UTILIZADO EM ESTRUTURAS DIVERSAS, EXCETO LAJES</t>
  </si>
  <si>
    <t>7.5</t>
  </si>
  <si>
    <t>CCU-82</t>
  </si>
  <si>
    <t>CORTE E DOBRA DE AÇO CA-50, DIÂMETRO DE 8,0 MM, UTILIZADO EM ESTRUTURAS DIVERSAS, EXCETO LAJES</t>
  </si>
  <si>
    <t>7.6</t>
  </si>
  <si>
    <t>CCU-83</t>
  </si>
  <si>
    <t>CORTE E DOBRA DE AÇO CA-50, DIÂMETRO DE 10,0 MM, UTILIZADO EM ESTRUTURAS DIVERSAS, EXCETO LAJES</t>
  </si>
  <si>
    <t>7.7</t>
  </si>
  <si>
    <t>CCU-84</t>
  </si>
  <si>
    <t>ALVENARIA DE BLOCOS DE CONCRETO ESTRUTURAL 14X19X29 CM, (ESPESSURA 14 CM) FBK = 14,0 MPA, PARA PAREDES COM ÁREA LÍQUIDA MAIOR OU IGUAL A 6,0 M², COM VÃOS, UTILIZANDO PALHETA</t>
  </si>
  <si>
    <t>7.8</t>
  </si>
  <si>
    <t>FABRICAÇÃO DE FÔRMA PARA PILARES E ESTRUTURAS SIMILARES, EM MADEIRA SERRADA, E=25 MM. AF_09/2020</t>
  </si>
  <si>
    <t>7.9</t>
  </si>
  <si>
    <t>FABRICAÇÃO DE FÔRMA PARA VIGAS, COM MADEIRA SERRADA, E = 25 MM. AF_09/2020</t>
  </si>
  <si>
    <t>7.10</t>
  </si>
  <si>
    <t>CCU-17</t>
  </si>
  <si>
    <t>GRAUTEAMENTO DE ESTRUTURAS COM GRAUTE FCK=20MPa</t>
  </si>
  <si>
    <t>7.11</t>
  </si>
  <si>
    <t>CONCRETO FCK = 20MPA, TRAÇO 1:2,7:3 (EM MASSA SECA DE CIMENTO/ AREIA MÉDIA/ BRITA 1) - PREPARO MECÂNICO COM BETONEIRA 400 L. AF_05/2021</t>
  </si>
  <si>
    <t>7.12</t>
  </si>
  <si>
    <t>LANÇAMENTO COM USO DE BALDES, ADENSAMENTO E ACABAMENTO DE CONCRETO EM ESTRUTURAS. AF_02/2022</t>
  </si>
  <si>
    <t>7.13</t>
  </si>
  <si>
    <t>TRATAMENTO DE JUNTA DE DILATAÇÃO, COM TARUGO DE POLIETILENO E SELANTE PU, INCLUSO PREENCHIMENTO COM ESPUMA EXPANSIVA PU. AF_09/2023</t>
  </si>
  <si>
    <t>7.14</t>
  </si>
  <si>
    <t>CCU-85</t>
  </si>
  <si>
    <t>7.15</t>
  </si>
  <si>
    <t>CCU-51</t>
  </si>
  <si>
    <t>ALVENARIA EM TIJOLO CERAMICO MACICO 5X10X20CM 1 VEZ (ESPESSURA 20CM), ASSENTADO COM ARGAMASSA TRACO 1:2:8 (CIMENTO, CAL E AREIA)</t>
  </si>
  <si>
    <t>7.16</t>
  </si>
  <si>
    <t>ALVENARIA DE VEDAÇÃO DE BLOCOS CERÂMICOS FURADOS NA HORIZONTAL DE 11,5X19X19 CM (ESPESSURA 11,5 CM) E ARGAMASSA DE ASSENTAMENTO COM PREPARO MANUAL. AF_12/2021</t>
  </si>
  <si>
    <t>7.17</t>
  </si>
  <si>
    <t>REVESTIMENTO CERÂMICO PARA PISO COM PLACAS TIPO ESMALTADA DE DIMENSÕES 35X35 CM APLICADA EM AMBIENTES DE ÁREA MAIOR QUE 10 M2. AF_02/2023_PE</t>
  </si>
  <si>
    <t>7.18</t>
  </si>
  <si>
    <t>REVESTIMENTO CERÂMICO PARA PAREDES INTERNAS COM PLACAS TIPO ESMALTADA DE DIMENSÕES 20X20 CM APLICADAS NA ALTURA INTEIRA DAS PAREDES.  AF_02/2023_PE</t>
  </si>
  <si>
    <t>7.19</t>
  </si>
  <si>
    <t>ARGAMASSA TRAÇO 1:1:6 (EM VOLUME DE CIMENTO, CAL E AREIA MÉDIA ÚMIDA) PARA EMBOÇO/MASSA ÚNICA/ASSENTAMENTO DE ALVENARIA DE VEDAÇÃO, PREPARO MANUAL. AF_08/2019</t>
  </si>
  <si>
    <t>7.20</t>
  </si>
  <si>
    <t>CHAPISCO APLICADO EM ALVENARIAS E ESTRUTURAS DE CONCRETO INTERNAS, COM COLHER DE PEDREIRO.  ARGAMASSA TRAÇO 1:3 COM PREPARO MANUAL. AF_10/2022</t>
  </si>
  <si>
    <t>7.21</t>
  </si>
  <si>
    <t>EMBOÇO OU MASSA ÚNICA EM ARGAMASSA TRAÇO 1:2:8, PREPARO MANUAL, APLICADA MANUALMENTE EM SUPERFÍCIES EXTERNAS DA SACADA, ESPESSURA MAIOR OU IGUAL A 50 MM, SEM USO DE TELA METÁLICA DE REFORÇO CONTRA FISSURAÇÃO. AF_08/2022</t>
  </si>
  <si>
    <t>7.22</t>
  </si>
  <si>
    <t>PAREDE COM SISTEMA EM CHAPAS DE GESSO PARA DRYWALL, USO INTERNO, COM DUAS FACES SIMPLES E ESTRUTURA METÁLICA COM GUIAS DUPLAS, SEM VÃOS. AF_07/2023_PS</t>
  </si>
  <si>
    <t>7.23</t>
  </si>
  <si>
    <t>PAREDE COM SISTEMA EM CHAPAS DE GESSO PARA DRYWALL, USO INTERNO, COM DUAS FACES SIMPLES E ESTRUTURA METÁLICA COM GUIAS SIMPLES PARA PAREDES COM ÁREA LÍQUIDA MAIOR OU IGUAL A 6 M2, COM VÃOS. AF_07/2023_PS</t>
  </si>
  <si>
    <t>7.24</t>
  </si>
  <si>
    <t>CCU-06</t>
  </si>
  <si>
    <t>DIVISÓRIA NAVAL PAINEL CEGO E=35MM, FIXADA COM PERFIS DE AÇO - FORNECIMENTO E APLICAÇÃO</t>
  </si>
  <si>
    <t>7.25</t>
  </si>
  <si>
    <t>CCU-37</t>
  </si>
  <si>
    <t>DIVISÓRIA NAVAL PAINEL COM VIDRO E=35MM, FIXADA COM PERFIS DE AÇO - FORNECIMENTO E APLICAÇÃO</t>
  </si>
  <si>
    <t>7.26</t>
  </si>
  <si>
    <t>CCU-38</t>
  </si>
  <si>
    <t>PORTA PARA DIVISÓRIA NAVAL (0,80X2,10M), COM MIOLO EM VERMICULITA, INCLUSIVE FERRAGEM EM AÇO - FORNECIMENTO E APLICAÇÃO</t>
  </si>
  <si>
    <t>7.27</t>
  </si>
  <si>
    <t>DIVISORIA SANITÁRIA, TIPO CABINE, EM GRANITO CINZA POLIDO, ESP = 3CM, ASSENTADO COM ARGAMASSA COLANTE AC III-E, EXCLUSIVE FERRAGENS. AF_01/2021</t>
  </si>
  <si>
    <t>PINTURA E ACABAMENTOS</t>
  </si>
  <si>
    <t>8.1</t>
  </si>
  <si>
    <t>EMASSAMENTO COM MASSA LÁTEX, APLICAÇÃO EM TETO, UMA DEMÃO, LIXAMENTO MANUAL. AF_04/2023</t>
  </si>
  <si>
    <t>8.2</t>
  </si>
  <si>
    <t>EMASSAMENTO COM MASSA LÁTEX, APLICAÇÃO EM PAREDE, UMA DEMÃO, LIXAMENTO MANUAL. AF_04/2023</t>
  </si>
  <si>
    <t>8.3</t>
  </si>
  <si>
    <t>LIXAMENTO MANUAL EM SUPERFÍCIES METÁLICAS EM OBRA. AF_01/2020</t>
  </si>
  <si>
    <t>8.4</t>
  </si>
  <si>
    <t>LIXAMENTO DE MADEIRA PARA APLICAÇÃO DE FUNDO OU PINTURA. AF_01/2021</t>
  </si>
  <si>
    <t>8.5</t>
  </si>
  <si>
    <t>LIXAMENTO DE MASSA PARA MADEIRA. AF_01/2021</t>
  </si>
  <si>
    <t>8.6</t>
  </si>
  <si>
    <t>COLOCAÇÃO DE FITA PROTETORA PARA PINTURA. AF_01/2020</t>
  </si>
  <si>
    <t>8.7</t>
  </si>
  <si>
    <t>FUNDO SELADOR ACRÍLICO, APLICAÇÃO MANUAL EM PAREDE, UMA DEMÃO. AF_04/2023</t>
  </si>
  <si>
    <t>8.8</t>
  </si>
  <si>
    <t>FUNDO SELADOR ACRÍLICO, APLICAÇÃO MANUAL EM TETO, UMA DEMÃO. AF_04/2023</t>
  </si>
  <si>
    <t>8.9</t>
  </si>
  <si>
    <t>APLICAÇÃO MANUAL DE MASSA ACRÍLICA EM PANOS DE FACHADA SEM PRESENÇA DE VÃOS, DE EDIFÍCIOS DE MÚLTIPLOS PAVIMENTOS, DUAS DEMÃOS. AF_03/2024</t>
  </si>
  <si>
    <t>8.10</t>
  </si>
  <si>
    <t>APLICAÇÃO MANUAL DE MASSA ACRÍLICA EM SUPERFÍCIES INTERNAS DE SACADA DE EDIFÍCIOS DE MÚLTIPLOS PAVIMENTOS, UMA DEMÃO. AF_03/2024</t>
  </si>
  <si>
    <t>8.11</t>
  </si>
  <si>
    <t>APLICAÇÃO MANUAL DE MASSA ACRÍLICA EM PANOS DE FACHADA COM PRESENÇA DE VÃOS, DE EDIFÍCIOS DE MÚLTIPLOS PAVIMENTOS, DUAS DEMÃOS. AF_03/2024</t>
  </si>
  <si>
    <t>8.12</t>
  </si>
  <si>
    <t>TEXTURA ACRÍLICA, APLICAÇÃO MANUAL EM PAREDE, UMA DEMÃO. AF_04/2023</t>
  </si>
  <si>
    <t>8.13</t>
  </si>
  <si>
    <t>PINTURA HIDROFUGANTE COM SILICONE, APLICAÇÃO MANUAL, 2 DEMÃOS. AF_05/2021</t>
  </si>
  <si>
    <t>8.14</t>
  </si>
  <si>
    <t>PINTURA COM TINTA ALQUÍDICA DE FUNDO (TIPO ZARCÃO) APLICADA A ROLO OU PINCEL SOBRE SUPERFÍCIES METÁLICAS (EXCETO PERFIL) EXECUTADO EM OBRA (POR DEMÃO). AF_01/2020</t>
  </si>
  <si>
    <t>8.15</t>
  </si>
  <si>
    <t>PINTURA COM TINTA ACRÍLICA DE ACABAMENTO APLICADA A ROLO OU PINCEL SOBRE SUPERFÍCIES METÁLICAS (EXCETO PERFIL) EXECUTADO EM OBRA (POR DEMÃO). AF_01/2020</t>
  </si>
  <si>
    <t>8.16</t>
  </si>
  <si>
    <t>APLICAÇÃO MANUAL DE PINTURA COM TINTA TEXTURIZADA ACRÍLICA EM PANOS CEGOS DE FACHADA (SEM PRESENÇA DE VÃOS) DE EDIFÍCIOS DE MÚLTIPLOS PAVIMENTOS, DUAS CORES. AF_03/2024</t>
  </si>
  <si>
    <t>8.17</t>
  </si>
  <si>
    <t>APLICAÇÃO MANUAL DE PINTURA COM TINTA TEXTURIZADA ACRÍLICA EM PANOS CEGOS DE FACHADA (SEM PRESENÇA DE VÃOS) DE EDIFÍCIOS DE MÚLTIPLOS PAVIMENTOS, UMA COR. AF_03/2024</t>
  </si>
  <si>
    <t>8.18</t>
  </si>
  <si>
    <t>PINTURA LÁTEX ACRÍLICA PREMIUM, APLICAÇÃO MANUAL EM TETO, DUAS DEMÃOS. AF_04/2023</t>
  </si>
  <si>
    <t>8.19</t>
  </si>
  <si>
    <t>PINTURA LÁTEX ACRÍLICA PREMIUM, APLICAÇÃO MANUAL EM PAREDES, DUAS DEMÃOS. AF_04/2023</t>
  </si>
  <si>
    <t>8.20</t>
  </si>
  <si>
    <t>PINTURA IMUNIZANTE PARA MADEIRA, 1 DEMÃO. AF_01/2021</t>
  </si>
  <si>
    <t>8.21</t>
  </si>
  <si>
    <t>PINTURA TINTA DE ACABAMENTO (PIGMENTADA) ESMALTE SINTÉTICO ACETINADO EM MADEIRA, 2 DEMÃOS. AF_01/2021</t>
  </si>
  <si>
    <t>8.22</t>
  </si>
  <si>
    <t>PINTURA VERNIZ (INCOLOR) ALQUÍDICO EM MADEIRA, USO INTERNO E EXTERNO, 2 DEMÃOS. AF_01/2021</t>
  </si>
  <si>
    <t>8.23</t>
  </si>
  <si>
    <t>PINTURA DE PISO COM TINTA ACRÍLICA, APLICAÇÃO MANUAL, 2 DEMÃOS, INCLUSO FUNDO PREPARADOR. AF_05/2021</t>
  </si>
  <si>
    <t>8.24</t>
  </si>
  <si>
    <t>PINTURA DE DEMARCAÇÃO DE QUADRA POLIESPORTIVA COM TINTA ACRÍLICA, E = 5 CM, APLICAÇÃO MANUAL. AF_05/2021</t>
  </si>
  <si>
    <t>ESQUADRIAS / VIDROS / FERRAGENS</t>
  </si>
  <si>
    <t>9.1</t>
  </si>
  <si>
    <t>JANELA DE ALUMÍNIO TIPO MAXIM-AR, COM VIDROS, BATENTE E FERRAGENS, EXCLUSIVE ALIZAR, ACABAMENTO E CONTRAMARCO, FIXAÇÃO COM PARAFUSO. FORNECIMENTO E INSTALAÇÃO. AF_11/2024</t>
  </si>
  <si>
    <t>9.2</t>
  </si>
  <si>
    <t>JANELA FIXA DE ALUMÍNIO PARA VIDRO, COM VIDRO, BATENTE E FERRAGENS, EXCLUSIVE ACABAMENTO, ALIZAR E CONTRAMARCO, FIXAÇÃO COM PARAFUSO - FORNECIMENTO E INSTALAÇÃO. AF_11/2024</t>
  </si>
  <si>
    <t>9.3</t>
  </si>
  <si>
    <t>JANELA DE ALUMÍNIO DE CORRER COM 2 FOLHAS PARA VIDROS, COM VIDROS, BATENTE, ACABAMENTO COM ACETATO OU BRILHANTE E FERRAGENS, EXCLUSIVE ALIZAR E CONTRAMARCO, FIXAÇÃO COM PARAFUSO. FORNECIMENTO E INSTALAÇÃO. AF_11/2024</t>
  </si>
  <si>
    <t>9.4</t>
  </si>
  <si>
    <t>JANELA DE ALUMÍNIO DE CORRER COM 4 FOLHAS PARA VIDROS, COM VIDROS, BATENTE E FERRAGENS, EXCLUSIVE ACABAMENTO, ALIZAR E CONTRAMARCO, FIXAÇÃO COM PARAFUSO. FORNECIMENTO E INSTALAÇÃO. AF_11/2024</t>
  </si>
  <si>
    <t>9.5</t>
  </si>
  <si>
    <t>JANELA DE MADEIRA (CEDRINHO/ANGELIM OU EQUIV.) DE ABRIR COM 4 FOLHAS (2 VENEZIANAS E 2 GUILHOTINAS), COM BATENTE, ALIZAR E FERRAGENS, EXCLUSIVE VIDROS, ACABAMENTO E CONTRAMARCO, FIXAÇÃO C/ PARAFUSO E ESPUMA - FORNECIMENTO E INSTALAÇÃO. AF_11/2024</t>
  </si>
  <si>
    <t>9.6</t>
  </si>
  <si>
    <t>CCU-50</t>
  </si>
  <si>
    <t>RECUPERAÇÃO DE ESQUADRIA DE MADEIRA - EXCLUSIVO SUBSTITUIÇÃO DE MÓDULOS EDIFÍCIO JOSÉ MONTAURY</t>
  </si>
  <si>
    <t>9.7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</si>
  <si>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</si>
  <si>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9.8</t>
  </si>
  <si>
    <t>KIT DE PORTA DE MADEIRA PARA PINTURA, SEMI-OCA (LEVE OU MÉDIA), PADRÃO MÉDIO, 70X210CM, ESPESSURA DE 3,5CM, ITENS INCLUSOS: DOBRADIÇAS, MONTAGEM E INSTALAÇÃO DO BATENTE, FECHADURA COM EXECUÇÃO DO FURO - FORNECIMENTO E INSTALAÇÃO. AF_12/2019</t>
  </si>
  <si>
    <t>9.9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</si>
  <si>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</si>
  <si>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9.10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</si>
  <si>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</si>
  <si>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9.11</t>
  </si>
  <si>
    <t>PORTA DE MADEIRA PARA VERNIZ, SEMI-OCA (LEVE OU MÉDIA), 60X210CM, ESPESSURA DE 3,5CM, INCLUSO DOBRADIÇAS - FORNECIMENTO E INSTALAÇÃO. AF_12/2019</t>
  </si>
  <si>
    <t>9.12</t>
  </si>
  <si>
    <t>PORTA DE MADEIRA PARA VERNIZ, SEMI-OCA (LEVE OU MÉDIA), 70X210CM, ESPESSURA DE 3,5CM, INCLUSO DOBRADIÇAS - FORNECIMENTO E INSTALAÇÃO. AF_12/2019</t>
  </si>
  <si>
    <t>9.13</t>
  </si>
  <si>
    <t>PORTA DE MADEIRA PARA VERNIZ, SEMI-OCA (LEVE OU MÉDIA), 80X210CM, ESPESSURA DE 3,5CM, INCLUSO DOBRADIÇAS - FORNECIMENTO E INSTALAÇÃO. AF_12/2019</t>
  </si>
  <si>
    <t>9.14</t>
  </si>
  <si>
    <t>PORTA DE MADEIRA PARA VERNIZ, SEMI-OCA (LEVE OU MÉDIA), 90X210CM, ESPESSURA DE 3,5CM, INCLUSO DOBRADIÇAS - FORNECIMENTO E INSTALAÇÃO. AF_12/2019</t>
  </si>
  <si>
    <t>9.15</t>
  </si>
  <si>
    <t>RECOLOCAÇÃO DE FOLHAS DE PORTA DE MADEIRA LEVE OU MÉDIA DE 70CM DE LARGURA, CONSIDERANDO REAPROVEITAMENTO DO MATERIAL. AF_12/2019</t>
  </si>
  <si>
    <t>9.16</t>
  </si>
  <si>
    <t>RECOLOCAÇÃO DE FOLHAS DE PORTA DE MADEIRA LEVE OU MÉDIA DE 90CM DE LARGURA, CONSIDERANDO REAPROVEITAMENTO DO MATERIAL. AF_12/2019</t>
  </si>
  <si>
    <t>9.17</t>
  </si>
  <si>
    <t>BATENTE PARA PORTA COM BANDEIRA, FIXAÇÃO COM PARAFUSO E BUCHA. AF_12/2019</t>
  </si>
  <si>
    <t>9.18</t>
  </si>
  <si>
    <t>BATENTE PARA PORTA DE MADEIRA, PADRÃO POPULAR - FORNECIMENTO E MONTAGEM. AF_12/2019</t>
  </si>
  <si>
    <t>9.19</t>
  </si>
  <si>
    <t>PORTA EM ALUMÍNIO DE ABRIR TIPO VENEZIANA COM GUARNIÇÃO, FIXAÇÃO COM PARAFUSOS - FORNECIMENTO E INSTALAÇÃO. AF_12/2019</t>
  </si>
  <si>
    <t>9.20</t>
  </si>
  <si>
    <t>PORTA DE ABRIR COM MOLA HIDRÁULICA, EM VIDRO TEMPERADO, 90X210 CM, ESPESSURA 10 MM, INCLUSIVE ACESSÓRIOS. AF_01/2021</t>
  </si>
  <si>
    <t>9.21</t>
  </si>
  <si>
    <t>INSTALAÇÃO DE VIDRO LISO, E = 4 MM, EM ESQUADRIA DE MADEIRA, FIXADO COM BAGUETE. AF_01/2021</t>
  </si>
  <si>
    <t>9.22</t>
  </si>
  <si>
    <t>INSTALAÇÃO DE VIDRO LISO INCOLOR, E = 4 MM, EM ESQUADRIA DE ALUMÍNIO OU PVC, FIXADO COM BAGUETE. AF_01/2021_PS</t>
  </si>
  <si>
    <t>9.23</t>
  </si>
  <si>
    <t>INSTALAÇÃO DE VIDRO TEMPERADO, E = 8 MM, ENCAIXADO EM PERFIL U. AF_01/2021_PS</t>
  </si>
  <si>
    <t>9.24</t>
  </si>
  <si>
    <t>INSTALAÇÃO DE VIDRO TEMPERADO, E = 10 MM, ENCAIXADO EM PERFIL U. AF_01/2021_PS</t>
  </si>
  <si>
    <t>9.25</t>
  </si>
  <si>
    <t>ESPUMA EXPANSIVA DE POLIURETANO, APLICACAO MANUAL - 500 ML</t>
  </si>
  <si>
    <t>9.26</t>
  </si>
  <si>
    <t>DOBRADIÇA EM AÇO/FERRO, 3" X 21/2", E=1,9 A 2MM, SEN ANEL, CROMADO OU ZINCADO, TAMPA BOLA, COM PARAFUSOS. AF_12/2019</t>
  </si>
  <si>
    <t>9.27</t>
  </si>
  <si>
    <t>CCU-49</t>
  </si>
  <si>
    <t>FECHADURA AUXILIAR DE SEGURANCA PARA PORTA EXTERNA, EM ACO INOX, BROCA DE 45 A 55 MM, LINGUETA COM 3 AVANCOS, INCLUINDO 2 CHAVES TIPO CILINDRO - FORNECIMENTO E INSTALAÇÃO</t>
  </si>
  <si>
    <t>9.28</t>
  </si>
  <si>
    <t>FECHADURA DE EMBUTIR COM CILINDRO, EXTERNA, COMPLETA, ACABAMENTO PADRÃO MÉDIO, INCLUSO EXECUÇÃO DE FURO - FORNECIMENTO E INSTALAÇÃO. AF_12/2019</t>
  </si>
  <si>
    <t>9.29</t>
  </si>
  <si>
    <t>FECHADURA DE EMBUTIR PARA PORTA DE BANHEIRO, COMPLETA, ACABAMENTO PADRÃO MÉDIO, INCLUSO EXECUÇÃO DE FURO - FORNECIMENTO E INSTALAÇÃO. AF_12/2019</t>
  </si>
  <si>
    <t>9.30</t>
  </si>
  <si>
    <t>PORTA DE ABRIR COM MOLA HIDRÁULICA, EM VIDRO TEMPERADO, 2 FOLHAS DE 90X210 CM, ESPESSURA DD 10MM, INCLUSIVE ACESSÓRIOS. AF_01/2021</t>
  </si>
  <si>
    <t>FORROS</t>
  </si>
  <si>
    <t>10.1</t>
  </si>
  <si>
    <t>FORRO EM RÉGUAS DE PVC, FRISADO, PARA AMBIENTES COMERCIAIS, INCLUSIVE ESTRUTURA BIDIRECIONAL DE FIXAÇÃO. AF_08/2023_PS</t>
  </si>
  <si>
    <t>10.2</t>
  </si>
  <si>
    <t>FORRO EM RÉGUAS DE PVC, LISO, PARA AMBIENTES COMERCIAIS, INCLUSIVE ESTRUTURA BIDIRECIONAL DE FIXAÇÃO. AF_08/2023_PS</t>
  </si>
  <si>
    <t>10.3</t>
  </si>
  <si>
    <t>FORRO EM PLACAS DE GESSO, PARA AMBIENTES COMERCIAIS. AF_08/2023_PS</t>
  </si>
  <si>
    <t>10.4</t>
  </si>
  <si>
    <t>FORRO EM DRYWALL, PARA AMBIENTES COMERCIAIS, INCLUSIVE ESTRUTURA BIRECIONAL DE FIXAÇÃO. AF_08/2023_PS</t>
  </si>
  <si>
    <t>10.5</t>
  </si>
  <si>
    <t>ACABAMENTOS PARA FORRO (MOLDURA EM DRYWALL, COM LARGURA DE 15 CM). AF_08/2023_PS</t>
  </si>
  <si>
    <t>10.6</t>
  </si>
  <si>
    <t>ACABAMENTOS PARA FORRO (RODA-FORRO EM PERFIL METÁLICO E PLÁSTICO). AF_08/2023</t>
  </si>
  <si>
    <t>10.7</t>
  </si>
  <si>
    <t>FORRO EM MADEIRA PINUS, PARA AMBIENTES RESIDENCIAIS E COMERCIAIS, INCLUSIVE ESTRUTURA BIDIRECIONAL DE FIXAÇÃO. AF_08/2023</t>
  </si>
  <si>
    <t>INSTALAÇÕES HIDROSSANITÁRIAS</t>
  </si>
  <si>
    <t>11.1</t>
  </si>
  <si>
    <t>MICTÓRIO SIFONADO LOUÇA BRANCA - PADRÃO MÉDIO - FORNECIMENTO E INSTALAÇÃO. AF_01/2020</t>
  </si>
  <si>
    <t>11.2</t>
  </si>
  <si>
    <t>VASO SANITARIO SIFONADO CONVENCIONAL COM  LOUÇA BRANCA - FORNECIMENTO E INSTALAÇÃO. AF_01/2020</t>
  </si>
  <si>
    <t>11.3</t>
  </si>
  <si>
    <t>VASO SANITÁRIO SIFONADO COM CAIXA ACOPLADA, LOUÇA BRANCA - PADRÃO ALTO - FORNECIMENTO E INSTALAÇÃO. AF_01/2020</t>
  </si>
  <si>
    <t>11.4</t>
  </si>
  <si>
    <t>ASSENTO SANITÁRIO CONVENCIONAL - FORNECIMENTO E INSTALACAO. AF_01/2020</t>
  </si>
  <si>
    <t>11.5</t>
  </si>
  <si>
    <t>ASSENTO SANITÁRIO INFANTIL - FORNECIMENTO E INSTALACAO. AF_01/2020</t>
  </si>
  <si>
    <t>11.6</t>
  </si>
  <si>
    <t>BARRA DE APOIO RETA, EM ACO INOX POLIDO, COMPRIMENTO 60CM, FIXADA NA PAREDE - FORNECIMENTO E INSTALAÇÃO. AF_01/2020</t>
  </si>
  <si>
    <t>11.7</t>
  </si>
  <si>
    <t>MANOPLA E CANOPLA CROMADA - FORNECIMENTO E INSTALAÇÃO. AF_01/2020</t>
  </si>
  <si>
    <t>11.8</t>
  </si>
  <si>
    <t>PAPELEIRA DE PAREDE EM METAL CROMADO SEM TAMPA, INCLUSO FIXAÇÃO. AF_01/2020</t>
  </si>
  <si>
    <t>11.9</t>
  </si>
  <si>
    <t>SABONETEIRA PLASTICA TIPO DISPENSER PARA SABONETE LIQUIDO COM RESERVATORIO 800 A 1500 ML, INCLUSO FIXAÇÃO. AF_01/2020</t>
  </si>
  <si>
    <t>11.10</t>
  </si>
  <si>
    <t>CHUVEIRO ELÉTRICO COMUM CORPO PLÁSTICO, TIPO DUCHA - FORNECIMENTO E INSTALAÇÃO. AF_01/2020</t>
  </si>
  <si>
    <t>11.11</t>
  </si>
  <si>
    <t>TORNEIRA CROMADA 1/2" OU 3/4" PARA TANQUE, PADRÃO POPULAR - FORNECIMENTO E INSTALAÇÃO. AF_01/2020</t>
  </si>
  <si>
    <t>11.12</t>
  </si>
  <si>
    <t>TORNEIRA CROMADA DE MESA, 1/2" OU 3/4", PARA LAVATÓRIO, PADRÃO POPULAR - FORNECIMENTO E INSTALAÇÃO. AF_01/2020</t>
  </si>
  <si>
    <t>11.13</t>
  </si>
  <si>
    <t>TORNEIRA CROMADA LONGA, DE PAREDE, 1/2" OU 3/4", PARA PIA DE COZINHA, PADRÃO POPULAR - FORNECIMENTO E INSTALAÇÃO. AF_01/2020</t>
  </si>
  <si>
    <t>11.14</t>
  </si>
  <si>
    <t>TORNEIRA DE BOIA PARA CAIXA D'ÁGUA, ROSCÁVEL, 3/4" - FORNECIMENTO E INSTALAÇÃO. AF_08/2021</t>
  </si>
  <si>
    <t>11.15</t>
  </si>
  <si>
    <t>TORNEIRA PLÁSTICA 3/4" PARA TANQUE - FORNECIMENTO E INSTALAÇÃO. AF_01/2020</t>
  </si>
  <si>
    <t>11.16</t>
  </si>
  <si>
    <t>APARELHO MISTURADOR DE MESA PARA PIA DE COZINHA, PADRÃO MÉDIO - FORNECIMENTO E INSTALAÇÃO. AF_01/2020</t>
  </si>
  <si>
    <t>11.17</t>
  </si>
  <si>
    <t>VALVULA DE ESCOAMENTO PARA TANQUE, EM METAL CROMADO, 1.1/2 ", SEM LADRAO, COM TAMPAO PLASTICO</t>
  </si>
  <si>
    <t>11.18</t>
  </si>
  <si>
    <t>VALVULA DE DESCARGA EM METAL CROMADO PARA MICTORIO COM ACIONAMENTO POR PRESSAO E FECHAMENTO AUTOMATICO</t>
  </si>
  <si>
    <t>11.19</t>
  </si>
  <si>
    <t>VALVULA DE DESCARGA METALICA, BASE 1 1/2" E ACABAMENTO METALICO CROMADO</t>
  </si>
  <si>
    <t>11.20</t>
  </si>
  <si>
    <t>VALVULA DE DESCARGA METALICA, BASE 1 1/4" E ACABAMENTO METALICO CROMADO</t>
  </si>
  <si>
    <t>11.21</t>
  </si>
  <si>
    <t>VÁLVULA EM METAL CROMADO 1.1/2" X 1.1/2" PARA TANQUE OU LAVATÓRIO, COM OU SEM LADRÃO - FORNECIMENTO E INSTALAÇÃO. AF_01/2020</t>
  </si>
  <si>
    <t>11.22</t>
  </si>
  <si>
    <t>VÁLVULA EM METAL CROMADO TIPO AMERICANA 3.1/2" X 1.1/2" PARA PIA - FORNECIMENTO E INSTALAÇÃO. AF_01/2020</t>
  </si>
  <si>
    <t>11.23</t>
  </si>
  <si>
    <t>SIFÃO DO TIPO FLEXÍVEL EM PVC 1  X 1.1/2  - FORNECIMENTO E INSTALAÇÃO. AF_01/2020</t>
  </si>
  <si>
    <t>11.24</t>
  </si>
  <si>
    <t>ENGATE FLEXÍVEL EM PLÁSTICO BRANCO, 1/2" X 30CM - FORNECIMENTO E INSTALAÇÃO. AF_01/2020</t>
  </si>
  <si>
    <t>11.25</t>
  </si>
  <si>
    <t>ENGATE FLEXÍVEL EM PLÁSTICO BRANCO, 1/2" X 40CM - FORNECIMENTO E INSTALAÇÃO. AF_01/2020</t>
  </si>
  <si>
    <t>11.26</t>
  </si>
  <si>
    <t>ENGATE FLEXÍVEL EM INOX, 1/2  X 30CM - FORNECIMENTO E INSTALAÇÃO. AF_01/2020</t>
  </si>
  <si>
    <t>11.27</t>
  </si>
  <si>
    <t>ENGATE FLEXÍVEL EM INOX, 1/2  X 40CM - FORNECIMENTO E INSTALAÇÃO. AF_01/2020</t>
  </si>
  <si>
    <t>11.28</t>
  </si>
  <si>
    <t>CCU-61</t>
  </si>
  <si>
    <t>INSTALAÇÃO DE BACIA DE SANITÁRIA CONTENDO PARAFUSO NIQUELADO, ANEL DE VEDAÇÃO E REJUNTE EPÓXI</t>
  </si>
  <si>
    <t>11.29</t>
  </si>
  <si>
    <t>BANCADA DE GRANITO CINZA POLIDO, DE 1,50 X 0,60 M, PARA PIA DE COZINHA - FORNECIMENTO E INSTALAÇÃO. AF_01/2020</t>
  </si>
  <si>
    <t>11.30</t>
  </si>
  <si>
    <t>CUBA DE EMBUTIR RETANGULAR DE AÇO INOXIDÁVEL, 46 X 30 X 12 CM - FORNECIMENTO E INSTALAÇÃO. AF_01/2020</t>
  </si>
  <si>
    <t>11.31</t>
  </si>
  <si>
    <t>BANCADA DE GRANITO CINZA POLIDO, DE 0,50 X 0,60 M, PARA LAVATÓRIO - FORNECIMENTO E INSTALAÇÃO. AF_01/2020</t>
  </si>
  <si>
    <t>11.32</t>
  </si>
  <si>
    <t>CUBA DE EMBUTIR OVAL EM LOUÇA BRANCA, 35 X 50CM OU EQUIVALENTE - FORNECIMENTO E INSTALAÇÃO. AF_01/2020</t>
  </si>
  <si>
    <t>11.33</t>
  </si>
  <si>
    <t>LAVATÓRIO LOUÇA BRANCA COM COLUNA, *44 X 35,5* CM, PADRÃO POPULAR - FORNECIMENTO E INSTALAÇÃO. AF_01/2020</t>
  </si>
  <si>
    <t>11.34</t>
  </si>
  <si>
    <t>LAVATÓRIO LOUÇA BRANCA COM COLUNA, 45 X 55CM OU EQUIVALENTE, PADRÃO MÉDIO - FORNECIMENTO E INSTALAÇÃO. AF_01/2020</t>
  </si>
  <si>
    <t>11.35</t>
  </si>
  <si>
    <t>TANQUE DE LOUÇA BRANCA COM COLUNA, 30L OU EQUIVALENTE, INCLUSO SIFÃO FLEXÍVEL EM PVC, VÁLVULA PLÁSTICA E TORNEIRA DE METAL CROMADO PADRÃO POPULAR - FORNECIMENTO E INSTALAÇÃO. AF_01/2020</t>
  </si>
  <si>
    <t>11.36</t>
  </si>
  <si>
    <t>CAIXA DE GORDURA PEQUENA (CAPACIDADE: 19 L), CIRCULAR, EM PVC, DIÂMETRO INTERNO= 0,3 M. AF_12/2020</t>
  </si>
  <si>
    <t>11.37</t>
  </si>
  <si>
    <t>REGISTRO DE PRESSÃO BRUTO, LATÃO, ROSCÁVEL, 1/2" - FORNECIMENTO E INSTALAÇÃO. AF_08/2021</t>
  </si>
  <si>
    <t>11.38</t>
  </si>
  <si>
    <t>REGISTRO DE PRESSÃO BRUTO, LATÃO,  ROSCÁVEL, 3/4'' - FORNECIMENTO E INSTALAÇÃO. AF_08/2021</t>
  </si>
  <si>
    <t>11.39</t>
  </si>
  <si>
    <t>REGISTRO DE PRESSÃO BRUTO, LATÃO, ROSCÁVEL, 1/2", COM ACABAMENTO E CANOPLA CROMADOS - FORNECIMENTO E INSTALAÇÃO. AF_08/2021</t>
  </si>
  <si>
    <t>11.40</t>
  </si>
  <si>
    <t>REGISTRO DE PRESSÃO BRUTO, LATÃO, ROSCÁVEL, 3/4", COM ACABAMENTO E CANOPLA CROMADOS - FORNECIMENTO E INSTALAÇÃO. AF_08/2021</t>
  </si>
  <si>
    <t>11.41</t>
  </si>
  <si>
    <t>REGISTRO DE ESFERA, PVC, SOLDÁVEL, COM VOLANTE, DN  25 MM - FORNECIMENTO E INSTALAÇÃO. AF_08/2021</t>
  </si>
  <si>
    <t>11.42</t>
  </si>
  <si>
    <t>REGISTRO DE ESFERA, PVC, SOLDÁVEL, COM VOLANTE, DN  32 MM - FORNECIMENTO E INSTALAÇÃO. AF_08/2021</t>
  </si>
  <si>
    <t>11.43</t>
  </si>
  <si>
    <t>REGISTRO DE ESFERA, PVC, SOLDÁVEL, COM VOLANTE, DN  40 MM - FORNECIMENTO E INSTALAÇÃO. AF_08/2021</t>
  </si>
  <si>
    <t>11.44</t>
  </si>
  <si>
    <t>SUBSTITUIÇÃO DE REGISTRO OU VÁLVULA, ROSCÁVEL, DN  20 MM. AF_08/2021</t>
  </si>
  <si>
    <t>11.45</t>
  </si>
  <si>
    <t>SUBSTITUIÇÃO DE REGISTRO OU VÁLVULA, ROSCÁVEL, DN  25 MM. AF_08/2021</t>
  </si>
  <si>
    <t>11.46</t>
  </si>
  <si>
    <t>SUBSTITUIÇÃO DE REGISTRO OU VÁLVULA, ROSCÁVEL, DN  32 MM. AF_08/2021</t>
  </si>
  <si>
    <t>11.47</t>
  </si>
  <si>
    <t>KIT CAVALETE PARA MEDIÇÃO DE ÁGUA - ENTRADA INDIVIDUALIZADA, EM PVC 25 MM (3/4"), PARA 2 MEDIDORES - FORNECIMENTO E INSTALAÇÃO (EXCLUSIVE HIDRÔMETRO). AF_03/2024</t>
  </si>
  <si>
    <t>11.48</t>
  </si>
  <si>
    <t>KIT CAVALETE PARA MEDIÇÃO DE ÁGUA - ENTRADA INDIVIDUALIZADA, EM PVC 25 MM (3/4"), PARA 3 MEDIDORES - FORNECIMENTO E INSTALAÇÃO (EXCLUSIVE HIDRÔMETRO). AF_03/2024</t>
  </si>
  <si>
    <t>11.49</t>
  </si>
  <si>
    <t>CCU-86</t>
  </si>
  <si>
    <t>COLETOR PREDIAL DE ESGOTO, DA CAIXA ATÉ A REDE (DISTÂNCIA = 8 M, LARGURA DA VALA = 0,65 M), INCLUINDO ESCAVAÇÃO MANUAL, PREPARO DE FUNDO DE VALA E REATERRO MANUAL COM COMPACTAÇÃO MECANIZADA, TUBO PVC P/ REDE COLETORA ESGOTO JEI DN 100 MM E CONEXÕES - FORNECIMENTO E INSTALAÇÃO</t>
  </si>
  <si>
    <t>11.50</t>
  </si>
  <si>
    <t>CCU-87</t>
  </si>
  <si>
    <t>COLETOR PREDIAL DE ESGOTO, DA CAIXA ATÉ A REDE (DISTÂNCIA = 6 M, LARGURA DA VALA = 0,65 M), INCLUINDO ESCAVAÇÃO MANUAL, PREPARO DE FUNDO DE VALA E REATERRO MANUAL COM COMPACTAÇÃO MECANIZADA, TUBO PVC P/ REDE COLETORA ESGOTO JEI DN 100 MM E CONEXÕES - FORNECIMENTO E INSTALAÇÃO. AF_03/2016</t>
  </si>
  <si>
    <t>11.51</t>
  </si>
  <si>
    <t>CCU-88</t>
  </si>
  <si>
    <t>LUVA DE REDUÇÃO, PVC, SOLDÁVEL, DN 40MM X 32MM, INSTALADO EM RAMAL OU SUB-RAMAL DE ÁGUA - FORNECIMENTO E INSTALAÇÃO. AF_12/2014</t>
  </si>
  <si>
    <t>11.52</t>
  </si>
  <si>
    <t>TUBO PVC, SERIE NORMAL, ESGOTO PREDIAL, DN 40 MM, FORNECIDO E INSTALADO EM RAMAL DE DESCARGA OU RAMAL DE ESGOTO SANITÁRIO. AF_08/2022</t>
  </si>
  <si>
    <t>11.53</t>
  </si>
  <si>
    <t>TUBO PVC, SERIE NORMAL, ESGOTO PREDIAL, DN 50 MM, FORNECIDO E INSTALADO EM RAMAL DE DESCARGA OU RAMAL DE ESGOTO SANITÁRIO. AF_08/2022</t>
  </si>
  <si>
    <t>11.54</t>
  </si>
  <si>
    <t>TUBO PVC, SERIE NORMAL, ESGOTO PREDIAL, DN 75 MM, FORNECIDO E INSTALADO EM RAMAL DE DESCARGA OU RAMAL DE ESGOTO SANITÁRIO. AF_08/2022</t>
  </si>
  <si>
    <t>11.55</t>
  </si>
  <si>
    <t>TUBO PVC, SERIE NORMAL, ESGOTO PREDIAL, DN 100 MM, FORNECIDO E INSTALADO EM RAMAL DE DESCARGA OU RAMAL DE ESGOTO SANITÁRIO. AF_08/2022</t>
  </si>
  <si>
    <t>11.56</t>
  </si>
  <si>
    <t>JOELHO 90 GRAUS, PVC, SERIE NORMAL, ESGOTO PREDIAL, DN 40 MM, JUNTA SOLDÁVEL, FORNECIDO E INSTALADO EM RAMAL DE DESCARGA OU RAMAL DE ESGOTO SANITÁRIO. AF_08/2022</t>
  </si>
  <si>
    <t>11.57</t>
  </si>
  <si>
    <t>JOELHO 90 GRAUS, PVC, SERIE NORMAL, ESGOTO PREDIAL, DN 50 MM, JUNTA ELÁSTICA, FORNECIDO E INSTALADO EM RAMAL DE DESCARGA OU RAMAL DE ESGOTO SANITÁRIO. AF_08/2022</t>
  </si>
  <si>
    <t>11.58</t>
  </si>
  <si>
    <t>JOELHO 90 GRAUS, PVC, SERIE NORMAL, ESGOTO PREDIAL, DN 75 MM, JUNTA ELÁSTICA, FORNECIDO E INSTALADO EM RAMAL DE DESCARGA OU RAMAL DE ESGOTO SANITÁRIO. AF_08/2022</t>
  </si>
  <si>
    <t>11.59</t>
  </si>
  <si>
    <t>JOELHO 90 GRAUS, PVC, SERIE NORMAL, ESGOTO PREDIAL, DN 100 MM, JUNTA ELÁSTICA, FORNECIDO E INSTALADO EM RAMAL DE DESCARGA OU RAMAL DE ESGOTO SANITÁRIO. AF_08/2022</t>
  </si>
  <si>
    <t>11.60</t>
  </si>
  <si>
    <t>LUVA SIMPLES, PVC, SERIE NORMAL, ESGOTO PREDIAL, DN 40 MM, JUNTA SOLDÁVEL, FORNECIDO E INSTALADO EM RAMAL DE DESCARGA OU RAMAL DE ESGOTO SANITÁRIO. AF_08/2022</t>
  </si>
  <si>
    <t>11.61</t>
  </si>
  <si>
    <t>LUVA SIMPLES, PVC, SERIE NORMAL, ESGOTO PREDIAL, DN 50 MM, JUNTA ELÁSTICA, FORNECIDO E INSTALADO EM RAMAL DE DESCARGA OU RAMAL DE ESGOTO SANITÁRIO. AF_08/2022</t>
  </si>
  <si>
    <t>11.62</t>
  </si>
  <si>
    <t>LUVA DE CORRER, PVC, SERIE NORMAL, ESGOTO PREDIAL, DN 50 MM, JUNTA ELÁSTICA, FORNECIDO E INSTALADO EM RAMAL DE DESCARGA OU RAMAL DE ESGOTO SANITÁRIO. AF_08/2022</t>
  </si>
  <si>
    <t>11.63</t>
  </si>
  <si>
    <t>LUVA SIMPLES, PVC, SERIE NORMAL, ESGOTO PREDIAL, DN 75 MM, JUNTA ELÁSTICA, FORNECIDO E INSTALADO EM RAMAL DE DESCARGA OU RAMAL DE ESGOTO SANITÁRIO. AF_08/2022</t>
  </si>
  <si>
    <t>11.64</t>
  </si>
  <si>
    <t>LUVA DE CORRER, PVC, SERIE NORMAL, ESGOTO PREDIAL, DN 75 MM, JUNTA ELÁSTICA, FORNECIDO E INSTALADO EM RAMAL DE DESCARGA OU RAMAL DE ESGOTO SANITÁRIO. AF_08/2022</t>
  </si>
  <si>
    <t>11.65</t>
  </si>
  <si>
    <t>LUVA SIMPLES, PVC, SERIE NORMAL, ESGOTO PREDIAL, DN 100 MM, JUNTA ELÁSTICA, FORNECIDO E INSTALADO EM RAMAL DE DESCARGA OU RAMAL DE ESGOTO SANITÁRIO. AF_08/2022</t>
  </si>
  <si>
    <t>11.66</t>
  </si>
  <si>
    <t>LUVA DE CORRER, PVC, SERIE NORMAL, ESGOTO PREDIAL, DN 100 MM, JUNTA ELÁSTICA, FORNECIDO E INSTALADO EM RAMAL DE DESCARGA OU RAMAL DE ESGOTO SANITÁRIO. AF_08/2022</t>
  </si>
  <si>
    <t>11.67</t>
  </si>
  <si>
    <t>TUBO, PVC, SOLDÁVEL, DE 20MM, INSTALADO EM RAMAL DE DISTRIBUIÇÃO DE ÁGUA - FORNECIMENTO E INSTALAÇÃO. AF_06/2022</t>
  </si>
  <si>
    <t>11.68</t>
  </si>
  <si>
    <t>TUBO, PVC, SOLDÁVEL, DE 25MM, INSTALADO EM RAMAL DE DISTRIBUIÇÃO DE ÁGUA - FORNECIMENTO E INSTALAÇÃO. AF_06/2022</t>
  </si>
  <si>
    <t>11.69</t>
  </si>
  <si>
    <t>TUBO, PVC, SOLDÁVEL, DE 32MM, INSTALADO EM RAMAL DE DISTRIBUIÇÃO DE ÁGUA - FORNECIMENTO E INSTALAÇÃO. AF_06/2022</t>
  </si>
  <si>
    <t>11.70</t>
  </si>
  <si>
    <t>JOELHO 90 GRAUS, PVC, SOLDÁVEL, DN 20MM, INSTALADO EM RAMAL OU SUB-RAMAL DE ÁGUA - FORNECIMENTO E INSTALAÇÃO. AF_06/2022</t>
  </si>
  <si>
    <t>11.71</t>
  </si>
  <si>
    <t>JOELHO 90 GRAUS, PVC, SOLDÁVEL, DN 25MM, INSTALADO EM RAMAL OU SUB-RAMAL DE ÁGUA - FORNECIMENTO E INSTALAÇÃO. AF_06/2022</t>
  </si>
  <si>
    <t>11.72</t>
  </si>
  <si>
    <t>JOELHO 90 GRAUS, PVC, SOLDÁVEL, DN 32MM, INSTALADO EM RAMAL OU SUB-RAMAL DE ÁGUA - FORNECIMENTO E INSTALAÇÃO. AF_06/2022</t>
  </si>
  <si>
    <t>11.73</t>
  </si>
  <si>
    <t>JOELHO 90 GRAUS COM BUCHA DE LATÃO, PVC, SOLDÁVEL, DN 25MM, X 3/4  INSTALADO EM RAMAL OU SUB-RAMAL DE ÁGUA - FORNECIMENTO E INSTALAÇÃO. AF_06/2022</t>
  </si>
  <si>
    <t>11.74</t>
  </si>
  <si>
    <t>JOELHO 90 GRAUS COM BUCHA DE LATÃO, PVC, SOLDÁVEL, DN 25MM, X 1/2  INSTALADO EM RAMAL OU SUB-RAMAL DE ÁGUA - FORNECIMENTO E INSTALAÇÃO. AF_06/2022</t>
  </si>
  <si>
    <t>11.75</t>
  </si>
  <si>
    <t>JOELHO 45 GRAUS, PVC, SOLDÁVEL, DN 20MM, INSTALADO EM RAMAL OU SUB-RAMAL DE ÁGUA - FORNECIMENTO E INSTALAÇÃO. AF_06/2022</t>
  </si>
  <si>
    <t>11.76</t>
  </si>
  <si>
    <t>JOELHO 45 GRAUS, PVC, SOLDÁVEL, DN 25MM, INSTALADO EM RAMAL OU SUB-RAMAL DE ÁGUA - FORNECIMENTO E INSTALAÇÃO. AF_06/2022</t>
  </si>
  <si>
    <t>11.77</t>
  </si>
  <si>
    <t>JOELHO 45 GRAUS, PVC, SOLDÁVEL, DN 32MM, INSTALADO EM RAMAL OU SUB-RAMAL DE ÁGUA - FORNECIMENTO E INSTALAÇÃO. AF_06/2022</t>
  </si>
  <si>
    <t>11.78</t>
  </si>
  <si>
    <t>CURVA 90 GRAUS, PVC, SOLDÁVEL, DN 20MM, INSTALADO EM RAMAL OU SUB-RAMAL DE ÁGUA - FORNECIMENTO E INSTALAÇÃO. AF_06/2022</t>
  </si>
  <si>
    <t>11.79</t>
  </si>
  <si>
    <t>CURVA 90 GRAUS, PVC, SOLDÁVEL, DN 25MM, INSTALADO EM RAMAL OU SUB-RAMAL DE ÁGUA - FORNECIMENTO E INSTALAÇÃO. AF_06/2022</t>
  </si>
  <si>
    <t>11.80</t>
  </si>
  <si>
    <t>LUVA, PVC, SOLDÁVEL, DN 20MM, INSTALADO EM RAMAL OU SUB-RAMAL DE ÁGUA - FORNECIMENTO E INSTALAÇÃO. AF_06/2022</t>
  </si>
  <si>
    <t>11.81</t>
  </si>
  <si>
    <t>LUVA, PVC, SOLDÁVEL, DN 25MM, INSTALADO EM RAMAL OU SUB-RAMAL DE ÁGUA - FORNECIMENTO E INSTALAÇÃO. AF_06/2022</t>
  </si>
  <si>
    <t>11.82</t>
  </si>
  <si>
    <t>LUVA, PVC, SOLDÁVEL, DN 32MM, INSTALADO EM RAMAL OU SUB-RAMAL DE ÁGUA - FORNECIMENTO E INSTALAÇÃO. AF_06/2022</t>
  </si>
  <si>
    <t>11.83</t>
  </si>
  <si>
    <t>LUVA DE CORRER, PVC, SOLDÁVEL, DN 20MM, INSTALADO EM RAMAL OU SUB-RAMAL DE ÁGUA - FORNECIMENTO E INSTALAÇÃO. AF_06/2022</t>
  </si>
  <si>
    <t>11.84</t>
  </si>
  <si>
    <t>LUVA DE CORRER, PVC, SOLDÁVEL, DN 25MM, INSTALADO EM RAMAL OU SUB-RAMAL DE ÁGUA - FORNECIMENTO E INSTALAÇÃO. AF_12/2014</t>
  </si>
  <si>
    <t>11.85</t>
  </si>
  <si>
    <t>LUVA DE CORRER, PVC, SOLDÁVEL, DN 32MM, INSTALADO EM RAMAL OU SUB-RAMAL DE ÁGUA   FORNECIMENTO E INSTALAÇÃO. AF_06/2022</t>
  </si>
  <si>
    <t>11.86</t>
  </si>
  <si>
    <t>LUVA DE REDUÇÃO, PVC, SOLDÁVEL, DN 25MM X 20MM, INSTALADO EM RAMAL OU SUB-RAMAL DE ÁGUA - FORNECIMENTO E INSTALAÇÃO. AF_06/2022</t>
  </si>
  <si>
    <t>11.87</t>
  </si>
  <si>
    <t>LUVA DE REDUÇÃO, PVC, SOLDÁVEL, DN 32MM X 25MM, INSTALADO EM RAMAL OU SUB-RAMAL DE ÁGUA - FORNECIMENTO E INSTALAÇÃO. AF_06/2022</t>
  </si>
  <si>
    <t>11.88</t>
  </si>
  <si>
    <t>CCU-71</t>
  </si>
  <si>
    <t>TUBO DE DESCIDA EXTERNO DE PVC PARA CAIXA DE DESCARGA EXTERNA ALTA - 40 MM X 1,60 M. FORNECIMENTO E INSTALAÇÃO</t>
  </si>
  <si>
    <t>11.89</t>
  </si>
  <si>
    <t>LUVA COM BUCHA DE LATÃO, PVC, SOLDÁVEL, DN 20MM X 1/2", INSTALADO EM RAMAL OU SUB-RAMAL DE ÁGUA - FORNECIMENTO E INSTALAÇÃO. AF_06/2022</t>
  </si>
  <si>
    <t>11.90</t>
  </si>
  <si>
    <t>LUVA COM BUCHA DE LATÃO, PVC, SOLDÁVEL, DN 25MM X 3/4 , INSTALADO EM RAMAL OU SUB-RAMAL DE ÁGUA - FORNECIMENTO E INSTALAÇÃO. AF_06/2022</t>
  </si>
  <si>
    <t>11.91</t>
  </si>
  <si>
    <t>CURVA DE TRANSPOSIÇÃO, PVC, SOLDÁVEL, DN 20MM, INSTALADO EM RAMAL OU SUB-RAMAL DE ÁGUA - FORNECIMENTO E INSTALAÇÃO. AF_06/2022</t>
  </si>
  <si>
    <t>11.92</t>
  </si>
  <si>
    <t>CURVA DE TRANSPOSIÇÃO, PVC, SOLDÁVEL, DN 25MM, INSTALADO EM RAMAL OU SUB-RAMAL DE ÁGUA   FORNECIMENTO E INSTALAÇÃO. AF_06/2022</t>
  </si>
  <si>
    <t>11.93</t>
  </si>
  <si>
    <t>CURVA DE TRANSPOSIÇÃO, PVC, SOLDÁVEL, DN 32MM, INSTALADO EM RAMAL OU SUB-RAMAL DE ÁGUA   FORNECIMENTO E INSTALAÇÃO. AF_06/2022</t>
  </si>
  <si>
    <t>11.94</t>
  </si>
  <si>
    <t>TE, PVC, SOLDÁVEL, DN 20MM, INSTALADO EM RAMAL OU SUB-RAMAL DE ÁGUA - FORNECIMENTO E INSTALAÇÃO. AF_06/2022</t>
  </si>
  <si>
    <t>11.95</t>
  </si>
  <si>
    <t>TE, PVC, SOLDÁVEL, DN 25MM, INSTALADO EM RAMAL OU SUB-RAMAL DE ÁGUA - FORNECIMENTO E INSTALAÇÃO. AF_06/2022</t>
  </si>
  <si>
    <t>11.96</t>
  </si>
  <si>
    <t>TE, PVC, SOLDÁVEL, DN 32MM, INSTALADO EM RAMAL OU SUB-RAMAL DE ÁGUA - FORNECIMENTO E INSTALAÇÃO. AF_06/2022</t>
  </si>
  <si>
    <t>11.97</t>
  </si>
  <si>
    <t>TÊ COM BUCHA DE LATÃO NA BOLSA CENTRAL, PVC, SOLDÁVEL, DN 20MM X 1/2 , INSTALADO EM RAMAL OU SUB-RAMAL DE ÁGUA - FORNECIMENTO E INSTALAÇÃO. AF_06/2022</t>
  </si>
  <si>
    <t>11.98</t>
  </si>
  <si>
    <t>TÊ COM BUCHA DE LATÃO NA BOLSA CENTRAL, PVC, SOLDÁVEL, DN 25MM X 1/2 , INSTALADO EM RAMAL OU SUB-RAMAL DE ÁGUA - FORNECIMENTO E INSTALAÇÃO. AF_06/2022</t>
  </si>
  <si>
    <t>11.99</t>
  </si>
  <si>
    <t>TÊ COM BUCHA DE LATÃO NA BOLSA CENTRAL, PVC, SOLDÁVEL, DN 32MM X 3/4 , INSTALADO EM RAMAL OU SUB-RAMAL DE ÁGUA - FORNECIMENTO E INSTALAÇÃO. AF_06/2022</t>
  </si>
  <si>
    <t>11.100</t>
  </si>
  <si>
    <t>TÊ DE REDUÇÃO, PVC, SOLDÁVEL, DN 25MM X 20MM, INSTALADO EM RAMAL OU SUB-RAMAL DE ÁGUA - FORNECIMENTO E INSTALAÇÃO. AF_06/2022</t>
  </si>
  <si>
    <t>11.101</t>
  </si>
  <si>
    <t>TÊ DE REDUÇÃO, PVC, SOLDÁVEL, DN 32MM X 25MM, INSTALADO EM RAMAL OU SUB-RAMAL DE ÁGUA - FORNECIMENTO E INSTALAÇÃO. AF_06/2022</t>
  </si>
  <si>
    <t>11.102</t>
  </si>
  <si>
    <t>TUBO PVC, SÉRIE R, ÁGUA PLUVIAL, DN 75 MM, FORNECIDO E INSTALADO EM CONDUTORES VERTICAIS DE ÁGUAS PLUVIAIS. AF_06/2022</t>
  </si>
  <si>
    <t>11.103</t>
  </si>
  <si>
    <t>TUBO PVC, SÉRIE R, ÁGUA PLUVIAL, DN 100 MM, FORNECIDO E INSTALADO EM CONDUTORES VERTICAIS DE ÁGUAS PLUVIAIS. AF_06/2022</t>
  </si>
  <si>
    <t>11.104</t>
  </si>
  <si>
    <t>TUBO PVC, SÉRIE R, ÁGUA PLUVIAL, DN 150 MM, FORNECIDO E INSTALADO EM CONDUTORES VERTICAIS DE ÁGUAS PLUVIAIS. AF_06/2022</t>
  </si>
  <si>
    <t>11.105</t>
  </si>
  <si>
    <t>JOELHO 90 GRAUS, PVC, SERIE R, ÁGUA PLUVIAL, DN 75 MM, JUNTA ELÁSTICA, FORNECIDO E INSTALADO EM CONDUTORES VERTICAIS DE ÁGUAS PLUVIAIS. AF_06/2022</t>
  </si>
  <si>
    <t>11.106</t>
  </si>
  <si>
    <t>JOELHO 90 GRAUS, PVC, SERIE R, ÁGUA PLUVIAL, DN 100 MM, JUNTA ELÁSTICA, FORNECIDO E INSTALADO EM CONDUTORES VERTICAIS DE ÁGUAS PLUVIAIS. AF_06/2022</t>
  </si>
  <si>
    <t>11.107</t>
  </si>
  <si>
    <t>JOELHO 90 GRAUS, PVC, SERIE R, ÁGUA PLUVIAL, DN 150 MM, JUNTA ELÁSTICA, FORNECIDO E INSTALADO EM CONDUTORES VERTICAIS DE ÁGUAS PLUVIAIS. AF_06/2022</t>
  </si>
  <si>
    <t>11.108</t>
  </si>
  <si>
    <t>PARAFUSO NIQUELADO 3 1/2" COM ACABAMENTO CROMADO PARA FIXAR PECA SANITARIA, INCLUI PORCA CEGA, ARRUELA E BUCHA DE NYLON TAMANHO S-8</t>
  </si>
  <si>
    <t>11.109</t>
  </si>
  <si>
    <t>CCU-69</t>
  </si>
  <si>
    <t>CAIXA DE DESCARGA DE PLASTICO EXTERNA, DE *9* L, PUXADOR FIO DE NYLON, NAO INCLUSO CANO, BOLSA, ENGATE. FORNECIMENTO E INSTALAÇÃO</t>
  </si>
  <si>
    <t>11.110</t>
  </si>
  <si>
    <t>CCU-70</t>
  </si>
  <si>
    <t>BOLSA DE LIGAÇÃO EM PVC FLEXÍVEL 40MM. FORNECIMENTO E INSTALAÇÃO</t>
  </si>
  <si>
    <t>12.1</t>
  </si>
  <si>
    <t>LÂMPADA COMPACTA DE LED 6 W, BASE E27 - FORNECIMENTO E INSTALAÇÃO. AF_09/2024</t>
  </si>
  <si>
    <t>12.2</t>
  </si>
  <si>
    <t>LÂMPADA COMPACTA DE LED 10 W, BASE E27 - FORNECIMENTO E INSTALAÇÃO. AF_09/2024</t>
  </si>
  <si>
    <t>12.3</t>
  </si>
  <si>
    <t>LÂMPADA DE LED TUBULAR 18/20 W BIVOLT BRANCA BASE G13 INSTALADA</t>
  </si>
  <si>
    <t>12.4</t>
  </si>
  <si>
    <t>CCU-63</t>
  </si>
  <si>
    <t>LÂMPADA DE LED TUBULAR 9/10 W BIVOLT BRANCA BASE G13 INSTALADA</t>
  </si>
  <si>
    <t>12.5</t>
  </si>
  <si>
    <t>LUMINÁRIA ARANDELA TIPO TARTARUGA, COM GRADE, DE SOBREPOR, COM 1 LÂMPADA LED 10W - FORNECIMENTO E INSTALAÇÃO.</t>
  </si>
  <si>
    <t>12.6</t>
  </si>
  <si>
    <t>CCU-23</t>
  </si>
  <si>
    <t>LUMINÁRIA TIPO CALHA DE SOBREPOR COM 2 LÂMPADAS LED 18/20W 6500K - FORNECIMENTO E INSTALAÇÃO.</t>
  </si>
  <si>
    <t>12.7</t>
  </si>
  <si>
    <t>CCU-64</t>
  </si>
  <si>
    <t>LUMINÁRIA TIPO CALHA DE SOBREPOR COM 2 LÂMPADAS LED 9/10W 6500K - FORNECIMENTO E INSTALAÇÃO.</t>
  </si>
  <si>
    <t>12.8</t>
  </si>
  <si>
    <t>CCU-28</t>
  </si>
  <si>
    <t>SUBSTITUIÇÃO 2 LÂMPADAS FLUORESCENTE TUBULAR COM REATOR POR 2 LÂMPADAS LED 18/20W 6500K APROVEITANDO MESMA LUMINÁRIA TIPO CALHA DE SOBREPOR - FORNECIMENTO E INSTALAÇÃO.</t>
  </si>
  <si>
    <t>12.9</t>
  </si>
  <si>
    <t>CCU-65</t>
  </si>
  <si>
    <t>SUBSTITUIÇÃO 2 LÂMPADAS FLUORESCENTE TUBULAR COM REATOR POR 2 LÂMPADAS LED 9/10W 6500K APROVEITANDO MESMA LUMINÁRIA TIPO CALHA DE SOBREPOR - FORNECIMENTO E INSTALAÇÃO.</t>
  </si>
  <si>
    <t>12.10</t>
  </si>
  <si>
    <t>CCU-29</t>
  </si>
  <si>
    <t>LUMINÁRIA TIPO SPOT, DE SOBREPOR, COM 1 LÂMPADA LED DE 10 W - FORNECIMENTO E INSTALAÇÃO.</t>
  </si>
  <si>
    <t>12.11</t>
  </si>
  <si>
    <t>CCU-30</t>
  </si>
  <si>
    <t>LUMINÁRIA TIPO SPOT, DE SOBREPOR, COM 2 LÂMPADAS LED DE 10 W - FORNECIMENTO E INSTALAÇÃO.</t>
  </si>
  <si>
    <t>12.12</t>
  </si>
  <si>
    <t>CCU-31</t>
  </si>
  <si>
    <t>REFLETOR LED RETANGULAR 200W BIVOLT - FORNECIMENTO E INSTALAÇÃO</t>
  </si>
  <si>
    <t>12.13</t>
  </si>
  <si>
    <t>CCU-32</t>
  </si>
  <si>
    <t>REFLETOR LED RETANGULAR 50W BIVOLT - FORNECIMENTO E INSTALAÇÃO</t>
  </si>
  <si>
    <t>12.14</t>
  </si>
  <si>
    <t>CCU-15</t>
  </si>
  <si>
    <t>GRADE DE FERRO PARA REFLETOR - FORNECIMENTO E INSTALAÇÃO.</t>
  </si>
  <si>
    <t>12.15</t>
  </si>
  <si>
    <t>LUMINÁRIA DE EMERGÊNCIA, COM 30 LÂMPADAS LED DE 2 W, SEM REATOR - FORNECIMENTO E INSTALAÇÃO. AF_09/2024</t>
  </si>
  <si>
    <t>12.16</t>
  </si>
  <si>
    <t>SENSOR DE PRESENÇA COM FOTOCÉLULA, FIXAÇÃO EM PAREDE - FORNECIMENTO E INSTALAÇÃO. AF_09/2024</t>
  </si>
  <si>
    <t>12.17</t>
  </si>
  <si>
    <t>SENSOR DE PRESENÇA SEM FOTOCÉLULA, FIXAÇÃO EM PAREDE - FORNECIMENTO E INSTALAÇÃO. AF_09/2024</t>
  </si>
  <si>
    <t>12.18</t>
  </si>
  <si>
    <t>CCU-66</t>
  </si>
  <si>
    <t>INSTALAÇÃO DE VENTILADOR DE TETO/PAREDE</t>
  </si>
  <si>
    <t>12.19</t>
  </si>
  <si>
    <t>CCU-11</t>
  </si>
  <si>
    <t>POSTE DE CONCRETO ARMADO 10M SEÇÃO DUPLO T RESISTENCIA DE 300 A 400 DAN PADRÃO CEEE - FORNECIMENTO E INSTALAÇÃO</t>
  </si>
  <si>
    <t>12.20</t>
  </si>
  <si>
    <t>CCU-12</t>
  </si>
  <si>
    <t>POSTE DE CONCRETO ARMADO SEÇÃO 10M DUPLO T RESISTENCIA DE 150 DAN PADRÃO CEEE - FORNECIMENTO E INSTALAÇÃO</t>
  </si>
  <si>
    <t>12.21</t>
  </si>
  <si>
    <t>ENTRADA DE ENERGIA ELÉTRICA, AÉREA, BIFÁSICA, COM CAIXA DE SOBREPOR, CABO DE 25 MM2 E DISJUNTOR DIN 50A (NÃO INCLUSO O POSTE DE CONCRETO). AF_07/2020_PS</t>
  </si>
  <si>
    <t>12.22</t>
  </si>
  <si>
    <t>ENTRADA DE ENERGIA ELÉTRICA, AÉREA, BIFÁSICA, COM CAIXA DE SOBREPOR, CABO DE 35 MM2 E DISJUNTOR DIN 50A (NÃO INCLUSO O POSTE DE CONCRETO). AF_07/2020_PS</t>
  </si>
  <si>
    <t>12.23</t>
  </si>
  <si>
    <t>ENTRADA DE ENERGIA ELÉTRICA, AÉREA, TRIFÁSICA, COM CAIXA DE SOBREPOR, CABO DE 16 MM2 E DISJUNTOR DIN 50A (NÃO INCLUSO O POSTE DE CONCRETO). AF_07/2020_PS</t>
  </si>
  <si>
    <t>12.24</t>
  </si>
  <si>
    <t>ENTRADA DE ENERGIA ELÉTRICA, AÉREA, TRIFÁSICA, COM CAIXA DE SOBREPOR, CABO DE 25 MM2 E DISJUNTOR DIN 50A (NÃO INCLUSO O POSTE DE CONCRETO). AF_07/2020_PS</t>
  </si>
  <si>
    <t>12.25</t>
  </si>
  <si>
    <t>ENTRADA DE ENERGIA ELÉTRICA, AÉREA, TRIFÁSICA, COM CAIXA DE SOBREPOR, CABO DE 35 MM2 E DISJUNTOR DIN 50A (NÃO INCLUSO O POSTE DE CONCRETO). AF_07/2020_PS</t>
  </si>
  <si>
    <t>12.26</t>
  </si>
  <si>
    <t>CAIXA DE PROTEÇÃO PARA MEDIDOR MONOFÁSICO DE EMBUTIR - FORNECIMENTO E INSTALAÇÃO. AF_10/2020</t>
  </si>
  <si>
    <t>12.27</t>
  </si>
  <si>
    <t>CCU-54</t>
  </si>
  <si>
    <t>HASTE DE ATERRAMENTO 5/8" 3M COM GRAMPO - FORNECIMENTO E INSTALAÇÃO.</t>
  </si>
  <si>
    <t>12.28</t>
  </si>
  <si>
    <t>CCU-68</t>
  </si>
  <si>
    <t>HASTE DE ATERRAMENTO 5/8" 1,5M COM GRAMPO - FORNECIMENTO E INSTALAÇÃO.</t>
  </si>
  <si>
    <t>12.29</t>
  </si>
  <si>
    <t>CAIXA DE INSPEÇÃO PARA ATERRAMENTO, CIRCULAR, EM POLIETILENO, DIÂMETRO INTERNO = 0,3 M. AF_12/2020</t>
  </si>
  <si>
    <t>12.30</t>
  </si>
  <si>
    <t>QUADRO DE MEDIÇÃO GERAL DE ENERGIA PARA 1 MEDIDOR DE SOBREPOR - FORNECIMENTO E INSTALAÇÃO. AF_10/2020</t>
  </si>
  <si>
    <t>12.31</t>
  </si>
  <si>
    <t>ELETRODUTO RÍGIDO ROSCÁVEL, PVC, DN 25 MM (3/4"), PARA CIRCUITOS TERMINAIS, INSTALADO EM FORRO - FORNECIMENTO E INSTALAÇÃO. AF_03/2023</t>
  </si>
  <si>
    <t>12.32</t>
  </si>
  <si>
    <t>ELETRODUTO RÍGIDO ROSCÁVEL, PVC, DN 32 MM (1"), PARA CIRCUITOS TERMINAIS, INSTALADO EM FORRO - FORNECIMENTO E INSTALAÇÃO. AF_03/2023</t>
  </si>
  <si>
    <t>12.33</t>
  </si>
  <si>
    <t>ELETRODUTO RÍGIDO ROSCÁVEL, PVC, DN 25 MM (3/4"), PARA CIRCUITOS TERMINAIS, INSTALADO EM PAREDE - FORNECIMENTO E INSTALAÇÃO. AF_03/2023</t>
  </si>
  <si>
    <t>12.34</t>
  </si>
  <si>
    <t>ELETRODUTO RÍGIDO ROSCÁVEL, PVC, DN 32 MM (1"), PARA CIRCUITOS TERMINAIS, INSTALADO EM PAREDE - FORNECIMENTO E INSTALAÇÃO. AF_03/2023</t>
  </si>
  <si>
    <t>12.35</t>
  </si>
  <si>
    <t>ELETRODUTO FLEXÍVEL CORRUGADO REFORÇADO, PVC, DN 20 MM (1/2"), PARA CIRCUITOS TERMINAIS, INSTALADO EM PAREDE - FORNECIMENTO E INSTALAÇÃO. AF_03/2023</t>
  </si>
  <si>
    <t>12.36</t>
  </si>
  <si>
    <t>ELETRODUTO FLEXÍVEL CORRUGADO, PVC, DN 25 MM (3/4"), PARA CIRCUITOS TERMINAIS, INSTALADO EM PAREDE - FORNECIMENTO E INSTALAÇÃO. AF_03/2023</t>
  </si>
  <si>
    <t>12.37</t>
  </si>
  <si>
    <t>ELETRODUTO FLEXÍVEL CORRUGADO REFORÇADO, PVC, DN 32 MM (1"), PARA CIRCUITOS TERMINAIS, INSTALADO EM PAREDE - FORNECIMENTO E INSTALAÇÃO. AF_03/2023</t>
  </si>
  <si>
    <t>12.38</t>
  </si>
  <si>
    <t>ELETRODUTO FLEXÍVEL CORRUGADO, PEAD, DN 40 MM (1 1/4"), PARA CIRCUITOS TERMINAIS, INSTALADO EM PAREDE - FORNECIMENTO E INSTALAÇÃO. AF_03/2023</t>
  </si>
  <si>
    <t>12.39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</si>
  <si>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</si>
  <si>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12.40</t>
  </si>
  <si>
    <t>ELETRODUTO DE FERRO GALVANIZADO D=4" - FORNECIMENTO E INSTALAÇÃO</t>
  </si>
  <si>
    <t>12.41</t>
  </si>
  <si>
    <t>LUVA PARA ELETRODUTO, PVC, ROSCÁVEL, DN 20 MM (1/2"), PARA CIRCUITOS TERMINAIS, INSTALADA EM PAREDE - FORNECIMENTO E INSTALAÇÃO. AF_03/2023</t>
  </si>
  <si>
    <t>12.42</t>
  </si>
  <si>
    <t>LUVA PARA ELETRODUTO, PVC, ROSCÁVEL, DN 25 MM (3/4"), PARA CIRCUITOS TERMINAIS, INSTALADA EM PAREDE - FORNECIMENTO E INSTALAÇÃO. AF_03/2023</t>
  </si>
  <si>
    <t>12.43</t>
  </si>
  <si>
    <t>CURVA 90 GRAUS PARA ELETRODUTO, PVC, ROSCÁVEL, DN 20 MM (1/2"), PARA CIRCUITOS TERMINAIS, INSTALADA EM PAREDE - FORNECIMENTO E INSTALAÇÃO. AF_03/2023</t>
  </si>
  <si>
    <t>12.44</t>
  </si>
  <si>
    <t>CURVA 90 GRAUS PARA ELETRODUTO, PVC, ROSCÁVEL, DN 25 MM (3/4"), PARA CIRCUITOS TERMINAIS, INSTALADA EM PAREDE - FORNECIMENTO E INSTALAÇÃO. AF_03/2023</t>
  </si>
  <si>
    <t>12.45</t>
  </si>
  <si>
    <t>CABO DE COBRE FLEXÍVEL ISOLADO, 1,5 MM², ANTI-CHAMA 450/750 V, PARA CIRCUITOS TERMINAIS - FORNECIMENTO E INSTALAÇÃO. AF_03/2023</t>
  </si>
  <si>
    <t>12.46</t>
  </si>
  <si>
    <t>CABO DE COBRE FLEXÍVEL ISOLADO, 2,5 MM², ANTI-CHAMA 450/750 V, PARA CIRCUITOS TERMINAIS - FORNECIMENTO E INSTALAÇÃO. AF_03/2023</t>
  </si>
  <si>
    <t>12.47</t>
  </si>
  <si>
    <t>CABO DE COBRE FLEXÍVEL ISOLADO, 2,5 MM², ANTI-CHAMA 0,6/1,0 KV, PARA CIRCUITOS TERMINAIS - FORNECIMENTO E INSTALAÇÃO. AF_03/2023</t>
  </si>
  <si>
    <t>12.48</t>
  </si>
  <si>
    <t>CABO DE COBRE FLEXÍVEL ISOLADO, 4 MM², ANTI-CHAMA 450/750 V, PARA CIRCUITOS TERMINAIS - FORNECIMENTO E INSTALAÇÃO. AF_03/2023</t>
  </si>
  <si>
    <t>12.49</t>
  </si>
  <si>
    <t>CABO DE COBRE FLEXÍVEL ISOLADO, 6 MM², ANTI-CHAMA 450/750 V, PARA CIRCUITOS TERMINAIS - FORNECIMENTO E INSTALAÇÃO. AF_03/2023</t>
  </si>
  <si>
    <t>12.50</t>
  </si>
  <si>
    <t>CABO DE COBRE FLEXÍVEL ISOLADO, 10 MM², ANTI-CHAMA 450/750 V, PARA DISTRIBUIÇÃO - FORNECIMENTO E INSTALAÇÃO. AF_10/2020</t>
  </si>
  <si>
    <t>12.51</t>
  </si>
  <si>
    <t>CABO DE COBRE FLEXÍVEL ISOLADO, 10 MM², ANTI-CHAMA 0,6/1,0 KV, PARA CIRCUITOS TERMINAIS - FORNECIMENTO E INSTALAÇÃO. AF_03/2023</t>
  </si>
  <si>
    <t>12.52</t>
  </si>
  <si>
    <t>CABO DE COBRE FLEXÍVEL ISOLADO, 16 MM², ANTI-CHAMA 450/750 V, PARA DISTRIBUIÇÃO - FORNECIMENTO E INSTALAÇÃO. AF_10/2020</t>
  </si>
  <si>
    <t>12.53</t>
  </si>
  <si>
    <t>CABO DE COBRE FLEXÍVEL ISOLADO, 16 MM², ANTI-CHAMA 0,6/1,0 KV, PARA CIRCUITOS TERMINAIS - FORNECIMENTO E INSTALAÇÃO. AF_03/2023</t>
  </si>
  <si>
    <t>12.54</t>
  </si>
  <si>
    <t>CABO DE COBRE ISOLADO, 25 MM², ANTI-CHAMA 0,6/1 KV, INSTALADO EM ELETROCALHA OU PERFILADO - FORNECIMENTO E INSTALAÇÃO. AF_10/2020</t>
  </si>
  <si>
    <t>12.55</t>
  </si>
  <si>
    <t>CABO DE COBRE FLEXÍVEL ISOLADO, 25 MM², ANTI-CHAMA 0,6/1,0 KV, PARA REDE ENTERRADA DE DISTRIBUIÇÃO DE ENERGIA ELÉTRICA - FORNECIMENTO E INSTALAÇÃO. AF_12/2021</t>
  </si>
  <si>
    <t>12.56</t>
  </si>
  <si>
    <t>CABO DE COBRE FLEXÍVEL ISOLADO, 35 MM², ANTI-CHAMA 0,6/1,0 KV, PARA REDE ENTERRADA DE DISTRIBUIÇÃO DE ENERGIA ELÉTRICA - FORNECIMENTO E INSTALAÇÃO. AF_12/2021</t>
  </si>
  <si>
    <t>12.57</t>
  </si>
  <si>
    <t>CABO DE COBRE FLEXÍVEL ISOLADO, 16 MM², 0,6/1,0 KV, PARA REDE AÉREA DE DISTRIBUIÇÃO DE ENERGIA ELÉTRICA DE BAIXA TENSÃO - FORNECIMENTO E INSTALAÇÃO. AF_07/2020</t>
  </si>
  <si>
    <t>12.58</t>
  </si>
  <si>
    <t>CABO DE COBRE FLEXÍVEL ISOLADO, 25 MM², 0,6/1,0 KV, PARA REDE AÉREA DE DISTRIBUIÇÃO DE ENERGIA ELÉTRICA DE BAIXA TENSÃO - FORNECIMENTO E INSTALAÇÃO. AF_07/2020</t>
  </si>
  <si>
    <t>12.59</t>
  </si>
  <si>
    <t>CABO DE COBRE FLEXÍVEL ISOLADO, 35 MM², 0,6/1,0 KV, PARA REDE AÉREA DE DISTRIBUIÇÃO DE ENERGIA ELÉTRICA DE BAIXA TENSÃO - FORNECIMENTO E INSTALAÇÃO. AF_07/2020</t>
  </si>
  <si>
    <t>12.60</t>
  </si>
  <si>
    <t>QUADRO DE DISTRIBUIÇÃO DE ENERGIA EM CHAPA DE AÇO GALVANIZADO, DE EMBUTIR, COM BARRAMENTO TRIFÁSICO, PARA 12 DISJUNTORES DIN 100A - FORNECIMENTO E INSTALAÇÃO. AF_10/2020</t>
  </si>
  <si>
    <t>12.61</t>
  </si>
  <si>
    <t>QUADRO DE DISTRIBUIÇÃO DE ENERGIA EM PVC, DE EMBUTIR, SEM BARRAMENTO, PARA 6 DISJUNTORES - FORNECIMENTO E INSTALAÇÃO. AF_10/2020</t>
  </si>
  <si>
    <t>12.62</t>
  </si>
  <si>
    <t>QUADRO DE DISTRIBUIÇÃO DE ENERGIA EM CHAPA DE AÇO GALVANIZADO, DE SOBREPOR, COM BARRAMENTO TRIFÁSICO, PARA 18 DISJUNTORES DIN 100A - FORNECIMENTO E INSTALAÇÃO. AF_10/2020</t>
  </si>
  <si>
    <t>12.63</t>
  </si>
  <si>
    <t>QUADRO DE DISTRIBUIÇÃO DE ENERGIA EM CHAPA DE AÇO GALVANIZADO, DE EMBUTIR, COM BARRAMENTO TRIFÁSICO, PARA 24 DISJUNTORES DIN 100A - FORNECIMENTO E INSTALAÇÃO. AF_10/2020</t>
  </si>
  <si>
    <t>12.64</t>
  </si>
  <si>
    <t>QUADRO DE DISTRIBUIÇÃO DE ENERGIA EM CHAPA DE AÇO GALVANIZADO, DE EMBUTIR, COM BARRAMENTO TRIFÁSICO, PARA 30 DISJUNTORES DIN 225A - FORNECIMENTO E INSTALAÇÃO. AF_10/2020</t>
  </si>
  <si>
    <t>12.65</t>
  </si>
  <si>
    <t>DISJUNTOR BIPOLAR TIPO DIN, CORRENTE NOMINAL DE 10A - FORNECIMENTO E INSTALAÇÃO. AF_10/2020</t>
  </si>
  <si>
    <t>12.66</t>
  </si>
  <si>
    <t>DISJUNTOR BIPOLAR TIPO DIN, CORRENTE NOMINAL DE 16A - FORNECIMENTO E INSTALAÇÃO. AF_10/2020</t>
  </si>
  <si>
    <t>12.67</t>
  </si>
  <si>
    <t>DISJUNTOR BIPOLAR TIPO DIN, CORRENTE NOMINAL DE 20A - FORNECIMENTO E INSTALAÇÃO. AF_10/2020</t>
  </si>
  <si>
    <t>12.68</t>
  </si>
  <si>
    <t>DISJUNTOR BIPOLAR TIPO DIN, CORRENTE NOMINAL DE 25A - FORNECIMENTO E INSTALAÇÃO. AF_10/2020</t>
  </si>
  <si>
    <t>12.69</t>
  </si>
  <si>
    <t>DISJUNTOR BIPOLAR TIPO DIN, CORRENTE NOMINAL DE 32A - FORNECIMENTO E INSTALAÇÃO. AF_10/2020</t>
  </si>
  <si>
    <t>12.70</t>
  </si>
  <si>
    <t>DISJUNTOR BIPOLAR TIPO DIN, CORRENTE NOMINAL DE 40A - FORNECIMENTO E INSTALAÇÃO. AF_10/2020</t>
  </si>
  <si>
    <t>12.71</t>
  </si>
  <si>
    <t>DISJUNTOR BIPOLAR TIPO DIN, CORRENTE NOMINAL DE 50A - FORNECIMENTO E INSTALAÇÃO. AF_10/2020</t>
  </si>
  <si>
    <t>12.72</t>
  </si>
  <si>
    <t>DISJUNTOR MONOPOLAR TIPO DIN, CORRENTE NOMINAL DE 10A - FORNECIMENTO E INSTALAÇÃO. AF_10/2020</t>
  </si>
  <si>
    <t>12.73</t>
  </si>
  <si>
    <t>DISJUNTOR MONOPOLAR TIPO DIN, CORRENTE NOMINAL DE 16A - FORNECIMENTO E INSTALAÇÃO. AF_10/2020</t>
  </si>
  <si>
    <t>12.74</t>
  </si>
  <si>
    <t>DISJUNTOR MONOPOLAR TIPO DIN, CORRENTE NOMINAL DE 20A - FORNECIMENTO E INSTALAÇÃO. AF_10/2020</t>
  </si>
  <si>
    <t>12.75</t>
  </si>
  <si>
    <t>DISJUNTOR MONOPOLAR TIPO DIN, CORRENTE NOMINAL DE 25A - FORNECIMENTO E INSTALAÇÃO. AF_10/2020</t>
  </si>
  <si>
    <t>12.76</t>
  </si>
  <si>
    <t>DISJUNTOR MONOPOLAR TIPO DIN, CORRENTE NOMINAL DE 32A - FORNECIMENTO E INSTALAÇÃO. AF_10/2020</t>
  </si>
  <si>
    <t>12.77</t>
  </si>
  <si>
    <t>DISJUNTOR MONOPOLAR TIPO DIN, CORRENTE NOMINAL DE 40A - FORNECIMENTO E INSTALAÇÃO. AF_10/2020</t>
  </si>
  <si>
    <t>12.78</t>
  </si>
  <si>
    <t>DISJUNTOR MONOPOLAR TIPO DIN, CORRENTE NOMINAL DE 50A - FORNECIMENTO E INSTALAÇÃO. AF_10/2020</t>
  </si>
  <si>
    <t>12.79</t>
  </si>
  <si>
    <t>DISJUNTOR TERMOMAGNÉTICO TRIPOLAR , CORRENTE NOMINAL DE 125A - FORNECIMENTO E INSTALAÇÃO. AF_10/2020</t>
  </si>
  <si>
    <t>12.80</t>
  </si>
  <si>
    <t>DISJUNTOR TRIPOLAR TIPO DIN, CORRENTE NOMINAL DE 10A - FORNECIMENTO E INSTALAÇÃO. AF_10/2020</t>
  </si>
  <si>
    <t>12.81</t>
  </si>
  <si>
    <t>DISJUNTOR TRIPOLAR TIPO DIN, CORRENTE NOMINAL DE 16A - FORNECIMENTO E INSTALAÇÃO. AF_10/2020</t>
  </si>
  <si>
    <t>12.82</t>
  </si>
  <si>
    <t>DISJUNTOR TRIPOLAR TIPO DIN, CORRENTE NOMINAL DE 20A - FORNECIMENTO E INSTALAÇÃO. AF_10/2020</t>
  </si>
  <si>
    <t>12.83</t>
  </si>
  <si>
    <t>DISJUNTOR TRIPOLAR TIPO DIN, CORRENTE NOMINAL DE 25A - FORNECIMENTO E INSTALAÇÃO. AF_10/2020</t>
  </si>
  <si>
    <t>12.84</t>
  </si>
  <si>
    <t>DISJUNTOR TRIPOLAR TIPO DIN, CORRENTE NOMINAL DE 32A - FORNECIMENTO E INSTALAÇÃO. AF_10/2020</t>
  </si>
  <si>
    <t>12.85</t>
  </si>
  <si>
    <t>DISJUNTOR TRIPOLAR TIPO DIN, CORRENTE NOMINAL DE 40A - FORNECIMENTO E INSTALAÇÃO. AF_10/2020</t>
  </si>
  <si>
    <t>12.86</t>
  </si>
  <si>
    <t>DISJUNTOR TRIPOLAR TIPO DIN, CORRENTE NOMINAL DE 50A - FORNECIMENTO E INSTALAÇÃO. AF_10/2020</t>
  </si>
  <si>
    <t>12.87</t>
  </si>
  <si>
    <t>DISPOSITIVO DPS CLASSE II, 1 POLO, TENSAO MAXIMA DE 175 V, CORRENTE MAXIMA DE *90* KA (TIPO AC)</t>
  </si>
  <si>
    <t>12.88</t>
  </si>
  <si>
    <t>DISPOSITIVO DPS CLASSE II, 1 POLO, TENSAO MAXIMA DE 275 V, CORRENTE MAXIMA DE *90* KA (TIPO AC)</t>
  </si>
  <si>
    <t>12.89</t>
  </si>
  <si>
    <t>DISPOSITIVO DPS CLASSE II, 1 POLO, TENSAO MAXIMA DE 385 V, CORRENTE MAXIMA DE *90* KA (TIPO AC)</t>
  </si>
  <si>
    <t>12.90</t>
  </si>
  <si>
    <t>DISPOSITIVO DPS CLASSE II, 1 POLO, TENSAO MAXIMA DE 460 V, CORRENTE MAXIMA DE *90* KA (TIPO AC)</t>
  </si>
  <si>
    <t>12.91</t>
  </si>
  <si>
    <t>BASE PARA RELE COM SUPORTE METALICO</t>
  </si>
  <si>
    <t>12.92</t>
  </si>
  <si>
    <t>FUSIVEL DIAZED 20 A TAMANHO DII, CAPACIDADE DE INTERRUPCAO DE 50 KA EM VCA E 8 KA EM VCC, TENSAO NOMINAL DE 500 V</t>
  </si>
  <si>
    <t>12.93</t>
  </si>
  <si>
    <t>FUSIVEL DIAZED 35 A TAMANHO DIII, CAPACIDADE DE INTERRUPCAO DE 50 KA EM VCA E 8 KA EM VCC, TENSAO NOMINAL DE 500 V</t>
  </si>
  <si>
    <t>12.94</t>
  </si>
  <si>
    <t>FUSIVEL NH 100 A TAMANHO 00, CAPACIDADE DE INTERRUPCAO DE 120 KA, TENSAO NOMINAL DE 500 V</t>
  </si>
  <si>
    <t>12.95</t>
  </si>
  <si>
    <t>FUSIVEL NH 200 A 250 AMPERES, TAMANHO 1, CAPACIDADE DE INTERRUPCAO DE 120 KA, TENSAO NOMINAL DE 500 V</t>
  </si>
  <si>
    <t>12.96</t>
  </si>
  <si>
    <t>CONTATOR TRIPOLAR, CORRENTE DE 9 A, TENSAO NOMINAL DE *500* V, CATEGORIA AC-2 E AC-3</t>
  </si>
  <si>
    <t>12.97</t>
  </si>
  <si>
    <t>CAIXA OCTOGONAL 4" X 4", PVC, INSTALADA EM LAJE - FORNECIMENTO E INSTALAÇÃO. AF_03/2023</t>
  </si>
  <si>
    <t>12.98</t>
  </si>
  <si>
    <t>CAIXA RETANGULAR 4" X 2" ALTA (2,00 M DO PISO), PVC, INSTALADA EM PAREDE - FORNECIMENTO E INSTALAÇÃO. AF_03/2023</t>
  </si>
  <si>
    <t>12.99</t>
  </si>
  <si>
    <t>CAIXA RETANGULAR 4" X 2" MÉDIA (1,30 M DO PISO), PVC, INSTALADA EM PAREDE - FORNECIMENTO E INSTALAÇÃO. AF_03/2023</t>
  </si>
  <si>
    <t>12.100</t>
  </si>
  <si>
    <t>CAIXA RETANGULAR 4" X 2" BAIXA (0,30 M DO PISO), PVC, INSTALADA EM PAREDE - FORNECIMENTO E INSTALAÇÃO. AF_03/2023</t>
  </si>
  <si>
    <t>12.101</t>
  </si>
  <si>
    <t>TOMADA ALTA DE EMBUTIR (1 MÓDULO), 2P+T 10 A, INCLUINDO SUPORTE E PLACA - FORNECIMENTO E INSTALAÇÃO. AF_03/2023</t>
  </si>
  <si>
    <t>12.102</t>
  </si>
  <si>
    <t>TOMADA ALTA DE EMBUTIR (1 MÓDULO), 2P+T 20 A, INCLUINDO SUPORTE E PLACA - FORNECIMENTO E INSTALAÇÃO. AF_03/2023</t>
  </si>
  <si>
    <t>12.103</t>
  </si>
  <si>
    <t>TOMADA BAIXA DE EMBUTIR (1 MÓDULO), 2P+T 10 A, INCLUINDO SUPORTE E PLACA - FORNECIMENTO E INSTALAÇÃO. AF_03/2023</t>
  </si>
  <si>
    <t>12.104</t>
  </si>
  <si>
    <t>TOMADA BAIXA DE EMBUTIR (1 MÓDULO), 2P+T 20 A, INCLUINDO SUPORTE E PLACA - FORNECIMENTO E INSTALAÇÃO. AF_03/2023</t>
  </si>
  <si>
    <t>12.105</t>
  </si>
  <si>
    <t>TOMADA MÉDIA DE EMBUTIR (1 MÓDULO), 2P+T 10 A, INCLUINDO SUPORTE E PLACA - FORNECIMENTO E INSTALAÇÃO. AF_03/2023</t>
  </si>
  <si>
    <t>12.106</t>
  </si>
  <si>
    <t>TOMADA MÉDIA DE EMBUTIR (1 MÓDULO), 2P+T 20 A, INCLUINDO SUPORTE E PLACA - FORNECIMENTO E INSTALAÇÃO. AF_03/2023</t>
  </si>
  <si>
    <t>12.107</t>
  </si>
  <si>
    <t xml:space="preserve">INTERRUPTOR SIMPLES (1 MÓDULO) COM SUPORTE E COM PLACA - FORNECIMENTO E INSTALAÇÃO. </t>
  </si>
  <si>
    <t>12.108</t>
  </si>
  <si>
    <t xml:space="preserve">INTERRUPTOR DUPLO (2 MÓDULOS) COM SUPORTE E COM PLACA - FORNECIMENTO E INSTALAÇÃO. </t>
  </si>
  <si>
    <t>12.109</t>
  </si>
  <si>
    <t>SUPORTE PARAFUSADO COM PLACA DE ENCAIXE 4" X 2" MÉDIO (1,30 M DO PISO) PARA PONTO ELÉTRICO - FORNECIMENTO E INSTALAÇÃO. AF_03/2023</t>
  </si>
  <si>
    <t>12.110</t>
  </si>
  <si>
    <t>TOMADA ALTA DE EMBUTIR (1 MÓDULO), 2P+T 20 A, SEM SUPORTE E SEM PLACA - FORNECIMENTO E INSTALAÇÃO. AF_03/2023</t>
  </si>
  <si>
    <t>12.111</t>
  </si>
  <si>
    <t>TOMADA MÉDIA DE EMBUTIR (1 MÓDULO), 2P+T 10 A, SEM SUPORTE E SEM PLACA - FORNECIMENTO E INSTALAÇÃO. AF_03/2023</t>
  </si>
  <si>
    <t>12.112</t>
  </si>
  <si>
    <t>TOMADA MÉDIA DE EMBUTIR (2 MÓDULOS), 2P+T 10 A, SEM SUPORTE E SEM PLACA - FORNECIMENTO E INSTALAÇÃO. AF_03/2023</t>
  </si>
  <si>
    <t>12.113</t>
  </si>
  <si>
    <t>TOMADA 2P+T 10A, 250V (APENAS MODULO)</t>
  </si>
  <si>
    <t>12.114</t>
  </si>
  <si>
    <t>TOMADA 2P+T 20A, 250V (APENAS MODULO)</t>
  </si>
  <si>
    <t>12.115</t>
  </si>
  <si>
    <t>INTERRUPTOR SIMPLES 10A, 250V (APENAS MODULO)</t>
  </si>
  <si>
    <t>12.116</t>
  </si>
  <si>
    <t>CAMPAINHA CIGARRA (1 MÓDULO), 10A/250V, SEM SUPORTE E SEM PLACA - FORNECIMENTO E INSTALAÇÃO. AF_03/2023</t>
  </si>
  <si>
    <t>12.117</t>
  </si>
  <si>
    <t>CONDULETE DE PVC, TIPO B, PARA ELETRODUTO DE PVC SOLDÁVEL DN 20 MM (1/2''), APARENTE - FORNECIMENTO E INSTALAÇÃO. AF_10/2022</t>
  </si>
  <si>
    <t>12.118</t>
  </si>
  <si>
    <t>CONDULETE DE PVC, TIPO B, PARA ELETRODUTO DE PVC SOLDÁVEL DN 25 MM (3/4''), APARENTE - FORNECIMENTO E INSTALAÇÃO. AF_10/2022</t>
  </si>
  <si>
    <t>12.119</t>
  </si>
  <si>
    <t>CONDULETE DE PVC, TIPO LL, PARA ELETRODUTO DE PVC SOLDÁVEL DN 20 MM (1/2''), APARENTE - FORNECIMENTO E INSTALAÇÃO. AF_10/2022</t>
  </si>
  <si>
    <t>12.120</t>
  </si>
  <si>
    <t>CONDULETE DE PVC, TIPO LL, PARA ELETRODUTO DE PVC SOLDÁVEL DN 25 MM (3/4''), APARENTE - FORNECIMENTO E INSTALAÇÃO. AF_10/2022</t>
  </si>
  <si>
    <t>12.121</t>
  </si>
  <si>
    <t>CONDULETE DE PVC, TIPO LB, PARA ELETRODUTO DE PVC SOLDÁVEL DN 20 MM (1/2''), APARENTE - FORNECIMENTO E INSTALAÇÃO. AF_10/2022</t>
  </si>
  <si>
    <t>12.122</t>
  </si>
  <si>
    <t>CONDULETE DE PVC, TIPO LB, PARA ELETRODUTO DE PVC SOLDÁVEL DN 25 MM (3/4''), APARENTE - FORNECIMENTO E INSTALAÇÃO. AF_10/2022</t>
  </si>
  <si>
    <t>12.123</t>
  </si>
  <si>
    <t>CONDULETE DE PVC, TIPO TB, PARA ELETRODUTO DE PVC SOLDÁVEL DN 20 MM (1/2''), APARENTE - FORNECIMENTO E INSTALAÇÃO. AF_10/2022</t>
  </si>
  <si>
    <t>12.124</t>
  </si>
  <si>
    <t>CONDULETE DE PVC, TIPO TB, PARA ELETRODUTO DE PVC SOLDÁVEL DN 25 MM (3/4''), APARENTE - FORNECIMENTO E INSTALAÇÃO. AF_10/2022</t>
  </si>
  <si>
    <t>12.125</t>
  </si>
  <si>
    <t>CONDULETE DE PVC, TIPO X, PARA ELETRODUTO DE PVC SOLDÁVEL DN 20 MM (1/2''), APARENTE - FORNECIMENTO E INSTALAÇÃO. AF_10/2022</t>
  </si>
  <si>
    <t>12.126</t>
  </si>
  <si>
    <t>CONDULETE DE PVC, TIPO X, PARA ELETRODUTO DE PVC SOLDÁVEL DN 25 MM (3/4"), APARENTE - FORNECIMENTO E INSTALAÇÃO. AF_10/2022</t>
  </si>
  <si>
    <t>12.127</t>
  </si>
  <si>
    <t>TAMPA PARA CONDULETE, EM PVC, PARA 1 INTERRUPTOR</t>
  </si>
  <si>
    <t>12.128</t>
  </si>
  <si>
    <t>TAMPA PARA CONDULETE, EM PVC, PARA 1 MODULO RJ</t>
  </si>
  <si>
    <t>12.129</t>
  </si>
  <si>
    <t>TAMPA PARA CONDULETE, EM PVC, PARA 2 MODULOS RJ</t>
  </si>
  <si>
    <t>12.130</t>
  </si>
  <si>
    <t>TAMPA PARA CONDULETE, EM PVC, PARA TOMADA HEXAGONAL</t>
  </si>
  <si>
    <t>12.131</t>
  </si>
  <si>
    <t>TAMPA CEGA EM PVC PARA CONDULETE 4 X 2"</t>
  </si>
  <si>
    <t>12.132</t>
  </si>
  <si>
    <t>PLACA/TAMPA CEGA EM LATAO ESCOVADO PARA CONDULETE EM LIGA DE ALUMINIO 4 X 4"</t>
  </si>
  <si>
    <t>12.133</t>
  </si>
  <si>
    <t>CAIXA ENTERRADA ELÉTRICA RETANGULAR, EM CONCRETO PRÉ-MOLDADO, FUNDO COM BRITA, DIMENSÕES INTERNAS: 0,3X0,3X0,3 M. AF_12/2020</t>
  </si>
  <si>
    <t>12.134</t>
  </si>
  <si>
    <t>CAIXA ENTERRADA ELÉTRICA RETANGULAR, EM CONCRETO PRÉ-MOLDADO, FUNDO COM BRITA, DIMENSÕES INTERNAS: 0,4X0,4X0,4 M. AF_12/2020</t>
  </si>
  <si>
    <t>12.135</t>
  </si>
  <si>
    <t>CAIXA ENTERRADA ELÉTRICA RETANGULAR, EM ALVENARIA COM TIJOLOS CERÂMICOS MACIÇOS, FUNDO COM BRITA, DIMENSÕES INTERNAS: 0,3X0,3X0,3 M. AF_12/2020</t>
  </si>
  <si>
    <t>12.136</t>
  </si>
  <si>
    <t>CAIXA ENTERRADA ELÉTRICA RETANGULAR, EM ALVENARIA COM TIJOLOS CERÂMICOS MACIÇOS, FUNDO COM BRITA, DIMENSÕES INTERNAS: 0,4X0,4X0,4 M. AF_12/2020</t>
  </si>
  <si>
    <t>12.137</t>
  </si>
  <si>
    <t>CCU-101</t>
  </si>
  <si>
    <t xml:space="preserve">INSTALAÇÃO DE DISPOSITIVO DR,  2 POLOS, SENSIBILIDADE DE 30 MA, CORRENTE DE 25A </t>
  </si>
  <si>
    <t>12.138</t>
  </si>
  <si>
    <t>CCU-102</t>
  </si>
  <si>
    <t>INSTALAÇÃO DE DISPOSITIVO DR, 2 POLOS, SENSIBILIDADE DE 30 MA, CORRENTE DE 40A</t>
  </si>
  <si>
    <t>12.139</t>
  </si>
  <si>
    <t>CCU-103</t>
  </si>
  <si>
    <t>INSTALAÇÃO DE DISPOSITIVO DR, 4 POLOS, SENSIBILIDADE DE 30 MA, CORRENTE DE 100A</t>
  </si>
  <si>
    <t>12.140</t>
  </si>
  <si>
    <t>CCU-104</t>
  </si>
  <si>
    <t>INSTALAÇÃO DE DISPOSITIVO DR, 4 POLOS, SENSIBILIDADE DE 30 MA, CORRENTE DE 63A</t>
  </si>
  <si>
    <t>12.141</t>
  </si>
  <si>
    <t>CCU-76</t>
  </si>
  <si>
    <t>LUMINÁRIA DE EMBUTIR, COM 2 LÂMPADAS LED DE 10 W - FORNECIMENTO E INSTALAÇÃO.</t>
  </si>
  <si>
    <t>SISTEMA DE PROTEÇÃO CONTRA DESCARGAS ATMOSFÉRICAS (SPDA)</t>
  </si>
  <si>
    <t>13.1</t>
  </si>
  <si>
    <t>13.2</t>
  </si>
  <si>
    <t>GRAMPO METALICO TIPO OLHAL PARA HASTE DE ATERRAMENTO DE 5/8", CONDUTOR DE *10* A 50 MM2</t>
  </si>
  <si>
    <t>13.3</t>
  </si>
  <si>
    <t>CORDOALHA DE COBRE NU 35 MM², NÃO ENTERRADA, COM ISOLADOR - FORNECIMENTO E INSTALAÇÃO. AF_08/2023</t>
  </si>
  <si>
    <t>13.4</t>
  </si>
  <si>
    <t>SUPORTE ISOLADOR PARA FIXAÇÃO DA CORDOALHA DE COBRE EM ALVENARIA OU CONCRETO - FORNECIMENTO E INSTALAÇÃO. AF_08/2023</t>
  </si>
  <si>
    <t>13.5</t>
  </si>
  <si>
    <t>ELETRODUTO RÍGIDO ROSCÁVEL, PVC, DN 40 MM (1 1/4"), PARA CIRCUITOS TERMINAIS, INSTALADO EM PAREDE - FORNECIMENTO E INSTALAÇÃO. AF_03/2023</t>
  </si>
  <si>
    <t>13.6</t>
  </si>
  <si>
    <t>HASTE DE ATERRAMENTO, DIÂMETRO 5/8", COM 3 METROS - FORNECIMENTO E INSTALAÇÃO. AF_08/2023</t>
  </si>
  <si>
    <t>13.7</t>
  </si>
  <si>
    <t>CAPTOR TIPO FRANKLIN PARA SPDA - FORNECIMENTO E INSTALAÇÃO. AF_08/2023</t>
  </si>
  <si>
    <t>13.8</t>
  </si>
  <si>
    <t>BASE METÁLICA PARA MASTRO 1 ½"  PARA SPDA - FORNECIMENTO E INSTALAÇÃO. AF_08/2023</t>
  </si>
  <si>
    <t>13.9</t>
  </si>
  <si>
    <t>MASTRO 1 ½", COM 3 METROS, PARA SPDA - FORNECIMENTO E INSTALAÇÃO. AF_08/2023</t>
  </si>
  <si>
    <t>13.10</t>
  </si>
  <si>
    <t>ABRACADEIRA DE LATAO PARA FIXACAO DE CABO PARA-RAIO, DIMENSOES 32 X 24 X 24 MM</t>
  </si>
  <si>
    <t xml:space="preserve">COBERTURA </t>
  </si>
  <si>
    <t>14.1</t>
  </si>
  <si>
    <t>FABRICAÇÃO E INSTALAÇÃO DE PONTALETES DE MADEIRA NÃO APARELHADA PARA TELHADOS COM ATÉ 2 ÁGUAS E COM TELHA ONDULADA DE FIBROCIMENTO, ALUMÍNIO OU PLÁSTICA EM EDIFÍCIO INSTITUCIONAL TÉRREO, INCLUSO TRANSPORTE VERTICAL. AF_07/2019</t>
  </si>
  <si>
    <t>14.2</t>
  </si>
  <si>
    <t>FABRICAÇÃO E INSTALAÇÃO DE PONTALETES DE MADEIRA NÃO APARELHADA PARA TELHADOS COM ATÉ 2 ÁGUAS E COM TELHA CERÂMICA OU DE CONCRETO EM EDIFÍCIO RESIDENCIAL DE MÚLTIPLOS PAVIMENTOS, INCLUSO TRANSPORTE VERTICAL. AF_07/2019</t>
  </si>
  <si>
    <t>14.3</t>
  </si>
  <si>
    <t>FABRICAÇÃO E INSTALAÇÃO DE TESOURA INTEIRA EM AÇO, VÃO DE 10 M, PARA TELHA ONDULADA DE FIBROCIMENTO, METÁLICA, PLÁSTICA OU TERMOACÚSTICA, INCLUSO IÇAMENTO. AF_07/2019</t>
  </si>
  <si>
    <t>14.4</t>
  </si>
  <si>
    <t>FABRICAÇÃO E INSTALAÇÃO DE TESOURA INTEIRA EM AÇO, VÃO DE 5 M, PARA TELHA ONDULADA DE FIBROCIMENTO, METÁLICA, PLÁSTICA OU TERMOACÚSTICA, INCLUSO IÇAMENTO. AF_07/2019</t>
  </si>
  <si>
    <t>14.5</t>
  </si>
  <si>
    <t>FABRICAÇÃO E INSTALAÇÃO DE TESOURA INTEIRA EM MADEIRA NÃO APARELHADA, VÃO DE 3 M, PARA TELHA ONDULADA DE FIBROCIMENTO, METÁLICA, PLÁSTICA OU TERMOACÚSTICA, INCLUSO IÇAMENTO. AF_07/2019</t>
  </si>
  <si>
    <t>14.6</t>
  </si>
  <si>
    <t>FABRICAÇÃO E INSTALAÇÃO DE TESOURA INTEIRA EM MADEIRA NÃO APARELHADA, VÃO DE 4 M, PARA TELHA ONDULADA DE FIBROCIMENTO, METÁLICA, PLÁSTICA OU TERMOACÚSTICA, INCLUSO IÇAMENTO. AF_07/2019</t>
  </si>
  <si>
    <t>14.7</t>
  </si>
  <si>
    <t>FABRICAÇÃO E INSTALAÇÃO DE TESOURA INTEIRA EM MADEIRA NÃO APARELHADA, VÃO DE 5 M, PARA TELHA ONDULADA DE FIBROCIMENTO, METÁLICA, PLÁSTICA OU TERMOACÚSTICA, INCLUSO IÇAMENTO. AF_07/2019</t>
  </si>
  <si>
    <t>14.8</t>
  </si>
  <si>
    <t>FABRICAÇÃO E INSTALAÇÃO DE TESOURA INTEIRA EM MADEIRA NÃO APARELHADA, VÃO DE 6 M, PARA TELHA ONDULADA DE FIBROCIMENTO, METÁLICA, PLÁSTICA OU TERMOACÚSTICA, INCLUSO IÇAMENTO. AF_07/2019</t>
  </si>
  <si>
    <t>14.9</t>
  </si>
  <si>
    <t>FABRICAÇÃO E INSTALAÇÃO DE TESOURA INTEIRA EM MADEIRA NÃO APARELHADA, VÃO DE 7 M, PARA TELHA ONDULADA DE FIBROCIMENTO, METÁLICA, PLÁSTICA OU TERMOACÚSTICA, INCLUSO IÇAMENTO. AF_07/2019</t>
  </si>
  <si>
    <t>14.10</t>
  </si>
  <si>
    <t>FABRICAÇÃO E INSTALAÇÃO DE TESOURA INTEIRA EM MADEIRA NÃO APARELHADA, VÃO DE 10 M, PARA TELHA ONDULADA DE FIBROCIMENTO, METÁLICA, PLÁSTICA OU TERMOACÚSTICA, INCLUSO IÇAMENTO. AF_07/2019</t>
  </si>
  <si>
    <t>14.11</t>
  </si>
  <si>
    <t>FABRICAÇÃO E INSTALAÇÃO DE TESOURA INTEIRA EM MADEIRA NÃO APARELHADA, VÃO DE 3 M, PARA TELHA CERÂMICA OU DE CONCRETO, INCLUSO IÇAMENTO. AF_07/2019</t>
  </si>
  <si>
    <t>14.12</t>
  </si>
  <si>
    <t>FABRICAÇÃO E INSTALAÇÃO DE TESOURA INTEIRA EM MADEIRA NÃO APARELHADA, VÃO DE 4 M, PARA TELHA CERÂMICA OU DE CONCRETO, INCLUSO IÇAMENTO. AF_07/2019</t>
  </si>
  <si>
    <t>14.13</t>
  </si>
  <si>
    <t>FABRICAÇÃO E INSTALAÇÃO DE TESOURA INTEIRA EM MADEIRA NÃO APARELHADA, VÃO DE 5 M, PARA TELHA CERÂMICA OU DE CONCRETO, INCLUSO IÇAMENTO. AF_07/2019</t>
  </si>
  <si>
    <t>14.14</t>
  </si>
  <si>
    <t>FABRICAÇÃO E INSTALAÇÃO DE TESOURA INTEIRA EM MADEIRA NÃO APARELHADA, VÃO DE 6 M, PARA TELHA CERÂMICA OU DE CONCRETO, INCLUSO IÇAMENTO. AF_07/2019</t>
  </si>
  <si>
    <t>14.15</t>
  </si>
  <si>
    <t>TRAMA DE AÇO COMPOSTA POR RIPAS E CAIBROS PARA TELHADOS DE ATÉ 2 ÁGUAS PARA TELHA CERÂMICA CAPA-CANAL, INCLUSO TRANSPORTE VERTICAL. AF_07/2019</t>
  </si>
  <si>
    <t>14.16</t>
  </si>
  <si>
    <t>TRAMA DE AÇO COMPOSTA POR TERÇAS PARA TELHADOS DE ATÉ 2 ÁGUAS PARA TELHA ESTRUTURAL DE FIBROCIMENTO, INCLUSO TRANSPORTE VERTICAL. AF_07/2019</t>
  </si>
  <si>
    <t>14.17</t>
  </si>
  <si>
    <t>TRAMA DE MADEIRA COMPOSTA POR RIPAS, CAIBROS E TERÇAS PARA TELHADOS DE ATÉ 2 ÁGUAS PARA TELHA DE ENCAIXE DE CERÂMICA OU DE CONCRETO, INCLUSO TRANSPORTE VERTICAL. AF_07/2019</t>
  </si>
  <si>
    <t>14.18</t>
  </si>
  <si>
    <t>TRAMA DE MADEIRA COMPOSTA POR TERÇAS PARA TELHADOS DE ATÉ 2 ÁGUAS PARA TELHA ESTRUTURAL DE FIBROCIMENTO, INCLUSO TRANSPORTE VERTICAL. AF_07/2019</t>
  </si>
  <si>
    <t>14.19</t>
  </si>
  <si>
    <t>RETIRADA E RECOLOCAÇÃO DE CAIBRO EM TELHADOS DE ATÉ 2 ÁGUAS COM TELHA CERÂMICA OU DE CONCRETO DE ENCAIXE, INCLUSO TRANSPORTE VERTICAL. AF_07/2019</t>
  </si>
  <si>
    <t>14.20</t>
  </si>
  <si>
    <t>RETIRADA E RECOLOCAÇÃO DE RIPA EM TELHADOS DE MAIS DE 2 ÁGUAS COM TELHA CERÂMICA OU DE CONCRETO DE ENCAIXE, INCLUSO TRANSPORTE VERTICAL. AF_07/2019</t>
  </si>
  <si>
    <t>14.21</t>
  </si>
  <si>
    <t>RETIRADA E RECOLOCAÇÃO DE CAIBRO EM TELHADOS DE MAIS DE 2 ÁGUAS COM TELHA CERÂMICA OU DE CONCRETO DE ENCAIXE, INCLUSO TRANSPORTE VERTICAL. AF_07/2019</t>
  </si>
  <si>
    <t>14.22</t>
  </si>
  <si>
    <t>RETIRADA E RECOLOCAÇÃO DE RIPA EM TELHADOS DE ATÉ 2 ÁGUAS COM TELHA CERÂMICA CAPA-CANAL, INCLUSO TRANSPORTE VERTICAL. AF_07/2019</t>
  </si>
  <si>
    <t>14.23</t>
  </si>
  <si>
    <t>SUBCOBERTURA COM MANTA PLÁSTICA REVESTIDA POR PELÍCULA DE ALUMÍNO, INCLUSO TRANSPORTE VERTICAL. AF_07/2019</t>
  </si>
  <si>
    <t>14.24</t>
  </si>
  <si>
    <t>TELHAMENTO COM TELHA CERÂMICA DE ENCAIXE, TIPO PORTUGUESA, COM ATÉ 2 ÁGUAS, INCLUSO TRANSPORTE VERTICAL. AF_07/2019</t>
  </si>
  <si>
    <t>14.25</t>
  </si>
  <si>
    <t>TELHAMENTO COM TELHA CERÂMICA DE ENCAIXE, TIPO PORTUGUESA, COM MAIS DE 2 ÁGUAS, INCLUSO TRANSPORTE VERTICAL. AF_07/2019</t>
  </si>
  <si>
    <t>14.26</t>
  </si>
  <si>
    <t>TELHAMENTO COM TELHA CERÂMICA CAPA-CANAL, TIPO COLONIAL, COM ATÉ 2 ÁGUAS, INCLUSO TRANSPORTE VERTICAL. AF_07/2019</t>
  </si>
  <si>
    <t>14.27</t>
  </si>
  <si>
    <t>TELHAMENTO COM TELHA CERÂMICA CAPA-CANAL, TIPO COLONIAL, COM MAIS DE 2 ÁGUAS, INCLUSO TRANSPORTE VERTICAL. AF_07/2019</t>
  </si>
  <si>
    <t>14.28</t>
  </si>
  <si>
    <t>TELHAMENTO COM TELHA CERÂMICA DE ENCAIXE, TIPO FRANCESA, COM ATÉ 2 ÁGUAS, INCLUSO TRANSPORTE VERTICAL. AF_07/2019</t>
  </si>
  <si>
    <t>14.29</t>
  </si>
  <si>
    <t>TELHAMENTO COM TELHA CERÂMICA DE ENCAIXE, TIPO FRANCESA, COM MAIS DE 2 ÁGUAS, INCLUSO TRANSPORTE VERTICAL. AF_07/2019</t>
  </si>
  <si>
    <t>14.30</t>
  </si>
  <si>
    <t>TELHAMENTO COM TELHA ONDULADA DE FIBROCIMENTO E = 6 MM, COM RECOBRIMENTO LATERAL DE 1 1/4 DE ONDA PARA TELHADO COM INCLINAÇÃO MÁXIMA DE 10°, COM ATÉ 2 ÁGUAS, INCLUSO IÇAMENTO. AF_07/2019</t>
  </si>
  <si>
    <t>14.31</t>
  </si>
  <si>
    <t>TELHAMENTO COM TELHA ONDULADA DE FIBRA DE VIDRO E = 0,6 MM, PARA TELHADO COM INCLINAÇÃO MAIOR QUE 10°, COM ATÉ 2 ÁGUAS, INCLUSO IÇAMENTO. AF_07/2019</t>
  </si>
  <si>
    <t>14.32</t>
  </si>
  <si>
    <t>TELHAMENTO COM TELHA ESTRUTURAL DE FIBROCIMENTO E= 8 MM, COM ATÉ 2 ÁGUAS, INCLUSO IÇAMENTO. AF_07/2019_PS</t>
  </si>
  <si>
    <t>14.33</t>
  </si>
  <si>
    <t>TELHAMENTO COM TELHA DE AÇO/ALUMÍNIO E = 0,5 MM, COM ATÉ 2 ÁGUAS, INCLUSO IÇAMENTO. AF_07/2019</t>
  </si>
  <si>
    <t>14.34</t>
  </si>
  <si>
    <t>EMBOÇAMENTO COM ARGAMASSA TRAÇO 1:2:9 (CIMENTO, CAL E AREIA). AF_07/2019</t>
  </si>
  <si>
    <t>14.35</t>
  </si>
  <si>
    <t>CUMEEIRA PARA TELHA CERÂMICA EMBOÇADA COM ARGAMASSA TRAÇO 1:2:9 (CIMENTO, CAL E AREIA) PARA TELHADOS COM ATÉ 2 ÁGUAS, INCLUSO TRANSPORTE VERTICAL. AF_07/2019</t>
  </si>
  <si>
    <t>14.36</t>
  </si>
  <si>
    <t>CUMEEIRA PARA TELHA DE FIBROCIMENTO ONDULADA E = 6 MM, INCLUSO ACESSÓRIOS DE FIXAÇÃO E IÇAMENTO. AF_07/2019</t>
  </si>
  <si>
    <t>14.37</t>
  </si>
  <si>
    <t>CUMEEIRA PARA TELHA DE FIBROCIMENTO ESTRUTURAL E = 6 MM, INCLUSO ACESSÓRIOS DE FIXAÇÃO E IÇAMENTO. AF_07/2019</t>
  </si>
  <si>
    <t>14.38</t>
  </si>
  <si>
    <t>CCU-19</t>
  </si>
  <si>
    <t>CUMEEIRA PARA TELHA EM AÇO ZINCADO ONDULADA/TRAPEZOIDAL</t>
  </si>
  <si>
    <t>14.39</t>
  </si>
  <si>
    <t>RUFO EM CHAPA DE AÇO GALVANIZADO NÚMERO 24, CORTE DE 25 CM, INCLUSO TRANSPORTE VERTICAL. AF_07/2019</t>
  </si>
  <si>
    <t>14.40</t>
  </si>
  <si>
    <t>RUFO EXTERNO/INTERNO EM CHAPA DE AÇO GALVANIZADO NÚMERO 26, CORTE DE 33 CM, INCLUSO IÇAMENTO. AF_07/2019</t>
  </si>
  <si>
    <t>14.41</t>
  </si>
  <si>
    <t>CALHA DE BEIRAL, SEMICIRCULAR DE PVC, DIAMETRO 125 MM, INCLUINDO CABECEIRAS, EMENDAS, BOCAIS, SUPORTES E VEDAÇÕES, EXCLUINDO CONDUTORES, INCLUSO TRANSPORTE VERTICAL. AF_07/2019</t>
  </si>
  <si>
    <t>14.42</t>
  </si>
  <si>
    <t>CALHA EM CHAPA DE AÇO GALVANIZADO NÚMERO 24, DESENVOLVIMENTO DE 33 CM, INCLUSO TRANSPORTE VERTICAL. AF_07/2019</t>
  </si>
  <si>
    <t>14.43</t>
  </si>
  <si>
    <t>CALHA EM CHAPA DE AÇO GALVANIZADO NÚMERO 24, DESENVOLVIMENTO DE 50 CM, INCLUSO TRANSPORTE VERTICAL. AF_07/2019</t>
  </si>
  <si>
    <t>14.44</t>
  </si>
  <si>
    <t>CALHA EM CHAPA DE AÇO GALVANIZADO NÚMERO 24, DESENVOLVIMENTO DE 100 CM, INCLUSO TRANSPORTE VERTICAL. AF_07/2019</t>
  </si>
  <si>
    <t>14.45</t>
  </si>
  <si>
    <t>TELHA DE FIBROCIMENTO ONDULADA E = 8 MM, DE 1,53 X 1,10 M (SEM AMIANTO)</t>
  </si>
  <si>
    <t>14.46</t>
  </si>
  <si>
    <t>TELHA DE FIBROCIMENTO ONDULADA E = 8 MM, DE 1,83 X 1,10 M (SEM AMIANTO)</t>
  </si>
  <si>
    <t>14.47</t>
  </si>
  <si>
    <t>TELHA DE FIBROCIMENTO ONDULADA E = 8 MM, DE 2,44 X 1,10 M (SEM AMIANTO)</t>
  </si>
  <si>
    <t>14.48</t>
  </si>
  <si>
    <t>TELHA ONDULADA EM ACO ZINCADO, ALTURA DE 17 MM, ESPESSURA DE 0,50 MM, LARGURA UTIL DE APROXIMADAMENTE 985 MM, SEM PINTURA</t>
  </si>
  <si>
    <t>14.49</t>
  </si>
  <si>
    <t>TELHA TRAPEZOIDAL EM ACO ZINCADO, SEM PINTURA, ALTURA DE APROXIMADAMENTE 40 MM, ESPESSURA DE 0,50 MM E LARGURA UTIL DE 980 MM</t>
  </si>
  <si>
    <t>14.50</t>
  </si>
  <si>
    <t>TELHA TRAPEZOIDAL EM ALUMINIO, ALTURA DE *38* MM E ESPESSURA DE 0,5 MM (LARGURA TOTAL DE 1056 MM E COMPRIMENTO DE 5000 MM)</t>
  </si>
  <si>
    <t>14.51</t>
  </si>
  <si>
    <t>TELHA TRAPEZOIDAL EM ALUMINIO, ALTURA DE *38* MM E ESPESSURA DE 0,7 MM (LARGURA TOTAL DE 1056 MM E COMPRIMENTO DE 5000 MM)</t>
  </si>
  <si>
    <t>14.52</t>
  </si>
  <si>
    <t>HASTE RETA PARA GANCHO DE FERRO GALVANIZADO, COM ROSCA 1/4" X 30 CM PARA FIXACAO DE TELHA METALICA, INCLUI PORCA E ARRUELAS DE VEDACAO</t>
  </si>
  <si>
    <t>CJ</t>
  </si>
  <si>
    <t>14.53</t>
  </si>
  <si>
    <t>HASTE RETA PARA GANCHO DE FERRO GALVANIZADO, COM ROSCA 5/16" X 45 CM PARA FIXACAO DE TELHA DE FIBROCIMENTO, INCLUI PORCA E ARRUELAS DE VEDACAO</t>
  </si>
  <si>
    <t>14.54</t>
  </si>
  <si>
    <t>PARAFUSO ROSCA SOBERBA ZINCADO CABECA CHATA FENDA SIMPLES 5,5 X 50 MM (2 ")</t>
  </si>
  <si>
    <t>14.55</t>
  </si>
  <si>
    <t>PARAFUSO ZINCADO ROSCA SOBERBA, CABECA SEXTAVADA, 5/16" X 200 MM, PARA FIXACAO DE TELHA EM MADEIRA</t>
  </si>
  <si>
    <t>14.56</t>
  </si>
  <si>
    <t>PARAFUSO ZINCADO ROSCA SOBERBA, CABECA SEXTAVADA, 5/16" X 250 MM, PARA FIXACAO DE TELHA EM MADEIRA</t>
  </si>
  <si>
    <t>14.57</t>
  </si>
  <si>
    <t>CONJUNTO ARRUELAS DE VEDACAO 5/16" PARA TELHA FIBROCIMENTO (UMA ARRUELA METALICA E UMA ARRUELA PVC - CONICAS)</t>
  </si>
  <si>
    <t>14.58</t>
  </si>
  <si>
    <t>ESTRIBO COM PARAFUSO EM CHAPA DE FERRO FUNDIDO DE 2" X 3/16" X 35 CM, SECAO "U", PARA MADEIRAMENTO DE TELHADO</t>
  </si>
  <si>
    <t>14.59</t>
  </si>
  <si>
    <t>RIPA APARELHADA *1,5 X 5* CM, EM MACARANDUBA/MASSARANDUBA, ANGELIM OU EQUIVALENTE DA REGIAO</t>
  </si>
  <si>
    <t>14.60</t>
  </si>
  <si>
    <t>CAIBRO APARELHADO *6 X 8* CM, EM MACARANDUBA/MASSARANDUBA, ANGELIM OU EQUIVALENTE DA REGIAO</t>
  </si>
  <si>
    <t>CARGA, TRANSPORTE E MAQUINARIOS</t>
  </si>
  <si>
    <t>15.1</t>
  </si>
  <si>
    <t>CCU-40</t>
  </si>
  <si>
    <t>CAMINHÃO CESTO 14M COM OPERADOR</t>
  </si>
  <si>
    <t>15.2</t>
  </si>
  <si>
    <t>CAMINHÃO PIPA 10.000 L TRUCADO, PESO BRUTO TOTAL 23.000 KG, CARGA ÚTIL MÁXIMA 15.935 KG, DISTÂNCIA ENTRE EIXOS 4,8 M, POTÊNCIA 230 CV, INCLUSIVE TANQUE DE AÇO PARA TRANSPORTE DE ÁGUA - CHP DIURNO. AF_06/2014</t>
  </si>
  <si>
    <t>CHP</t>
  </si>
  <si>
    <t>15.3</t>
  </si>
  <si>
    <t>CCU-46</t>
  </si>
  <si>
    <t>CARGA MANUAL DE ENTULHO</t>
  </si>
  <si>
    <t>15.4</t>
  </si>
  <si>
    <t>CCU-47</t>
  </si>
  <si>
    <t>TRANSPORTE DE ENTULHO COM CAMINHAO BASCULANTE 6 M3, RODOVIA PAVIMENTADA, DMT 0,5 A 1,0 KM</t>
  </si>
  <si>
    <t>15.5</t>
  </si>
  <si>
    <t>TRANSPORTE COM CAMINHÃO BASCULANTE DE 10 M³, EM VIA URBANA PAVIMENTADA, DMT ATÉ 30 KM (UNIDADE: M3XKM). AF_07/2020</t>
  </si>
  <si>
    <t>M3XKM</t>
  </si>
  <si>
    <t>15.6</t>
  </si>
  <si>
    <t>CCU-48</t>
  </si>
  <si>
    <t>CARGA, MANOBRAS E DESCARGA DE MATERIAIS DIVERSOS, COM CAMINHAO CARROCERIA 9T (CARGA E DESCARGA MANUAIS)</t>
  </si>
  <si>
    <t>15.7</t>
  </si>
  <si>
    <t>CCU-53</t>
  </si>
  <si>
    <t>TRANSPORTE COMERCIAL COM CAMINHAO CARROCERIA 9 T, RODOVIA PAVIMENTADA</t>
  </si>
  <si>
    <t>16.1</t>
  </si>
  <si>
    <t>GUARDA-CORPO DE AÇO GALVANIZADO DE 1,10M, MONTANTES TUBULARES DE 1.1/4" ESPAÇADOS DE 1,20M, TRAVESSA SUPERIOR DE 1.1/2", GRADIL FORMADO POR TUBOS HORIZONTAIS DE 1" E VERTICAIS DE 3/4", FIXADO COM CHUMBADOR MECÂNICO. AF_04/2019_PS</t>
  </si>
  <si>
    <t>16.2</t>
  </si>
  <si>
    <t>CORRIMÃO SIMPLES, DIÂMETRO EXTERNO = 1 1/2", EM AÇO GALVANIZADO. AF_04/2019_PS</t>
  </si>
  <si>
    <t>16.3</t>
  </si>
  <si>
    <t>CCU-41</t>
  </si>
  <si>
    <t>GRADE EM FERRO FIXA COM QUADRO EM BARRA CHATA 2" X 3/8", BARRAS REDONDAS 3/4", BARRAS CHATAS 2" X 1/4" NAS HORIZONTAIS</t>
  </si>
  <si>
    <t>16.4</t>
  </si>
  <si>
    <t>CCU-42</t>
  </si>
  <si>
    <t>PORTÃO EM CHAPA DE FERRO VENEZIANA TIPO Z INCLUSIVE DOBRADIÇAS, FERROLHOS E CHUMBADORES EM CHAPA DE FERRO E=5MM</t>
  </si>
  <si>
    <t>16.5</t>
  </si>
  <si>
    <t>CCU-43</t>
  </si>
  <si>
    <t>PORTÃO EM GRADE EM FERRO COM QUADRO EM BARRA CHATA 2" X 3/8", BARRAS REDONDAS 3/4", BARRAS CHATAS 2" X 1/4" NAS HORIZONTAIS</t>
  </si>
  <si>
    <t>16.6</t>
  </si>
  <si>
    <t>PORTÃO EM FERRO, EM TUBO DE AÇO GALV. 2" E TELA ONDULADA MALHA 3/8"</t>
  </si>
  <si>
    <t>16.7</t>
  </si>
  <si>
    <t>CCU-96</t>
  </si>
  <si>
    <t>RETIRADA DE PORTÃO DE FERRO PERFILADO</t>
  </si>
  <si>
    <t>16.8</t>
  </si>
  <si>
    <t>CCU-94</t>
  </si>
  <si>
    <t>RETIRADA DE COIFA E CHAPA PARA FOGÃO</t>
  </si>
  <si>
    <t>16.9</t>
  </si>
  <si>
    <t>CCU-98</t>
  </si>
  <si>
    <t>RECOLOCAÇÃO DE COIFA EM CHAPA PARA FOGÃO</t>
  </si>
  <si>
    <t>16.10</t>
  </si>
  <si>
    <t>CCU-99</t>
  </si>
  <si>
    <t>FIXAÇÃO E TROCA DE REBITES EM CAIXILHOS, PEÇAS E ESTRUTURAS DIVERSAS</t>
  </si>
  <si>
    <t>LIMPEZA</t>
  </si>
  <si>
    <t>17.1</t>
  </si>
  <si>
    <t>LIMPEZA DE SUPERFÍCIE COM JATO DE ALTA PRESSÃO. AF_04/2019</t>
  </si>
  <si>
    <t>17.2</t>
  </si>
  <si>
    <t>CCU-27</t>
  </si>
  <si>
    <t>LIMPEZA DE CALHA</t>
  </si>
  <si>
    <t>17.3</t>
  </si>
  <si>
    <t>LIMPEZA DE FORRO REMOVÍVEL COM PANO ÚMIDO. AF_04/2019</t>
  </si>
  <si>
    <t>17.4</t>
  </si>
  <si>
    <t>LIMPEZA DE PISO CERÂMICO OU PORCELANATO COM VASSOURA A SECO. AF_04/2019</t>
  </si>
  <si>
    <t>17.5</t>
  </si>
  <si>
    <t>LIMPEZA DE PISO CERÂMICO OU PORCELANATO COM PANO ÚMIDO. AF_04/2019</t>
  </si>
  <si>
    <t>17.6</t>
  </si>
  <si>
    <t>CCU-25</t>
  </si>
  <si>
    <t>LIMPEZA DE CAIXA DE PASSAGEM OU DE GORDURA COM REASSENTAMENTO DA TAMPA</t>
  </si>
  <si>
    <t>17.7</t>
  </si>
  <si>
    <t>CCU-24</t>
  </si>
  <si>
    <t>LIMPEZA DE FOSSA ATÉ 5M3</t>
  </si>
  <si>
    <t>17.8</t>
  </si>
  <si>
    <t>LIMPEZA MANUAL DE VEGETAÇÃO EM TERRENO COM ENXADA. AF_03/2024</t>
  </si>
  <si>
    <t>17.9</t>
  </si>
  <si>
    <t>CCU-44</t>
  </si>
  <si>
    <t>LIMPEZA GERAL DE EDIFICAÇÃO</t>
  </si>
  <si>
    <t>18.1</t>
  </si>
  <si>
    <t>DEMOLIÇÃO DE REVESTIMENTO CERÂMICO, DE FORMA MECANIZADA COM MARTELETE, SEM REAPROVEITAMENTO. AF_09/2023</t>
  </si>
  <si>
    <t>18.2</t>
  </si>
  <si>
    <t>DEMOLIÇÃO DE ARGAMASSAS, DE FORMA DE FORMA MECANIZADA COM MARTELETE, SEM REAPROVEITAMENTO. AF_09/2023</t>
  </si>
  <si>
    <t>REVESTIMENTO</t>
  </si>
  <si>
    <t>19.1</t>
  </si>
  <si>
    <t>DEMOLIÇÃO DE ARGAMASSAS, DE FORMA MANUAL, SEM REAPROVEITAMENTO. AF_09/2023</t>
  </si>
  <si>
    <t>19.2</t>
  </si>
  <si>
    <t>REVESTIMENTO CERÂMICO PARA PISO COM PLACAS TIPO PORCELANATO DE DIMENSÕES 60X60 CM APLICADA EM AMBIENTES DE ÁREA MAIOR QUE 10 M². AF_02/2023_PE</t>
  </si>
  <si>
    <t>19.3</t>
  </si>
  <si>
    <t>CHAPISCO APLICADO NO TETO OU EM ALVENARIA E ESTRUTURA, COM ROLO PARA TEXTURA ACRÍLICA. ARGAMASSA INDUSTRIALIZADA COM PREPARO MANUAL. AF_10/2022</t>
  </si>
  <si>
    <t>19.4</t>
  </si>
  <si>
    <t>EMBOÇO OU MASSA ÚNICA EM ARGAMASSA TRAÇO 1:2:8, PREPARO MECÂNICO COM BETONEIRA 400 L, APLICADA MANUALMENTE EM PANOS DE FACHADA COM PRESENÇA DE VÃOS, ESPESSURA DE 25 MM. AF_08/2022</t>
  </si>
  <si>
    <t>19.5</t>
  </si>
  <si>
    <t>EMBOÇO, EM ARGAMASSA TRAÇO 1:2:8, PREPARO MECÂNICO, APLICADO MANUALMENTE EM PAREDES INTERNAS DE AMBIENTES COM PÉ-DIREITO DUPLO E ÁREA MENOR QUE 5M², E = 10MM, COM TALISCAS. AF_03/2024</t>
  </si>
  <si>
    <t>19.6</t>
  </si>
  <si>
    <t>EMBOÇO, EM ARGAMASSA TRAÇO 1:2:8, PREPARO MANUAL, APLICADO MANUALMENTE EM PAREDES INTERNAS DE AMBIENTES COM ÁREA MAIOR QUE 10M², E = 10MM, COM TALISCAS. AF_03/2024</t>
  </si>
  <si>
    <t>DIVISÓRIAS, FORROS E ESQUADRIAS</t>
  </si>
  <si>
    <t>20.1</t>
  </si>
  <si>
    <t>CCU-106</t>
  </si>
  <si>
    <t>REMOÇÃO E SUBSTITUIÇÃO DE MOLA HIDRAULICA DE PISO PARA PORTA DE VIDRO TEMPERADO</t>
  </si>
  <si>
    <t>20.2</t>
  </si>
  <si>
    <t>20.3</t>
  </si>
  <si>
    <t>INSTALAÇÃO DE REFORÇO METÁLICO EM PAREDE DRYWALL. AF_07/2023</t>
  </si>
  <si>
    <t>20.4</t>
  </si>
  <si>
    <t>INSTALAÇÃO DE REFORÇO DE MADEIRA EM PAREDE DRYWALL. AF_07/2023</t>
  </si>
  <si>
    <t>20.5</t>
  </si>
  <si>
    <t>ACABAMENTOS PARA FORRO (MOLDURA DE GESSO). AF_08/2023</t>
  </si>
  <si>
    <t>20.6</t>
  </si>
  <si>
    <t>CCU-112</t>
  </si>
  <si>
    <t>ISOLAMENTO ACÚSTICO DIVISÓRIA INTERNA (DRY WALL) - e= 5CM, PSI 20</t>
  </si>
  <si>
    <t>20.7</t>
  </si>
  <si>
    <t>CCU-113</t>
  </si>
  <si>
    <t>ISOLAMENTO ACÚSTICO DIVISÓRIA INTERNA (DRY WALL) - e= 5CM, PSI 40</t>
  </si>
  <si>
    <t>HIDRÁULICA</t>
  </si>
  <si>
    <t>21.1</t>
  </si>
  <si>
    <t>REGISTRO DE GAVETA BRUTO, LATÃO, ROSCÁVEL, 1/2" - FORNECIMENTO E INSTALAÇÃO. AF_08/2021</t>
  </si>
  <si>
    <t>21.2</t>
  </si>
  <si>
    <t>21.3</t>
  </si>
  <si>
    <t>CURVA CURTA 90 GRAUS, PVC, SERIE NORMAL, ESGOTO PREDIAL, DN 100 MM, JUNTA ELÁSTICA, FORNECIDO E INSTALADO EM RAMAL DE DESCARGA OU RAMAL DE ESGOTO SANITÁRIO. AF_08/2022</t>
  </si>
  <si>
    <t>21.4</t>
  </si>
  <si>
    <t>JUNÇÃO SIMPLES, PVC, SERIE NORMAL, ESGOTO PREDIAL, DN 100 X 100 MM, JUNTA ELÁSTICA, FORNECIDO E INSTALADO EM RAMAL DE DESCARGA OU RAMAL DE ESGOTO SANITÁRIO. AF_08/2022</t>
  </si>
  <si>
    <t>21.5</t>
  </si>
  <si>
    <t>JUNÇÃO DE REDUÇÃO INVERTIDA, PVC, SÉRIE NORMAL, ESGOTO PREDIAL, DN 100 X 50 MM, JUNTA ELÁSTICA, FORNECIDO E INSTALADO EM RAMAL DE DESCARGA OU RAMAL DE ESGOTO SANITÁRIO. AF_08/2022</t>
  </si>
  <si>
    <t>21.6</t>
  </si>
  <si>
    <t>JUNÇÃO DE REDUCAO INVERTIDA, PVC, SÉRIE NORMAL, ESGOTO PREDIAL, DN 100 X 75 MM, JUNTA ELÁSTICA, FORNECIDO E INSTALADO EM RAMAL DE DESCARGA OU RAMAL DE ESGOTO SANITÁRIO. AF_08/2022</t>
  </si>
  <si>
    <t>21.7</t>
  </si>
  <si>
    <t>CAIXA SIFONADA, PVC, DN 100 X 100 X 50 MM, JUNTA ELÁSTICA, FORNECIDA E INSTALADA EM RAMAL DE DESCARGA OU EM RAMAL DE ESGOTO SANITÁRIO. AF_08/2022</t>
  </si>
  <si>
    <t>21.8</t>
  </si>
  <si>
    <t>CAIXA SIFONADA, PVC, DN 150 X 185 X 75 MM, JUNTA ELÁSTICA, FORNECIDA E INSTALADA EM RAMAL DE DESCARGA OU EM RAMAL DE ESGOTO SANITÁRIO. AF_08/2022</t>
  </si>
  <si>
    <t>21.9</t>
  </si>
  <si>
    <t>RALO SIFONADO, PVC, DN 100 X 40 MM, JUNTA SOLDÁVEL, FORNECIDO E INSTALADO EM RAMAL DE DESCARGA OU EM RAMAL DE ESGOTO SANITÁRIO. AF_08/2022</t>
  </si>
  <si>
    <t>21.10</t>
  </si>
  <si>
    <t>RALO SECO, PVC, DN 100 X 40 MM, JUNTA SOLDÁVEL, FORNECIDO E INSTALADO EM RAMAL DE DESCARGA OU EM RAMAL DE ESGOTO SANITÁRIO. AF_08/2022</t>
  </si>
  <si>
    <t>21.11</t>
  </si>
  <si>
    <t>RALO SECO CÔNICO, PVC, DN 100 X 40 MM, JUNTA SOLDÁVEL, FORNECIDO E INSTALADO EM RAMAL DE DESCARGA OU EM RAMAL DE ESGOTO SANITÁRIO. AF_08/2022</t>
  </si>
  <si>
    <t>21.12</t>
  </si>
  <si>
    <t>RALO SIFONADO REDONDO, PVC, DN 100 X 40 MM, JUNTA SOLDÁVEL, FORNECIDO E INSTALADO EM RAMAL DE DESCARGA OU EM RAMAL DE ESGOTO SANITÁRIO. AF_08/2022</t>
  </si>
  <si>
    <t>21.13</t>
  </si>
  <si>
    <t>CAIXA SIFONADA, COM GRELHA QUADRADA, PVC, DN 150 X 150 X 50 MM, JUNTA SOLDÁVEL, FORNECIDA E INSTALADA EM RAMAL DE DESCARGA OU EM RAMAL DE ESGOTO SANITÁRIO. AF_08/2022</t>
  </si>
  <si>
    <t>21.14</t>
  </si>
  <si>
    <t>CAIXA SIFONADA, COM GRELHA REDONDA, PVC, DN 150 X 150 X 50 MM, JUNTA SOLDÁVEL, FORNECIDA E INSTALADA EM RAMAL DE DESCARGA OU EM RAMAL DE ESGOTO SANITÁRIO. AF_08/2022</t>
  </si>
  <si>
    <t>ELÉTRICA</t>
  </si>
  <si>
    <t>22.1</t>
  </si>
  <si>
    <t>CCU-107</t>
  </si>
  <si>
    <t>CABO MULTIPOLAR DE COBRE, FLEXIVEL, CLASSE 4 OU 5, ISOLACAO EM HEPR, COBERTURA EM PVC-ST2, ANTICHAMA BWF-B, 0,6/1 KV, 3 CONDUTORES DE 10 MM2</t>
  </si>
  <si>
    <t>22.2</t>
  </si>
  <si>
    <t>CCU-108</t>
  </si>
  <si>
    <t>CABO MULTIPOLAR DE COBRE, FLEXIVEL, CLASSE 4 OU 5, ISOLACAO EM HEPR, COBERTURA EM PVC-ST2, ANTICHAMA BWF-B, 0,6/1 KV, 3 CONDUTORES DE 16 MM2</t>
  </si>
  <si>
    <t>22.3</t>
  </si>
  <si>
    <t>CCU-109</t>
  </si>
  <si>
    <t>CABO MULTIPOLAR DE COBRE, FLEXIVEL, CLASSE 4 OU 5, ISOLACAO EM HEPR, COBERTURA EM PVC-ST2, ANTICHAMA BWF-B, 0,6/1 KV, 3 CONDUTORES DE 25 MM2</t>
  </si>
  <si>
    <t>22.4</t>
  </si>
  <si>
    <t>CCU-110</t>
  </si>
  <si>
    <t>POSTE DE CONCRETO ARMADO DE SECAO DUPLO T, EXTENSAO DE 9,00 M, RESISTENCIA DE 300 A 400 DAN, TIPO B OU D</t>
  </si>
  <si>
    <t>22.5</t>
  </si>
  <si>
    <t>CCU-111</t>
  </si>
  <si>
    <t>POSTE DE CONCRETO ARMADO DE SECAO DUPLO T, EXTENSAO DE 8,00 M, RESISTENCIA DE 150 DAN, TIPO D</t>
  </si>
  <si>
    <t>22.6</t>
  </si>
  <si>
    <t>DISJUNTOR TRIPOLAR TIPO NEMA, CORRENTE NOMINAL DE 60 ATÉ 100A - FORNECIMENTO E INSTALAÇÃO. AF_10/2020</t>
  </si>
  <si>
    <t xml:space="preserve"> TOTAL GERAL DO ORÇAMENTO R$</t>
  </si>
  <si>
    <t>Percentual de mão de obra em relação ao valor total (Ordem de Serviço nº 03/2021)</t>
  </si>
  <si>
    <t>Observações:</t>
  </si>
  <si>
    <t>1 - Foi utilizada data base SINAPI abr/2025;</t>
  </si>
  <si>
    <t>2 - O BDI utilizado deverá respeitar o percentual máximo e diretrizes definidas no parecer técnico (doc. SEI 33445112) conforme orientação (doc. SEI 3394188), para atender a alteração da alíquota de ISSQN promovida pelo Decreto Municipal nº 22.651/2024,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</si>
  <si>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UTILIZAR FÓRMULA PARA QUANDO O ITEM FOR CCU</t>
  </si>
  <si>
    <t>ocultar as linhas antes de encaminhar para elaboração do edital</t>
  </si>
  <si>
    <t>Responsável Técnico:</t>
  </si>
  <si>
    <t>Título:</t>
  </si>
  <si>
    <t>Matrícula:</t>
  </si>
  <si>
    <r>
      <t>PE 058/2025</t>
    </r>
    <r>
      <rPr>
        <b/>
        <sz val="24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REGISTRO DE PREÇOS DE REPAROS E ADAPTAÇÕES EM INSTALAÇÕES PREDIAIS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24/07/2025 a 24/07/2026</t>
    </r>
  </si>
  <si>
    <t>Registro de preços para a prestação de serviços de reparos e adaptações em instalações prediais utilizados pela Administração da Prefeitura de Porto Alegre, com fornecimento de peças, materiais de consumo e insumos e mão de obra nos sistemas e equipamentos</t>
  </si>
  <si>
    <t>07.975.597/0001-39</t>
  </si>
  <si>
    <t>Preço Unitário
(R$)</t>
  </si>
  <si>
    <t>Local de execução:</t>
  </si>
  <si>
    <t>(preencher este campo com o local da prestação dos serviços)</t>
  </si>
  <si>
    <t>COLETOR PREDIAL DE ESGOTO, DA CAIXA ATÉ A REDE (DISTÂNCIA = 10 M, LARGURA DA VALA = 0,65 M), INCLUINDO ESCAVAÇÃO MANUAL, PREPARO DE FUNDO DE VALA E REATERRO MANUAL COM COMPACTAÇÃO MECANIZADA, TUBO PVC P/ REDE COLETORA ESGOTO JEI DN 100 MM E CONEXÕES - FORNECIMENTO E INSTALAÇÃO.</t>
  </si>
  <si>
    <t>CREA-RS:</t>
  </si>
  <si>
    <t>CRONOGRAMA FÍSICO-FINANCEIRO</t>
  </si>
  <si>
    <t>% Item</t>
  </si>
  <si>
    <t>VALOR TOTAL MENSAL</t>
  </si>
  <si>
    <t>VALOR TOTAL ACUMULADO</t>
  </si>
  <si>
    <t>RESUMO DO ORÇAMENTO</t>
  </si>
  <si>
    <t>VALOR TOTAL DO ORÇAMENTO</t>
  </si>
  <si>
    <t>Valor
(R$)</t>
  </si>
  <si>
    <t>Valor (R$)</t>
  </si>
  <si>
    <r>
      <t>PE 058/2025</t>
    </r>
    <r>
      <rPr>
        <b/>
        <sz val="24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REGISTRO DE PREÇOS DE REPAROS E
ADAPTAÇÕES EM INSTALAÇÕES PREDIAIS</t>
    </r>
  </si>
  <si>
    <r>
      <t xml:space="preserve">PE 058/2025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REGISTRO DE PREÇOS DE REPAROS E
ADAPTAÇÕES EM INSTALAÇÕES PREDIAIS</t>
    </r>
  </si>
  <si>
    <t>SERRALHERIA / FUNILARIA</t>
  </si>
  <si>
    <t>REMOÇÃO / DEMOLIÇÃO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</si>
</sst>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%"/>
    <numFmt numFmtId="165" formatCode="[$-416]mmm\-yy"/>
    <numFmt numFmtId="166" formatCode="_(* #,##0.00_);_(* \(#,##0.00\);_(* \-??_);_(@_)"/>
    <numFmt numFmtId="167" formatCode="#,##0.00\ ;&quot; (&quot;#,##0.00\);&quot; -&quot;#\ ;@\ "/>
    <numFmt numFmtId="168" formatCode="&quot;Mês&quot;\ 0"/>
    <numFmt numFmtId="169" formatCode="* #,##0.00\ ;* \(#,##0.00\);* \-#\ ;@\ "/>
    <numFmt numFmtId="170" formatCode="* #,##0.00\ ;* \(#,##0.00\);* \-#.00\ ;@\ "/>
  </numFmts>
  <fonts count="27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sz val="8"/>
      <color theme="1"/>
      <name val="Arial1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entury Gothic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DE9D9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9" fontId="15" fillId="6" borderId="29" xfId="1" applyFont="1" applyFill="1" applyBorder="1" applyAlignment="1" applyProtection="1">
      <alignment horizontal="center" vertical="center"/>
    </xf>
    <xf numFmtId="10" fontId="15" fillId="6" borderId="29" xfId="1" applyNumberFormat="1" applyFont="1" applyFill="1" applyBorder="1" applyAlignment="1" applyProtection="1">
      <alignment horizontal="center" vertical="center"/>
    </xf>
    <xf numFmtId="10" fontId="26" fillId="7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43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70" fontId="8" fillId="0" borderId="14" xfId="0" applyNumberFormat="1" applyFont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66" fontId="8" fillId="2" borderId="0" xfId="0" applyNumberFormat="1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9" fontId="2" fillId="0" borderId="34" xfId="0" applyNumberFormat="1" applyFont="1" applyBorder="1" applyAlignment="1">
      <alignment horizontal="center" vertical="center"/>
    </xf>
    <xf numFmtId="169" fontId="2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37" xfId="0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8" fillId="0" borderId="35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/>
    </xf>
    <xf numFmtId="10" fontId="2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right" vertical="center"/>
    </xf>
    <xf numFmtId="10" fontId="2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4" fontId="8" fillId="5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vertical="center"/>
    </xf>
    <xf numFmtId="2" fontId="8" fillId="6" borderId="16" xfId="0" applyNumberFormat="1" applyFont="1" applyFill="1" applyBorder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166" fontId="11" fillId="6" borderId="17" xfId="0" applyNumberFormat="1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 wrapText="1"/>
    </xf>
    <xf numFmtId="167" fontId="13" fillId="7" borderId="19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10" fontId="12" fillId="7" borderId="18" xfId="0" applyNumberFormat="1" applyFont="1" applyFill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167" fontId="12" fillId="2" borderId="18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10" fontId="12" fillId="0" borderId="18" xfId="0" applyNumberFormat="1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center" vertical="center" wrapText="1"/>
    </xf>
    <xf numFmtId="2" fontId="12" fillId="4" borderId="21" xfId="0" applyNumberFormat="1" applyFont="1" applyFill="1" applyBorder="1" applyAlignment="1">
      <alignment horizontal="center" vertical="center" wrapText="1"/>
    </xf>
    <xf numFmtId="2" fontId="12" fillId="4" borderId="22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166" fontId="12" fillId="0" borderId="23" xfId="0" applyNumberFormat="1" applyFont="1" applyBorder="1" applyAlignment="1">
      <alignment horizontal="center" vertical="center"/>
    </xf>
    <xf numFmtId="166" fontId="12" fillId="0" borderId="21" xfId="0" applyNumberFormat="1" applyFont="1" applyBorder="1" applyAlignment="1">
      <alignment horizontal="center" vertical="center"/>
    </xf>
    <xf numFmtId="0" fontId="8" fillId="6" borderId="15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15" fillId="6" borderId="16" xfId="0" applyFont="1" applyFill="1" applyBorder="1" applyAlignment="1">
      <alignment horizontal="right" vertical="center"/>
    </xf>
    <xf numFmtId="4" fontId="15" fillId="6" borderId="19" xfId="0" applyNumberFormat="1" applyFont="1" applyFill="1" applyBorder="1" applyAlignment="1">
      <alignment horizontal="center" vertical="center"/>
    </xf>
    <xf numFmtId="4" fontId="8" fillId="6" borderId="19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2" fontId="12" fillId="2" borderId="0" xfId="0" applyNumberFormat="1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167" fontId="13" fillId="7" borderId="18" xfId="0" applyNumberFormat="1" applyFont="1" applyFill="1" applyBorder="1" applyAlignment="1">
      <alignment horizontal="center" vertical="center" wrapText="1"/>
    </xf>
    <xf numFmtId="167" fontId="13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 wrapText="1"/>
    </xf>
    <xf numFmtId="4" fontId="12" fillId="4" borderId="21" xfId="0" applyNumberFormat="1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right" vertical="center"/>
    </xf>
    <xf numFmtId="4" fontId="15" fillId="6" borderId="27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9" fontId="17" fillId="6" borderId="10" xfId="0" applyNumberFormat="1" applyFont="1" applyFill="1" applyBorder="1" applyAlignment="1">
      <alignment horizontal="right" vertical="center" wrapText="1"/>
    </xf>
    <xf numFmtId="49" fontId="17" fillId="6" borderId="11" xfId="0" applyNumberFormat="1" applyFont="1" applyFill="1" applyBorder="1" applyAlignment="1">
      <alignment horizontal="right" vertical="center" wrapText="1"/>
    </xf>
    <xf numFmtId="49" fontId="17" fillId="6" borderId="6" xfId="0" applyNumberFormat="1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right" vertical="center"/>
    </xf>
    <xf numFmtId="4" fontId="15" fillId="6" borderId="14" xfId="0" applyNumberFormat="1" applyFont="1" applyFill="1" applyBorder="1" applyAlignment="1">
      <alignment horizontal="center" vertical="center"/>
    </xf>
    <xf numFmtId="4" fontId="17" fillId="6" borderId="1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6" borderId="29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right" vertical="center"/>
    </xf>
    <xf numFmtId="4" fontId="15" fillId="6" borderId="29" xfId="0" applyNumberFormat="1" applyFont="1" applyFill="1" applyBorder="1" applyAlignment="1">
      <alignment horizontal="center" vertical="center"/>
    </xf>
    <xf numFmtId="4" fontId="8" fillId="6" borderId="30" xfId="0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right" vertical="center"/>
    </xf>
    <xf numFmtId="9" fontId="15" fillId="6" borderId="11" xfId="0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4" fontId="15" fillId="6" borderId="11" xfId="0" applyNumberFormat="1" applyFont="1" applyFill="1" applyBorder="1" applyAlignment="1">
      <alignment horizontal="center" vertical="center"/>
    </xf>
    <xf numFmtId="4" fontId="8" fillId="6" borderId="12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4" fontId="17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9" borderId="0" xfId="0" applyFill="1" applyAlignment="1">
      <alignment vertical="center"/>
    </xf>
    <xf numFmtId="0" fontId="12" fillId="9" borderId="18" xfId="0" applyFont="1" applyFill="1" applyBorder="1" applyAlignment="1">
      <alignment horizontal="center" vertical="center" wrapText="1"/>
    </xf>
    <xf numFmtId="167" fontId="12" fillId="9" borderId="18" xfId="0" applyNumberFormat="1" applyFont="1" applyFill="1" applyBorder="1" applyAlignment="1">
      <alignment horizontal="center" vertical="center" wrapText="1"/>
    </xf>
    <xf numFmtId="2" fontId="0" fillId="9" borderId="0" xfId="0" applyNumberFormat="1" applyFill="1" applyAlignment="1">
      <alignment vertical="center"/>
    </xf>
    <xf numFmtId="4" fontId="12" fillId="9" borderId="18" xfId="0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left" vertical="center"/>
    </xf>
    <xf numFmtId="4" fontId="8" fillId="4" borderId="14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4" fontId="12" fillId="4" borderId="18" xfId="0" applyNumberFormat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2" fontId="12" fillId="4" borderId="21" xfId="0" applyNumberFormat="1" applyFont="1" applyFill="1" applyBorder="1" applyAlignment="1">
      <alignment horizontal="center" vertical="center"/>
    </xf>
    <xf numFmtId="2" fontId="12" fillId="4" borderId="22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right" vertical="center"/>
    </xf>
    <xf numFmtId="2" fontId="8" fillId="6" borderId="16" xfId="0" applyNumberFormat="1" applyFont="1" applyFill="1" applyBorder="1" applyAlignment="1">
      <alignment horizontal="right" vertical="center"/>
    </xf>
    <xf numFmtId="4" fontId="12" fillId="4" borderId="22" xfId="0" applyNumberFormat="1" applyFont="1" applyFill="1" applyBorder="1" applyAlignment="1">
      <alignment horizontal="center" vertical="center"/>
    </xf>
    <xf numFmtId="49" fontId="17" fillId="6" borderId="26" xfId="0" applyNumberFormat="1" applyFont="1" applyFill="1" applyBorder="1" applyAlignment="1">
      <alignment horizontal="right" vertical="center"/>
    </xf>
    <xf numFmtId="2" fontId="17" fillId="6" borderId="26" xfId="0" applyNumberFormat="1" applyFont="1" applyFill="1" applyBorder="1" applyAlignment="1">
      <alignment horizontal="right" vertical="center"/>
    </xf>
    <xf numFmtId="0" fontId="8" fillId="6" borderId="26" xfId="0" applyFont="1" applyFill="1" applyBorder="1" applyAlignment="1">
      <alignment horizontal="right" vertical="center"/>
    </xf>
    <xf numFmtId="49" fontId="17" fillId="6" borderId="29" xfId="0" applyNumberFormat="1" applyFont="1" applyFill="1" applyBorder="1" applyAlignment="1">
      <alignment horizontal="right" vertical="center"/>
    </xf>
    <xf numFmtId="2" fontId="17" fillId="6" borderId="29" xfId="0" applyNumberFormat="1" applyFont="1" applyFill="1" applyBorder="1" applyAlignment="1">
      <alignment horizontal="right" vertical="center"/>
    </xf>
    <xf numFmtId="0" fontId="18" fillId="6" borderId="29" xfId="0" applyFont="1" applyFill="1" applyBorder="1" applyAlignment="1">
      <alignment horizontal="right" vertical="center"/>
    </xf>
    <xf numFmtId="4" fontId="12" fillId="10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right" vertical="center"/>
    </xf>
    <xf numFmtId="2" fontId="17" fillId="2" borderId="0" xfId="0" applyNumberFormat="1" applyFont="1" applyFill="1" applyAlignment="1">
      <alignment horizontal="right" vertical="center"/>
    </xf>
    <xf numFmtId="49" fontId="17" fillId="6" borderId="25" xfId="0" applyNumberFormat="1" applyFont="1" applyFill="1" applyBorder="1" applyAlignment="1">
      <alignment horizontal="right" vertical="center"/>
    </xf>
    <xf numFmtId="0" fontId="8" fillId="2" borderId="45" xfId="0" applyFont="1" applyFill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" fontId="14" fillId="0" borderId="4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2" fontId="8" fillId="4" borderId="9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2" fontId="8" fillId="0" borderId="9" xfId="0" applyNumberFormat="1" applyFont="1" applyBorder="1" applyAlignment="1">
      <alignment horizontal="left" vertical="center"/>
    </xf>
    <xf numFmtId="170" fontId="2" fillId="0" borderId="9" xfId="0" applyNumberFormat="1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4" fillId="0" borderId="12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18" xfId="0" applyFont="1" applyBorder="1"/>
    <xf numFmtId="2" fontId="8" fillId="2" borderId="21" xfId="0" applyNumberFormat="1" applyFont="1" applyFill="1" applyBorder="1" applyAlignment="1">
      <alignment horizontal="left" vertical="center"/>
    </xf>
    <xf numFmtId="170" fontId="2" fillId="2" borderId="21" xfId="0" applyNumberFormat="1" applyFont="1" applyFill="1" applyBorder="1" applyAlignment="1">
      <alignment horizontal="center" vertical="center"/>
    </xf>
    <xf numFmtId="10" fontId="2" fillId="2" borderId="21" xfId="0" applyNumberFormat="1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2" xfId="0" applyFont="1" applyBorder="1"/>
    <xf numFmtId="0" fontId="4" fillId="0" borderId="42" xfId="0" applyFont="1" applyBorder="1"/>
    <xf numFmtId="2" fontId="8" fillId="2" borderId="9" xfId="0" applyNumberFormat="1" applyFont="1" applyFill="1" applyBorder="1" applyAlignment="1">
      <alignment vertical="center"/>
    </xf>
    <xf numFmtId="2" fontId="8" fillId="2" borderId="18" xfId="0" applyNumberFormat="1" applyFont="1" applyFill="1" applyBorder="1" applyAlignment="1">
      <alignment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38">
    <dxf>
      <font>
        <color theme="0"/>
      </font>
      <fill>
        <patternFill patternType="none"/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363682</xdr:colOff>
      <xdr:row>0</xdr:row>
      <xdr:rowOff>0</xdr:rowOff>
    </xdr:from>
    <xdr:to>
      <xdr:col>18</xdr:col>
      <xdr:colOff>363682</xdr:colOff>
      <xdr:row>1</xdr:row>
      <xdr:rowOff>135082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A5A4556-71DC-4F99-8EE8-E3B739D22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4182" y="0"/>
          <a:ext cx="0" cy="857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516082</xdr:colOff>
      <xdr:row>0</xdr:row>
      <xdr:rowOff>152400</xdr:rowOff>
    </xdr:from>
    <xdr:to>
      <xdr:col>18</xdr:col>
      <xdr:colOff>516082</xdr:colOff>
      <xdr:row>1</xdr:row>
      <xdr:rowOff>287482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E08B86B-BD56-4E47-A31C-09EC3F875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6582" y="152400"/>
          <a:ext cx="0" cy="857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251114</xdr:colOff>
      <xdr:row>0</xdr:row>
      <xdr:rowOff>294409</xdr:rowOff>
    </xdr:from>
    <xdr:ext cx="828675" cy="819151"/>
    <xdr:pic>
      <xdr:nvPicPr>
        <xdr:cNvPr id="2" name="image2.gif">
          <a:extLst>
            <a:ext uri="{FF2B5EF4-FFF2-40B4-BE49-F238E27FC236}">
              <a16:creationId xmlns:a16="http://schemas.microsoft.com/office/drawing/2014/main" id="{B624EB96-3CE4-4FED-BD98-92510CD5849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3341" y="294409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363682</xdr:colOff>
      <xdr:row>0</xdr:row>
      <xdr:rowOff>0</xdr:rowOff>
    </xdr:from>
    <xdr:to>
      <xdr:col>15</xdr:col>
      <xdr:colOff>363682</xdr:colOff>
      <xdr:row>1</xdr:row>
      <xdr:rowOff>135082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90293C5-FE04-4976-957F-0FCA34D29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2007" y="0"/>
          <a:ext cx="0" cy="84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516082</xdr:colOff>
      <xdr:row>0</xdr:row>
      <xdr:rowOff>152400</xdr:rowOff>
    </xdr:from>
    <xdr:to>
      <xdr:col>15</xdr:col>
      <xdr:colOff>516082</xdr:colOff>
      <xdr:row>1</xdr:row>
      <xdr:rowOff>287482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B62F2C9-08F5-4C77-AD44-36F873B31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4407" y="152400"/>
          <a:ext cx="0" cy="84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403514</xdr:colOff>
      <xdr:row>0</xdr:row>
      <xdr:rowOff>313459</xdr:rowOff>
    </xdr:from>
    <xdr:ext cx="828675" cy="819151"/>
    <xdr:pic>
      <xdr:nvPicPr>
        <xdr:cNvPr id="8" name="image2.gif">
          <a:extLst>
            <a:ext uri="{FF2B5EF4-FFF2-40B4-BE49-F238E27FC236}">
              <a16:creationId xmlns:a16="http://schemas.microsoft.com/office/drawing/2014/main" id="{9B7A114C-DC7F-43AC-A44D-296AB471AED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3514" y="313459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363682</xdr:colOff>
      <xdr:row>0</xdr:row>
      <xdr:rowOff>0</xdr:rowOff>
    </xdr:from>
    <xdr:to>
      <xdr:col>15</xdr:col>
      <xdr:colOff>363682</xdr:colOff>
      <xdr:row>1</xdr:row>
      <xdr:rowOff>135082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AE06D4-6831-4A58-A275-DDF36BDF8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2007" y="0"/>
          <a:ext cx="0" cy="84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516082</xdr:colOff>
      <xdr:row>0</xdr:row>
      <xdr:rowOff>152400</xdr:rowOff>
    </xdr:from>
    <xdr:to>
      <xdr:col>15</xdr:col>
      <xdr:colOff>516082</xdr:colOff>
      <xdr:row>1</xdr:row>
      <xdr:rowOff>287482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CD0606-560E-4CC1-9F6D-AB860B20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4407" y="152400"/>
          <a:ext cx="0" cy="84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384464</xdr:colOff>
      <xdr:row>0</xdr:row>
      <xdr:rowOff>294409</xdr:rowOff>
    </xdr:from>
    <xdr:ext cx="828675" cy="819151"/>
    <xdr:pic>
      <xdr:nvPicPr>
        <xdr:cNvPr id="5" name="image2.gif">
          <a:extLst>
            <a:ext uri="{FF2B5EF4-FFF2-40B4-BE49-F238E27FC236}">
              <a16:creationId xmlns:a16="http://schemas.microsoft.com/office/drawing/2014/main" id="{7573BA85-3BD7-49B9-9E51-BACCEEFC66B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4464" y="294409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2D64-069F-428D-A3A2-95C1120DDA58}">
  <sheetPr>
    <tabColor rgb="FF548DD4"/>
  </sheetPr>
  <dimension ref="A1:BG713"/>
  <sheetViews>
    <sheetView showGridLines="0" tabSelected="1" topLeftCell="D1" zoomScaleNormal="100" workbookViewId="0">
      <selection activeCell="F6" sqref="F6:L6"/>
    </sheetView>
  </sheetViews>
  <sheetFormatPr defaultColWidth="12.625" defaultRowHeight="15" customHeight="1"/>
  <cols>
    <col min="1" max="1" width="2.375" style="41" hidden="1" customWidth="1"/>
    <col min="2" max="2" width="8.875" style="41" hidden="1" customWidth="1"/>
    <col min="3" max="3" width="2.375" style="41" hidden="1" customWidth="1"/>
    <col min="4" max="4" width="6.625" style="41" customWidth="1"/>
    <col min="5" max="6" width="8.625" style="41" customWidth="1"/>
    <col min="7" max="7" width="60.625" style="41" customWidth="1"/>
    <col min="8" max="8" width="6.625" style="41" customWidth="1"/>
    <col min="9" max="9" width="9.625" style="175" customWidth="1"/>
    <col min="10" max="10" width="7.125" style="41" hidden="1" customWidth="1"/>
    <col min="11" max="11" width="9.625" style="41" customWidth="1"/>
    <col min="12" max="12" width="11.625" style="41" customWidth="1"/>
    <col min="13" max="14" width="9.625" style="41" customWidth="1"/>
    <col min="15" max="15" width="10.625" style="41" customWidth="1"/>
    <col min="16" max="16" width="0.25" style="41" hidden="1" customWidth="1"/>
    <col min="17" max="17" width="10.625" style="41" customWidth="1"/>
    <col min="18" max="19" width="11.625" style="41" customWidth="1"/>
    <col min="20" max="20" width="21.625" style="41" hidden="1" customWidth="1"/>
    <col min="21" max="25" width="7.625" style="41" hidden="1" customWidth="1"/>
    <col min="26" max="26" width="7.625" style="47" hidden="1" customWidth="1"/>
    <col min="27" max="27" width="12.625" style="47" customWidth="1"/>
    <col min="28" max="28" width="5.5" style="47" hidden="1" customWidth="1"/>
    <col min="29" max="29" width="8.25" style="47" hidden="1" customWidth="1"/>
    <col min="30" max="30" width="8.5" style="47" hidden="1" customWidth="1"/>
    <col min="31" max="31" width="53.375" style="47" hidden="1" customWidth="1"/>
    <col min="32" max="32" width="6.125" style="41" hidden="1" customWidth="1"/>
    <col min="33" max="33" width="7.25" style="41" hidden="1" customWidth="1"/>
    <col min="34" max="36" width="7.125" style="41" hidden="1" customWidth="1"/>
    <col min="37" max="37" width="9.375" style="41" hidden="1" customWidth="1"/>
    <col min="38" max="38" width="7.125" style="41" hidden="1" customWidth="1"/>
    <col min="39" max="39" width="9.375" style="41" hidden="1" customWidth="1"/>
    <col min="40" max="42" width="7.125" style="41" hidden="1" customWidth="1"/>
    <col min="43" max="43" width="11.5" style="41" hidden="1" customWidth="1"/>
    <col min="44" max="59" width="6.625" style="48" hidden="1" customWidth="1"/>
    <col min="60" max="16384" width="12.625" style="41"/>
  </cols>
  <sheetData>
    <row r="1" spans="1:59" ht="56.25" customHeight="1">
      <c r="A1" s="44"/>
      <c r="B1" s="45" t="s">
        <v>0</v>
      </c>
      <c r="C1" s="46"/>
      <c r="D1" s="235" t="s">
        <v>1407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7"/>
      <c r="T1" s="6"/>
      <c r="U1" s="6"/>
      <c r="V1" s="6"/>
      <c r="W1" s="6"/>
      <c r="X1" s="6"/>
      <c r="Y1" s="6"/>
      <c r="Z1" s="6"/>
      <c r="AA1" s="6"/>
      <c r="AB1" s="38"/>
    </row>
    <row r="2" spans="1:59" ht="56.25" customHeight="1">
      <c r="A2" s="49"/>
      <c r="B2" s="50"/>
      <c r="C2" s="51"/>
      <c r="D2" s="238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  <c r="T2" s="6"/>
      <c r="U2" s="6"/>
      <c r="V2" s="6"/>
      <c r="W2" s="6"/>
      <c r="X2" s="6"/>
      <c r="Y2" s="6"/>
      <c r="Z2" s="6"/>
      <c r="AA2" s="6"/>
      <c r="AB2" s="38"/>
    </row>
    <row r="3" spans="1:59" ht="22.5" customHeight="1">
      <c r="A3" s="49"/>
      <c r="B3" s="52"/>
      <c r="C3" s="51"/>
      <c r="D3" s="252" t="s">
        <v>1</v>
      </c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4"/>
      <c r="T3" s="6"/>
      <c r="U3" s="6"/>
      <c r="V3" s="6"/>
      <c r="W3" s="6"/>
      <c r="X3" s="6"/>
      <c r="Y3" s="6"/>
      <c r="Z3" s="6"/>
      <c r="AA3" s="6"/>
      <c r="AB3" s="38"/>
    </row>
    <row r="4" spans="1:59" ht="22.5" customHeight="1">
      <c r="A4" s="49"/>
      <c r="B4" s="52"/>
      <c r="C4" s="51"/>
      <c r="D4" s="53"/>
      <c r="E4" s="54" t="s">
        <v>2</v>
      </c>
      <c r="F4" s="214" t="s">
        <v>3</v>
      </c>
      <c r="G4" s="214"/>
      <c r="H4" s="214"/>
      <c r="I4" s="214"/>
      <c r="J4" s="214"/>
      <c r="K4" s="214"/>
      <c r="L4" s="214"/>
      <c r="M4" s="55" t="s">
        <v>4</v>
      </c>
      <c r="N4" s="255" t="s">
        <v>1409</v>
      </c>
      <c r="O4" s="255"/>
      <c r="P4" s="37"/>
      <c r="Q4" s="37"/>
      <c r="R4" s="56" t="s">
        <v>5</v>
      </c>
      <c r="S4" s="57"/>
      <c r="T4" s="6"/>
      <c r="U4" s="6"/>
      <c r="V4" s="6"/>
      <c r="W4" s="6"/>
      <c r="X4" s="6"/>
      <c r="Y4" s="6"/>
      <c r="Z4" s="6"/>
      <c r="AA4" s="6"/>
      <c r="AB4" s="38"/>
    </row>
    <row r="5" spans="1:59" ht="33.75" customHeight="1">
      <c r="A5" s="49"/>
      <c r="B5" s="52"/>
      <c r="C5" s="51"/>
      <c r="D5" s="256" t="s">
        <v>6</v>
      </c>
      <c r="E5" s="217"/>
      <c r="F5" s="214" t="s">
        <v>1408</v>
      </c>
      <c r="G5" s="214"/>
      <c r="H5" s="214"/>
      <c r="I5" s="214"/>
      <c r="J5" s="214"/>
      <c r="K5" s="214"/>
      <c r="L5" s="214"/>
      <c r="M5" s="59" t="s">
        <v>7</v>
      </c>
      <c r="N5" s="183">
        <v>45835</v>
      </c>
      <c r="O5" s="60"/>
      <c r="P5" s="60"/>
      <c r="Q5" s="60"/>
      <c r="R5" s="60" t="s">
        <v>8</v>
      </c>
      <c r="S5" s="61">
        <v>1.1284000000000001</v>
      </c>
      <c r="T5" s="6"/>
      <c r="U5" s="6"/>
      <c r="V5" s="6"/>
      <c r="W5" s="6"/>
      <c r="X5" s="6"/>
      <c r="Y5" s="6"/>
      <c r="Z5" s="6"/>
      <c r="AA5" s="6"/>
      <c r="AB5" s="38"/>
    </row>
    <row r="6" spans="1:59" ht="33.75" customHeight="1">
      <c r="A6" s="62"/>
      <c r="B6" s="63"/>
      <c r="C6" s="64"/>
      <c r="D6" s="246" t="s">
        <v>1411</v>
      </c>
      <c r="E6" s="247"/>
      <c r="F6" s="248" t="s">
        <v>1412</v>
      </c>
      <c r="G6" s="248"/>
      <c r="H6" s="248"/>
      <c r="I6" s="248"/>
      <c r="J6" s="248"/>
      <c r="K6" s="248"/>
      <c r="L6" s="248"/>
      <c r="M6" s="65" t="s">
        <v>9</v>
      </c>
      <c r="N6" s="66">
        <v>34403703</v>
      </c>
      <c r="O6" s="67"/>
      <c r="P6" s="67"/>
      <c r="Q6" s="67"/>
      <c r="R6" s="67" t="s">
        <v>10</v>
      </c>
      <c r="S6" s="68">
        <v>0.69950000000000001</v>
      </c>
      <c r="T6" s="6"/>
      <c r="U6" s="6"/>
      <c r="V6" s="6"/>
      <c r="W6" s="6"/>
      <c r="X6" s="6"/>
      <c r="Y6" s="6"/>
      <c r="Z6" s="6"/>
      <c r="AA6" s="6"/>
      <c r="AB6" s="38"/>
    </row>
    <row r="7" spans="1:59" ht="18.75" customHeight="1">
      <c r="A7" s="51"/>
      <c r="B7" s="52"/>
      <c r="C7" s="51"/>
      <c r="D7" s="223" t="s">
        <v>11</v>
      </c>
      <c r="E7" s="223" t="s">
        <v>12</v>
      </c>
      <c r="F7" s="223" t="s">
        <v>13</v>
      </c>
      <c r="G7" s="225" t="s">
        <v>14</v>
      </c>
      <c r="H7" s="225" t="s">
        <v>15</v>
      </c>
      <c r="I7" s="249" t="s">
        <v>16</v>
      </c>
      <c r="J7" s="251" t="s">
        <v>17</v>
      </c>
      <c r="K7" s="231"/>
      <c r="L7" s="231"/>
      <c r="M7" s="232"/>
      <c r="N7" s="227" t="s">
        <v>18</v>
      </c>
      <c r="O7" s="228" t="s">
        <v>1410</v>
      </c>
      <c r="P7" s="230" t="s">
        <v>20</v>
      </c>
      <c r="Q7" s="231"/>
      <c r="R7" s="231"/>
      <c r="S7" s="232"/>
      <c r="T7" s="6"/>
      <c r="U7" s="6"/>
      <c r="V7" s="6"/>
      <c r="W7" s="6"/>
      <c r="X7" s="233"/>
      <c r="Y7" s="217"/>
      <c r="Z7" s="217"/>
      <c r="AA7" s="6"/>
      <c r="AB7" s="234" t="s">
        <v>11</v>
      </c>
      <c r="AC7" s="234" t="s">
        <v>12</v>
      </c>
      <c r="AD7" s="234" t="s">
        <v>13</v>
      </c>
      <c r="AE7" s="226" t="s">
        <v>14</v>
      </c>
      <c r="AF7" s="226" t="s">
        <v>15</v>
      </c>
      <c r="AG7" s="228" t="s">
        <v>16</v>
      </c>
      <c r="AH7" s="244" t="s">
        <v>17</v>
      </c>
      <c r="AI7" s="241"/>
      <c r="AJ7" s="241"/>
      <c r="AK7" s="242"/>
      <c r="AL7" s="245" t="s">
        <v>18</v>
      </c>
      <c r="AM7" s="228" t="s">
        <v>19</v>
      </c>
      <c r="AN7" s="230" t="s">
        <v>20</v>
      </c>
      <c r="AO7" s="241"/>
      <c r="AP7" s="241"/>
      <c r="AQ7" s="242"/>
    </row>
    <row r="8" spans="1:59" ht="26.25" customHeight="1">
      <c r="A8" s="69"/>
      <c r="B8" s="50"/>
      <c r="C8" s="69"/>
      <c r="D8" s="224"/>
      <c r="E8" s="224"/>
      <c r="F8" s="224"/>
      <c r="G8" s="224"/>
      <c r="H8" s="224"/>
      <c r="I8" s="250"/>
      <c r="J8" s="184" t="s">
        <v>21</v>
      </c>
      <c r="K8" s="70" t="s">
        <v>22</v>
      </c>
      <c r="L8" s="70" t="s">
        <v>23</v>
      </c>
      <c r="M8" s="184" t="s">
        <v>24</v>
      </c>
      <c r="N8" s="224"/>
      <c r="O8" s="229"/>
      <c r="P8" s="184" t="s">
        <v>21</v>
      </c>
      <c r="Q8" s="70" t="s">
        <v>22</v>
      </c>
      <c r="R8" s="70" t="s">
        <v>23</v>
      </c>
      <c r="S8" s="184" t="s">
        <v>24</v>
      </c>
      <c r="T8" s="71"/>
      <c r="U8" s="71"/>
      <c r="V8" s="71"/>
      <c r="W8" s="71"/>
      <c r="X8" s="72"/>
      <c r="Y8" s="72"/>
      <c r="Z8" s="73"/>
      <c r="AA8" s="71"/>
      <c r="AB8" s="224"/>
      <c r="AC8" s="224"/>
      <c r="AD8" s="224"/>
      <c r="AE8" s="224"/>
      <c r="AF8" s="224"/>
      <c r="AG8" s="224"/>
      <c r="AH8" s="70" t="s">
        <v>21</v>
      </c>
      <c r="AI8" s="70" t="s">
        <v>22</v>
      </c>
      <c r="AJ8" s="70" t="s">
        <v>25</v>
      </c>
      <c r="AK8" s="70" t="s">
        <v>24</v>
      </c>
      <c r="AL8" s="224"/>
      <c r="AM8" s="224"/>
      <c r="AN8" s="70" t="s">
        <v>21</v>
      </c>
      <c r="AO8" s="70" t="s">
        <v>22</v>
      </c>
      <c r="AP8" s="70" t="s">
        <v>25</v>
      </c>
      <c r="AQ8" s="70" t="s">
        <v>24</v>
      </c>
    </row>
    <row r="9" spans="1:59" ht="6" customHeight="1">
      <c r="A9" s="38"/>
      <c r="B9" s="74"/>
      <c r="C9" s="38"/>
      <c r="D9" s="75"/>
      <c r="E9" s="76"/>
      <c r="F9" s="76"/>
      <c r="G9" s="76"/>
      <c r="H9" s="76"/>
      <c r="I9" s="77"/>
      <c r="J9" s="76"/>
      <c r="K9" s="76"/>
      <c r="L9" s="76"/>
      <c r="M9" s="76"/>
      <c r="N9" s="6"/>
      <c r="O9" s="76"/>
      <c r="P9" s="76"/>
      <c r="Q9" s="76"/>
      <c r="R9" s="76"/>
      <c r="S9" s="78"/>
      <c r="T9" s="6"/>
      <c r="U9" s="6"/>
      <c r="V9" s="6"/>
      <c r="W9" s="6"/>
      <c r="X9" s="6"/>
      <c r="Y9" s="6"/>
      <c r="Z9" s="6"/>
      <c r="AA9" s="6"/>
      <c r="AB9" s="75"/>
      <c r="AC9" s="76"/>
      <c r="AD9" s="76"/>
      <c r="AE9" s="76"/>
      <c r="AF9" s="76"/>
      <c r="AG9" s="76"/>
      <c r="AH9" s="76"/>
      <c r="AI9" s="76"/>
      <c r="AJ9" s="76"/>
      <c r="AK9" s="76"/>
      <c r="AL9" s="6"/>
      <c r="AM9" s="76"/>
      <c r="AN9" s="76"/>
      <c r="AO9" s="76"/>
      <c r="AP9" s="76"/>
      <c r="AQ9" s="78"/>
    </row>
    <row r="10" spans="1:59" ht="15" customHeight="1">
      <c r="A10" s="51"/>
      <c r="B10" s="52"/>
      <c r="C10" s="51"/>
      <c r="D10" s="79">
        <v>1</v>
      </c>
      <c r="E10" s="80"/>
      <c r="F10" s="80"/>
      <c r="G10" s="81" t="s">
        <v>26</v>
      </c>
      <c r="H10" s="81"/>
      <c r="I10" s="82"/>
      <c r="J10" s="81"/>
      <c r="K10" s="81"/>
      <c r="L10" s="81"/>
      <c r="M10" s="81"/>
      <c r="N10" s="83"/>
      <c r="O10" s="81"/>
      <c r="P10" s="81"/>
      <c r="Q10" s="81"/>
      <c r="R10" s="81"/>
      <c r="S10" s="84">
        <f>S67</f>
        <v>0</v>
      </c>
      <c r="T10" s="6"/>
      <c r="U10" s="6"/>
      <c r="V10" s="6"/>
      <c r="W10" s="6"/>
      <c r="X10" s="6"/>
      <c r="Y10" s="6"/>
      <c r="Z10" s="6"/>
      <c r="AA10" s="203"/>
      <c r="AB10" s="79">
        <v>1</v>
      </c>
      <c r="AC10" s="80"/>
      <c r="AD10" s="80"/>
      <c r="AE10" s="81" t="s">
        <v>26</v>
      </c>
      <c r="AF10" s="81"/>
      <c r="AG10" s="81"/>
      <c r="AH10" s="81"/>
      <c r="AI10" s="81"/>
      <c r="AJ10" s="81"/>
      <c r="AK10" s="81"/>
      <c r="AL10" s="83"/>
      <c r="AM10" s="81"/>
      <c r="AN10" s="81"/>
      <c r="AO10" s="81"/>
      <c r="AP10" s="81"/>
      <c r="AQ10" s="84">
        <f>AQ67</f>
        <v>5070.0499999999993</v>
      </c>
      <c r="AR10" s="48" t="str">
        <f>IF(AB10=D10,"ok","revisar")</f>
        <v>ok</v>
      </c>
      <c r="AS10" s="48" t="str">
        <f t="shared" ref="AS10:BG25" si="0">IF(AC10=E10,"ok","revisar")</f>
        <v>ok</v>
      </c>
      <c r="AT10" s="48" t="str">
        <f t="shared" si="0"/>
        <v>ok</v>
      </c>
      <c r="AU10" s="48" t="str">
        <f t="shared" si="0"/>
        <v>ok</v>
      </c>
      <c r="AV10" s="48" t="str">
        <f t="shared" si="0"/>
        <v>ok</v>
      </c>
      <c r="AW10" s="48" t="str">
        <f t="shared" si="0"/>
        <v>ok</v>
      </c>
      <c r="AX10" s="48" t="str">
        <f t="shared" si="0"/>
        <v>ok</v>
      </c>
      <c r="AY10" s="48" t="str">
        <f t="shared" si="0"/>
        <v>ok</v>
      </c>
      <c r="AZ10" s="48" t="str">
        <f t="shared" si="0"/>
        <v>ok</v>
      </c>
      <c r="BA10" s="48" t="str">
        <f t="shared" si="0"/>
        <v>ok</v>
      </c>
      <c r="BB10" s="48" t="str">
        <f t="shared" si="0"/>
        <v>ok</v>
      </c>
      <c r="BC10" s="48" t="str">
        <f t="shared" si="0"/>
        <v>ok</v>
      </c>
      <c r="BD10" s="48" t="str">
        <f t="shared" si="0"/>
        <v>ok</v>
      </c>
      <c r="BE10" s="48" t="str">
        <f t="shared" si="0"/>
        <v>ok</v>
      </c>
      <c r="BF10" s="48" t="str">
        <f t="shared" si="0"/>
        <v>ok</v>
      </c>
      <c r="BG10" s="48" t="str">
        <f t="shared" si="0"/>
        <v>revisar</v>
      </c>
    </row>
    <row r="11" spans="1:59" ht="26.25" customHeight="1">
      <c r="A11" s="51"/>
      <c r="B11" s="52" t="e">
        <f t="shared" ref="B11:B54" si="1">S11/$S$697</f>
        <v>#DIV/0!</v>
      </c>
      <c r="C11" s="51"/>
      <c r="D11" s="85" t="s">
        <v>27</v>
      </c>
      <c r="E11" s="86">
        <v>97622</v>
      </c>
      <c r="F11" s="87" t="s">
        <v>28</v>
      </c>
      <c r="G11" s="88" t="s">
        <v>29</v>
      </c>
      <c r="H11" s="185" t="s">
        <v>30</v>
      </c>
      <c r="I11" s="200"/>
      <c r="J11" s="94"/>
      <c r="K11" s="94">
        <v>45.75</v>
      </c>
      <c r="L11" s="94">
        <v>15.25</v>
      </c>
      <c r="M11" s="186">
        <f t="shared" ref="M11:M61" si="2">SUM(K11:L11)</f>
        <v>61</v>
      </c>
      <c r="N11" s="92">
        <v>0.25190000000000001</v>
      </c>
      <c r="O11" s="93">
        <f t="shared" ref="O11:O65" si="3">IF(N11="-",M11,(TRUNC(M11*(1+N11),2)))</f>
        <v>76.36</v>
      </c>
      <c r="P11" s="93"/>
      <c r="Q11" s="93">
        <f>IF($L11=0,$S11,IF(K11=0,0,IF($N11&lt;&gt;"-",IFERROR(TRUNC(TRUNC((K11*(1+$N11)),2)*$I11,2),0),IFERROR(TRUNC(K11*$I11,2),0))))</f>
        <v>0</v>
      </c>
      <c r="R11" s="93">
        <f>IF(L11=0,0,S11-Q11)</f>
        <v>0</v>
      </c>
      <c r="S11" s="94">
        <f>IFERROR(ROUND(ROUND(O11,2)*ROUND(I11,2),2),0)</f>
        <v>0</v>
      </c>
      <c r="T11" s="243"/>
      <c r="U11" s="6"/>
      <c r="V11" s="6" t="str">
        <f t="shared" ref="V11:V126" si="4">D11</f>
        <v>1.1</v>
      </c>
      <c r="W11" s="6" t="b">
        <f>IF(L11=0,S11-Q11-(TRUNC(TRUNC(J11*(1+N11),2)*I11,2)))</f>
        <v>0</v>
      </c>
      <c r="X11" s="6"/>
      <c r="Y11" s="6"/>
      <c r="Z11" s="6"/>
      <c r="AA11" s="203"/>
      <c r="AB11" s="85" t="s">
        <v>27</v>
      </c>
      <c r="AC11" s="95">
        <v>97665</v>
      </c>
      <c r="AD11" s="96" t="s">
        <v>28</v>
      </c>
      <c r="AE11" s="97" t="s">
        <v>31</v>
      </c>
      <c r="AF11" s="89" t="s">
        <v>76</v>
      </c>
      <c r="AG11" s="98">
        <v>50</v>
      </c>
      <c r="AH11" s="90">
        <v>0</v>
      </c>
      <c r="AI11" s="90">
        <v>0.87</v>
      </c>
      <c r="AJ11" s="90">
        <v>0.25</v>
      </c>
      <c r="AK11" s="91">
        <v>1.1200000000000001</v>
      </c>
      <c r="AL11" s="99">
        <v>0.2878</v>
      </c>
      <c r="AM11" s="93">
        <v>1.44</v>
      </c>
      <c r="AN11" s="93">
        <v>0</v>
      </c>
      <c r="AO11" s="93">
        <v>56</v>
      </c>
      <c r="AP11" s="93">
        <v>16</v>
      </c>
      <c r="AQ11" s="94">
        <v>72</v>
      </c>
      <c r="AR11" s="48" t="str">
        <f>IF(AB11=D11,"ok","revisar")</f>
        <v>ok</v>
      </c>
      <c r="AS11" s="48" t="str">
        <f t="shared" si="0"/>
        <v>revisar</v>
      </c>
      <c r="AT11" s="48" t="str">
        <f t="shared" si="0"/>
        <v>ok</v>
      </c>
      <c r="AU11" s="48" t="str">
        <f t="shared" si="0"/>
        <v>revisar</v>
      </c>
      <c r="AV11" s="48" t="str">
        <f t="shared" si="0"/>
        <v>revisar</v>
      </c>
      <c r="AW11" s="48" t="str">
        <f t="shared" si="0"/>
        <v>revisar</v>
      </c>
      <c r="AX11" s="48" t="str">
        <f t="shared" si="0"/>
        <v>ok</v>
      </c>
      <c r="AY11" s="48" t="str">
        <f t="shared" si="0"/>
        <v>revisar</v>
      </c>
      <c r="AZ11" s="48" t="str">
        <f t="shared" si="0"/>
        <v>revisar</v>
      </c>
      <c r="BA11" s="48" t="str">
        <f t="shared" si="0"/>
        <v>revisar</v>
      </c>
      <c r="BB11" s="48" t="str">
        <f t="shared" si="0"/>
        <v>revisar</v>
      </c>
      <c r="BC11" s="48" t="str">
        <f t="shared" si="0"/>
        <v>revisar</v>
      </c>
      <c r="BD11" s="48" t="str">
        <f t="shared" si="0"/>
        <v>ok</v>
      </c>
      <c r="BE11" s="48" t="str">
        <f t="shared" si="0"/>
        <v>revisar</v>
      </c>
      <c r="BF11" s="48" t="str">
        <f t="shared" si="0"/>
        <v>revisar</v>
      </c>
      <c r="BG11" s="48" t="str">
        <f t="shared" si="0"/>
        <v>revisar</v>
      </c>
    </row>
    <row r="12" spans="1:59" ht="26.25" customHeight="1">
      <c r="A12" s="51"/>
      <c r="B12" s="52" t="e">
        <f t="shared" si="1"/>
        <v>#DIV/0!</v>
      </c>
      <c r="C12" s="51"/>
      <c r="D12" s="85" t="s">
        <v>32</v>
      </c>
      <c r="E12" s="86">
        <v>97624</v>
      </c>
      <c r="F12" s="87" t="s">
        <v>28</v>
      </c>
      <c r="G12" s="88" t="s">
        <v>33</v>
      </c>
      <c r="H12" s="185" t="s">
        <v>30</v>
      </c>
      <c r="I12" s="200"/>
      <c r="J12" s="94"/>
      <c r="K12" s="94">
        <v>86</v>
      </c>
      <c r="L12" s="94">
        <v>28.69</v>
      </c>
      <c r="M12" s="186">
        <f t="shared" si="2"/>
        <v>114.69</v>
      </c>
      <c r="N12" s="92">
        <v>0.25190000000000001</v>
      </c>
      <c r="O12" s="93">
        <f t="shared" si="3"/>
        <v>143.58000000000001</v>
      </c>
      <c r="P12" s="93"/>
      <c r="Q12" s="93">
        <f t="shared" ref="Q12:Q65" si="5">IF($L12=0,$S12,IF(K12=0,0,IF($N12&lt;&gt;"-",IFERROR(TRUNC(TRUNC((K12*(1+$N12)),2)*$I12,2),0),IFERROR(TRUNC(K12*$I12,2),0))))</f>
        <v>0</v>
      </c>
      <c r="R12" s="93">
        <f t="shared" ref="R12:R65" si="6">IF(L12=0,0,S12-Q12)</f>
        <v>0</v>
      </c>
      <c r="S12" s="94">
        <f t="shared" ref="S12:S65" si="7">IFERROR(ROUND(ROUND(O12,2)*ROUND(I12,2),2),0)</f>
        <v>0</v>
      </c>
      <c r="T12" s="243"/>
      <c r="U12" s="6"/>
      <c r="V12" s="6" t="str">
        <f t="shared" si="4"/>
        <v>1.2</v>
      </c>
      <c r="W12" s="6" t="b">
        <f>IF(L12=0,S12-Q12-(TRUNC(TRUNC(J12*(1+N12),2)*I12,2)))</f>
        <v>0</v>
      </c>
      <c r="X12" s="6"/>
      <c r="Y12" s="6"/>
      <c r="Z12" s="6"/>
      <c r="AA12" s="203"/>
      <c r="AB12" s="85" t="s">
        <v>32</v>
      </c>
      <c r="AC12" s="95">
        <v>97661</v>
      </c>
      <c r="AD12" s="96" t="s">
        <v>28</v>
      </c>
      <c r="AE12" s="97" t="s">
        <v>34</v>
      </c>
      <c r="AF12" s="89" t="s">
        <v>46</v>
      </c>
      <c r="AG12" s="98">
        <v>2930</v>
      </c>
      <c r="AH12" s="90">
        <v>0</v>
      </c>
      <c r="AI12" s="90">
        <v>0.46</v>
      </c>
      <c r="AJ12" s="90">
        <v>0.12</v>
      </c>
      <c r="AK12" s="91">
        <v>0.57999999999999996</v>
      </c>
      <c r="AL12" s="99">
        <v>0.2878</v>
      </c>
      <c r="AM12" s="93">
        <v>0.74</v>
      </c>
      <c r="AN12" s="93">
        <v>0</v>
      </c>
      <c r="AO12" s="93">
        <v>1728.7</v>
      </c>
      <c r="AP12" s="93">
        <v>439.49999999999977</v>
      </c>
      <c r="AQ12" s="94">
        <v>2168.1999999999998</v>
      </c>
      <c r="AR12" s="48" t="str">
        <f t="shared" ref="AR12:BG41" si="8">IF(AB12=D12,"ok","revisar")</f>
        <v>ok</v>
      </c>
      <c r="AS12" s="48" t="str">
        <f t="shared" si="0"/>
        <v>revisar</v>
      </c>
      <c r="AT12" s="48" t="str">
        <f t="shared" si="0"/>
        <v>ok</v>
      </c>
      <c r="AU12" s="48" t="str">
        <f t="shared" si="0"/>
        <v>revisar</v>
      </c>
      <c r="AV12" s="48" t="str">
        <f t="shared" si="0"/>
        <v>revisar</v>
      </c>
      <c r="AW12" s="48" t="str">
        <f t="shared" si="0"/>
        <v>revisar</v>
      </c>
      <c r="AX12" s="48" t="str">
        <f t="shared" si="0"/>
        <v>ok</v>
      </c>
      <c r="AY12" s="48" t="str">
        <f t="shared" si="0"/>
        <v>revisar</v>
      </c>
      <c r="AZ12" s="48" t="str">
        <f t="shared" si="0"/>
        <v>revisar</v>
      </c>
      <c r="BA12" s="48" t="str">
        <f t="shared" si="0"/>
        <v>revisar</v>
      </c>
      <c r="BB12" s="48" t="str">
        <f t="shared" si="0"/>
        <v>revisar</v>
      </c>
      <c r="BC12" s="48" t="str">
        <f t="shared" si="0"/>
        <v>revisar</v>
      </c>
      <c r="BD12" s="48" t="str">
        <f t="shared" si="0"/>
        <v>ok</v>
      </c>
      <c r="BE12" s="48" t="str">
        <f t="shared" si="0"/>
        <v>revisar</v>
      </c>
      <c r="BF12" s="48" t="str">
        <f t="shared" si="0"/>
        <v>revisar</v>
      </c>
      <c r="BG12" s="48" t="str">
        <f t="shared" si="0"/>
        <v>revisar</v>
      </c>
    </row>
    <row r="13" spans="1:59" ht="26.25" customHeight="1">
      <c r="A13" s="51"/>
      <c r="B13" s="52" t="e">
        <f t="shared" si="1"/>
        <v>#DIV/0!</v>
      </c>
      <c r="C13" s="51"/>
      <c r="D13" s="85" t="s">
        <v>35</v>
      </c>
      <c r="E13" s="86">
        <v>97627</v>
      </c>
      <c r="F13" s="87" t="s">
        <v>28</v>
      </c>
      <c r="G13" s="88" t="s">
        <v>36</v>
      </c>
      <c r="H13" s="185" t="s">
        <v>30</v>
      </c>
      <c r="I13" s="200"/>
      <c r="J13" s="94"/>
      <c r="K13" s="94">
        <v>191.58</v>
      </c>
      <c r="L13" s="94">
        <v>50.08</v>
      </c>
      <c r="M13" s="186">
        <f t="shared" si="2"/>
        <v>241.66000000000003</v>
      </c>
      <c r="N13" s="92">
        <v>0.25190000000000001</v>
      </c>
      <c r="O13" s="93">
        <f t="shared" si="3"/>
        <v>302.52999999999997</v>
      </c>
      <c r="P13" s="93"/>
      <c r="Q13" s="93">
        <f t="shared" si="5"/>
        <v>0</v>
      </c>
      <c r="R13" s="93">
        <f t="shared" si="6"/>
        <v>0</v>
      </c>
      <c r="S13" s="94">
        <f t="shared" si="7"/>
        <v>0</v>
      </c>
      <c r="T13" s="243"/>
      <c r="U13" s="6"/>
      <c r="V13" s="6" t="str">
        <f t="shared" si="4"/>
        <v>1.3</v>
      </c>
      <c r="W13" s="6" t="b">
        <f t="shared" ref="W13:W76" si="9">IF(L13=0,S13-Q13-(TRUNC(TRUNC(J13*(1+N13),2)*I13,2)))</f>
        <v>0</v>
      </c>
      <c r="X13" s="6"/>
      <c r="Y13" s="6"/>
      <c r="Z13" s="6"/>
      <c r="AA13" s="203"/>
      <c r="AB13" s="85" t="s">
        <v>35</v>
      </c>
      <c r="AC13" s="95">
        <v>97660</v>
      </c>
      <c r="AD13" s="96" t="s">
        <v>28</v>
      </c>
      <c r="AE13" s="97" t="s">
        <v>37</v>
      </c>
      <c r="AF13" s="89" t="s">
        <v>76</v>
      </c>
      <c r="AG13" s="98">
        <v>132</v>
      </c>
      <c r="AH13" s="90">
        <v>0</v>
      </c>
      <c r="AI13" s="90">
        <v>0.46</v>
      </c>
      <c r="AJ13" s="90">
        <v>0.12</v>
      </c>
      <c r="AK13" s="91">
        <v>0.57999999999999996</v>
      </c>
      <c r="AL13" s="99">
        <v>0.2878</v>
      </c>
      <c r="AM13" s="93">
        <v>0.74</v>
      </c>
      <c r="AN13" s="93">
        <v>0</v>
      </c>
      <c r="AO13" s="93">
        <v>77.88</v>
      </c>
      <c r="AP13" s="93">
        <v>19.800000000000011</v>
      </c>
      <c r="AQ13" s="94">
        <v>97.68</v>
      </c>
      <c r="AR13" s="48" t="str">
        <f t="shared" si="8"/>
        <v>ok</v>
      </c>
      <c r="AS13" s="48" t="str">
        <f t="shared" si="0"/>
        <v>revisar</v>
      </c>
      <c r="AT13" s="48" t="str">
        <f t="shared" si="0"/>
        <v>ok</v>
      </c>
      <c r="AU13" s="48" t="str">
        <f t="shared" si="0"/>
        <v>revisar</v>
      </c>
      <c r="AV13" s="48" t="str">
        <f t="shared" si="0"/>
        <v>revisar</v>
      </c>
      <c r="AW13" s="48" t="str">
        <f t="shared" si="0"/>
        <v>revisar</v>
      </c>
      <c r="AX13" s="48" t="str">
        <f t="shared" si="0"/>
        <v>ok</v>
      </c>
      <c r="AY13" s="48" t="str">
        <f t="shared" si="0"/>
        <v>revisar</v>
      </c>
      <c r="AZ13" s="48" t="str">
        <f t="shared" si="0"/>
        <v>revisar</v>
      </c>
      <c r="BA13" s="48" t="str">
        <f t="shared" si="0"/>
        <v>revisar</v>
      </c>
      <c r="BB13" s="48" t="str">
        <f t="shared" si="0"/>
        <v>revisar</v>
      </c>
      <c r="BC13" s="48" t="str">
        <f t="shared" si="0"/>
        <v>revisar</v>
      </c>
      <c r="BD13" s="48" t="str">
        <f t="shared" si="0"/>
        <v>ok</v>
      </c>
      <c r="BE13" s="48" t="str">
        <f t="shared" si="0"/>
        <v>revisar</v>
      </c>
      <c r="BF13" s="48" t="str">
        <f t="shared" si="0"/>
        <v>revisar</v>
      </c>
      <c r="BG13" s="48" t="str">
        <f t="shared" si="0"/>
        <v>revisar</v>
      </c>
    </row>
    <row r="14" spans="1:59" ht="26.25" customHeight="1">
      <c r="A14" s="51"/>
      <c r="B14" s="52" t="e">
        <f t="shared" si="1"/>
        <v>#DIV/0!</v>
      </c>
      <c r="C14" s="51"/>
      <c r="D14" s="85" t="s">
        <v>38</v>
      </c>
      <c r="E14" s="86">
        <v>97633</v>
      </c>
      <c r="F14" s="87" t="s">
        <v>28</v>
      </c>
      <c r="G14" s="88" t="s">
        <v>39</v>
      </c>
      <c r="H14" s="185" t="s">
        <v>40</v>
      </c>
      <c r="I14" s="200"/>
      <c r="J14" s="94"/>
      <c r="K14" s="94">
        <v>18.41</v>
      </c>
      <c r="L14" s="94">
        <v>6.01</v>
      </c>
      <c r="M14" s="186">
        <f t="shared" si="2"/>
        <v>24.42</v>
      </c>
      <c r="N14" s="92">
        <v>0.25190000000000001</v>
      </c>
      <c r="O14" s="93">
        <f t="shared" si="3"/>
        <v>30.57</v>
      </c>
      <c r="P14" s="93"/>
      <c r="Q14" s="93">
        <f t="shared" si="5"/>
        <v>0</v>
      </c>
      <c r="R14" s="93">
        <f t="shared" si="6"/>
        <v>0</v>
      </c>
      <c r="S14" s="94">
        <f t="shared" si="7"/>
        <v>0</v>
      </c>
      <c r="T14" s="243"/>
      <c r="U14" s="6"/>
      <c r="V14" s="6" t="str">
        <f t="shared" si="4"/>
        <v>1.4</v>
      </c>
      <c r="W14" s="6" t="b">
        <f t="shared" si="9"/>
        <v>0</v>
      </c>
      <c r="X14" s="6"/>
      <c r="Y14" s="6"/>
      <c r="Z14" s="6"/>
      <c r="AA14" s="203"/>
      <c r="AB14" s="85" t="s">
        <v>38</v>
      </c>
      <c r="AC14" s="95" t="s">
        <v>41</v>
      </c>
      <c r="AD14" s="96" t="s">
        <v>42</v>
      </c>
      <c r="AE14" s="97" t="s">
        <v>43</v>
      </c>
      <c r="AF14" s="89" t="s">
        <v>76</v>
      </c>
      <c r="AG14" s="98">
        <v>24</v>
      </c>
      <c r="AH14" s="90">
        <v>0</v>
      </c>
      <c r="AI14" s="90">
        <v>5.04</v>
      </c>
      <c r="AJ14" s="90">
        <v>0</v>
      </c>
      <c r="AK14" s="91">
        <v>5.04</v>
      </c>
      <c r="AL14" s="99">
        <v>0.2878</v>
      </c>
      <c r="AM14" s="93">
        <v>6.49</v>
      </c>
      <c r="AN14" s="93">
        <v>0</v>
      </c>
      <c r="AO14" s="93">
        <v>155.76</v>
      </c>
      <c r="AP14" s="93">
        <v>0</v>
      </c>
      <c r="AQ14" s="94">
        <v>155.76</v>
      </c>
      <c r="AR14" s="48" t="str">
        <f t="shared" si="8"/>
        <v>ok</v>
      </c>
      <c r="AS14" s="48" t="str">
        <f t="shared" si="0"/>
        <v>revisar</v>
      </c>
      <c r="AT14" s="48" t="str">
        <f t="shared" si="0"/>
        <v>revisar</v>
      </c>
      <c r="AU14" s="48" t="str">
        <f t="shared" si="0"/>
        <v>revisar</v>
      </c>
      <c r="AV14" s="48" t="str">
        <f t="shared" si="0"/>
        <v>revisar</v>
      </c>
      <c r="AW14" s="48" t="str">
        <f t="shared" si="0"/>
        <v>revisar</v>
      </c>
      <c r="AX14" s="48" t="str">
        <f t="shared" si="0"/>
        <v>ok</v>
      </c>
      <c r="AY14" s="48" t="str">
        <f t="shared" si="0"/>
        <v>revisar</v>
      </c>
      <c r="AZ14" s="48" t="str">
        <f t="shared" si="0"/>
        <v>revisar</v>
      </c>
      <c r="BA14" s="48" t="str">
        <f t="shared" si="0"/>
        <v>revisar</v>
      </c>
      <c r="BB14" s="48" t="str">
        <f t="shared" si="0"/>
        <v>revisar</v>
      </c>
      <c r="BC14" s="48" t="str">
        <f t="shared" si="0"/>
        <v>revisar</v>
      </c>
      <c r="BD14" s="48" t="str">
        <f t="shared" si="0"/>
        <v>ok</v>
      </c>
      <c r="BE14" s="48" t="str">
        <f t="shared" si="0"/>
        <v>revisar</v>
      </c>
      <c r="BF14" s="48" t="str">
        <f t="shared" si="0"/>
        <v>ok</v>
      </c>
      <c r="BG14" s="48" t="str">
        <f t="shared" si="0"/>
        <v>revisar</v>
      </c>
    </row>
    <row r="15" spans="1:59" ht="26.25" customHeight="1">
      <c r="A15" s="51"/>
      <c r="B15" s="52" t="e">
        <f t="shared" si="1"/>
        <v>#DIV/0!</v>
      </c>
      <c r="C15" s="51"/>
      <c r="D15" s="85" t="s">
        <v>44</v>
      </c>
      <c r="E15" s="86">
        <v>97632</v>
      </c>
      <c r="F15" s="87" t="s">
        <v>28</v>
      </c>
      <c r="G15" s="88" t="s">
        <v>45</v>
      </c>
      <c r="H15" s="185" t="s">
        <v>46</v>
      </c>
      <c r="I15" s="200"/>
      <c r="J15" s="94"/>
      <c r="K15" s="94">
        <v>2.1</v>
      </c>
      <c r="L15" s="94">
        <v>0.69</v>
      </c>
      <c r="M15" s="186">
        <f t="shared" si="2"/>
        <v>2.79</v>
      </c>
      <c r="N15" s="92">
        <v>0.25190000000000001</v>
      </c>
      <c r="O15" s="93">
        <f t="shared" si="3"/>
        <v>3.49</v>
      </c>
      <c r="P15" s="93"/>
      <c r="Q15" s="93">
        <f t="shared" si="5"/>
        <v>0</v>
      </c>
      <c r="R15" s="93">
        <f t="shared" si="6"/>
        <v>0</v>
      </c>
      <c r="S15" s="94">
        <f t="shared" si="7"/>
        <v>0</v>
      </c>
      <c r="T15" s="243"/>
      <c r="U15" s="6"/>
      <c r="V15" s="6" t="str">
        <f t="shared" si="4"/>
        <v>1.5</v>
      </c>
      <c r="W15" s="6" t="b">
        <f t="shared" si="9"/>
        <v>0</v>
      </c>
      <c r="X15" s="6"/>
      <c r="Y15" s="6"/>
      <c r="Z15" s="6"/>
      <c r="AA15" s="203"/>
      <c r="AB15" s="85" t="s">
        <v>44</v>
      </c>
      <c r="AC15" s="95">
        <v>97664</v>
      </c>
      <c r="AD15" s="96" t="s">
        <v>28</v>
      </c>
      <c r="AE15" s="97" t="s">
        <v>47</v>
      </c>
      <c r="AF15" s="89" t="s">
        <v>76</v>
      </c>
      <c r="AG15" s="98">
        <v>70</v>
      </c>
      <c r="AH15" s="90">
        <v>0</v>
      </c>
      <c r="AI15" s="90">
        <v>1.06</v>
      </c>
      <c r="AJ15" s="90">
        <v>0.28999999999999998</v>
      </c>
      <c r="AK15" s="91">
        <v>1.35</v>
      </c>
      <c r="AL15" s="99">
        <v>0.2878</v>
      </c>
      <c r="AM15" s="93">
        <v>1.73</v>
      </c>
      <c r="AN15" s="93">
        <v>0</v>
      </c>
      <c r="AO15" s="93">
        <v>95.2</v>
      </c>
      <c r="AP15" s="93">
        <v>25.899999999999991</v>
      </c>
      <c r="AQ15" s="94">
        <v>121.1</v>
      </c>
      <c r="AR15" s="48" t="str">
        <f t="shared" si="8"/>
        <v>ok</v>
      </c>
      <c r="AS15" s="48" t="str">
        <f t="shared" si="0"/>
        <v>revisar</v>
      </c>
      <c r="AT15" s="48" t="str">
        <f t="shared" si="0"/>
        <v>ok</v>
      </c>
      <c r="AU15" s="48" t="str">
        <f t="shared" si="0"/>
        <v>revisar</v>
      </c>
      <c r="AV15" s="48" t="str">
        <f t="shared" si="0"/>
        <v>revisar</v>
      </c>
      <c r="AW15" s="48" t="str">
        <f t="shared" si="0"/>
        <v>revisar</v>
      </c>
      <c r="AX15" s="48" t="str">
        <f t="shared" si="0"/>
        <v>ok</v>
      </c>
      <c r="AY15" s="48" t="str">
        <f t="shared" si="0"/>
        <v>revisar</v>
      </c>
      <c r="AZ15" s="48" t="str">
        <f t="shared" si="0"/>
        <v>revisar</v>
      </c>
      <c r="BA15" s="48" t="str">
        <f t="shared" si="0"/>
        <v>revisar</v>
      </c>
      <c r="BB15" s="48" t="str">
        <f t="shared" si="0"/>
        <v>revisar</v>
      </c>
      <c r="BC15" s="48" t="str">
        <f t="shared" si="0"/>
        <v>revisar</v>
      </c>
      <c r="BD15" s="48" t="str">
        <f t="shared" si="0"/>
        <v>ok</v>
      </c>
      <c r="BE15" s="48" t="str">
        <f t="shared" si="0"/>
        <v>revisar</v>
      </c>
      <c r="BF15" s="48" t="str">
        <f t="shared" si="0"/>
        <v>revisar</v>
      </c>
      <c r="BG15" s="48" t="str">
        <f t="shared" si="0"/>
        <v>revisar</v>
      </c>
    </row>
    <row r="16" spans="1:59" ht="26.25" customHeight="1">
      <c r="A16" s="51"/>
      <c r="B16" s="52" t="e">
        <f t="shared" si="1"/>
        <v>#DIV/0!</v>
      </c>
      <c r="C16" s="51"/>
      <c r="D16" s="85" t="s">
        <v>48</v>
      </c>
      <c r="E16" s="86" t="s">
        <v>49</v>
      </c>
      <c r="F16" s="87" t="s">
        <v>42</v>
      </c>
      <c r="G16" s="88" t="s">
        <v>50</v>
      </c>
      <c r="H16" s="185" t="s">
        <v>40</v>
      </c>
      <c r="I16" s="200"/>
      <c r="J16" s="94"/>
      <c r="K16" s="94">
        <v>6.04</v>
      </c>
      <c r="L16" s="94">
        <v>1.64</v>
      </c>
      <c r="M16" s="186">
        <f t="shared" si="2"/>
        <v>7.68</v>
      </c>
      <c r="N16" s="92">
        <v>0.25190000000000001</v>
      </c>
      <c r="O16" s="93">
        <f t="shared" si="3"/>
        <v>9.61</v>
      </c>
      <c r="P16" s="93"/>
      <c r="Q16" s="93">
        <f t="shared" si="5"/>
        <v>0</v>
      </c>
      <c r="R16" s="93">
        <f t="shared" si="6"/>
        <v>0</v>
      </c>
      <c r="S16" s="94">
        <f t="shared" si="7"/>
        <v>0</v>
      </c>
      <c r="T16" s="243"/>
      <c r="U16" s="6"/>
      <c r="V16" s="6" t="str">
        <f t="shared" si="4"/>
        <v>1.6</v>
      </c>
      <c r="W16" s="6" t="b">
        <f t="shared" si="9"/>
        <v>0</v>
      </c>
      <c r="X16" s="6"/>
      <c r="Y16" s="6"/>
      <c r="Z16" s="6"/>
      <c r="AA16" s="203"/>
      <c r="AB16" s="85" t="s">
        <v>48</v>
      </c>
      <c r="AC16" s="95" t="s">
        <v>51</v>
      </c>
      <c r="AD16" s="96" t="s">
        <v>42</v>
      </c>
      <c r="AE16" s="97" t="s">
        <v>52</v>
      </c>
      <c r="AF16" s="89" t="s">
        <v>76</v>
      </c>
      <c r="AG16" s="98">
        <v>132</v>
      </c>
      <c r="AH16" s="90">
        <v>0</v>
      </c>
      <c r="AI16" s="90">
        <v>0.63</v>
      </c>
      <c r="AJ16" s="90">
        <v>6.28</v>
      </c>
      <c r="AK16" s="91">
        <v>6.91</v>
      </c>
      <c r="AL16" s="99">
        <v>0.2878</v>
      </c>
      <c r="AM16" s="93">
        <v>8.89</v>
      </c>
      <c r="AN16" s="93">
        <v>0</v>
      </c>
      <c r="AO16" s="93">
        <v>106.92</v>
      </c>
      <c r="AP16" s="93">
        <v>1066.56</v>
      </c>
      <c r="AQ16" s="94">
        <v>1173.48</v>
      </c>
      <c r="AR16" s="48" t="str">
        <f t="shared" si="8"/>
        <v>ok</v>
      </c>
      <c r="AS16" s="48" t="str">
        <f t="shared" si="0"/>
        <v>revisar</v>
      </c>
      <c r="AT16" s="48" t="str">
        <f t="shared" si="0"/>
        <v>ok</v>
      </c>
      <c r="AU16" s="48" t="str">
        <f t="shared" si="0"/>
        <v>revisar</v>
      </c>
      <c r="AV16" s="48" t="str">
        <f t="shared" si="0"/>
        <v>revisar</v>
      </c>
      <c r="AW16" s="48" t="str">
        <f t="shared" si="0"/>
        <v>revisar</v>
      </c>
      <c r="AX16" s="48" t="str">
        <f t="shared" si="0"/>
        <v>ok</v>
      </c>
      <c r="AY16" s="48" t="str">
        <f t="shared" si="0"/>
        <v>revisar</v>
      </c>
      <c r="AZ16" s="48" t="str">
        <f t="shared" si="0"/>
        <v>revisar</v>
      </c>
      <c r="BA16" s="48" t="str">
        <f t="shared" si="0"/>
        <v>revisar</v>
      </c>
      <c r="BB16" s="48" t="str">
        <f t="shared" si="0"/>
        <v>revisar</v>
      </c>
      <c r="BC16" s="48" t="str">
        <f t="shared" si="0"/>
        <v>revisar</v>
      </c>
      <c r="BD16" s="48" t="str">
        <f t="shared" si="0"/>
        <v>ok</v>
      </c>
      <c r="BE16" s="48" t="str">
        <f t="shared" si="0"/>
        <v>revisar</v>
      </c>
      <c r="BF16" s="48" t="str">
        <f t="shared" si="0"/>
        <v>revisar</v>
      </c>
      <c r="BG16" s="48" t="str">
        <f t="shared" si="0"/>
        <v>revisar</v>
      </c>
    </row>
    <row r="17" spans="1:59" ht="26.25" customHeight="1">
      <c r="A17" s="51"/>
      <c r="B17" s="52" t="e">
        <f t="shared" si="1"/>
        <v>#DIV/0!</v>
      </c>
      <c r="C17" s="51"/>
      <c r="D17" s="85" t="s">
        <v>53</v>
      </c>
      <c r="E17" s="86" t="s">
        <v>54</v>
      </c>
      <c r="F17" s="87" t="s">
        <v>42</v>
      </c>
      <c r="G17" s="88" t="s">
        <v>55</v>
      </c>
      <c r="H17" s="185" t="s">
        <v>40</v>
      </c>
      <c r="I17" s="200"/>
      <c r="J17" s="94"/>
      <c r="K17" s="94">
        <v>3.48</v>
      </c>
      <c r="L17" s="94">
        <v>0</v>
      </c>
      <c r="M17" s="186">
        <f t="shared" si="2"/>
        <v>3.48</v>
      </c>
      <c r="N17" s="92">
        <v>0.25190000000000001</v>
      </c>
      <c r="O17" s="93">
        <f t="shared" si="3"/>
        <v>4.3499999999999996</v>
      </c>
      <c r="P17" s="93"/>
      <c r="Q17" s="93">
        <f t="shared" si="5"/>
        <v>0</v>
      </c>
      <c r="R17" s="93">
        <f t="shared" si="6"/>
        <v>0</v>
      </c>
      <c r="S17" s="94">
        <f t="shared" si="7"/>
        <v>0</v>
      </c>
      <c r="T17" s="243"/>
      <c r="U17" s="6"/>
      <c r="V17" s="6" t="str">
        <f t="shared" si="4"/>
        <v>1.7</v>
      </c>
      <c r="W17" s="6">
        <f t="shared" si="9"/>
        <v>0</v>
      </c>
      <c r="X17" s="6"/>
      <c r="Y17" s="6"/>
      <c r="Z17" s="6"/>
      <c r="AA17" s="203"/>
      <c r="AB17" s="85" t="s">
        <v>53</v>
      </c>
      <c r="AC17" s="95">
        <v>100981</v>
      </c>
      <c r="AD17" s="96" t="s">
        <v>28</v>
      </c>
      <c r="AE17" s="97" t="s">
        <v>56</v>
      </c>
      <c r="AF17" s="89" t="s">
        <v>30</v>
      </c>
      <c r="AG17" s="98">
        <v>10</v>
      </c>
      <c r="AH17" s="90">
        <v>4.25</v>
      </c>
      <c r="AI17" s="90">
        <v>1.55</v>
      </c>
      <c r="AJ17" s="90">
        <v>3.13</v>
      </c>
      <c r="AK17" s="91">
        <v>8.93</v>
      </c>
      <c r="AL17" s="99">
        <v>0.2878</v>
      </c>
      <c r="AM17" s="93">
        <v>11.5</v>
      </c>
      <c r="AN17" s="93">
        <v>54.7</v>
      </c>
      <c r="AO17" s="93">
        <v>19.899999999999999</v>
      </c>
      <c r="AP17" s="93">
        <v>40.399999999999991</v>
      </c>
      <c r="AQ17" s="94">
        <v>115</v>
      </c>
      <c r="AR17" s="48" t="str">
        <f t="shared" si="8"/>
        <v>ok</v>
      </c>
      <c r="AS17" s="48" t="str">
        <f t="shared" si="0"/>
        <v>revisar</v>
      </c>
      <c r="AT17" s="48" t="str">
        <f t="shared" si="0"/>
        <v>revisar</v>
      </c>
      <c r="AU17" s="48" t="str">
        <f t="shared" si="0"/>
        <v>revisar</v>
      </c>
      <c r="AV17" s="48" t="str">
        <f t="shared" si="0"/>
        <v>revisar</v>
      </c>
      <c r="AW17" s="48" t="str">
        <f t="shared" si="0"/>
        <v>revisar</v>
      </c>
      <c r="AX17" s="48" t="str">
        <f t="shared" si="0"/>
        <v>revisar</v>
      </c>
      <c r="AY17" s="48" t="str">
        <f t="shared" si="0"/>
        <v>revisar</v>
      </c>
      <c r="AZ17" s="48" t="str">
        <f t="shared" si="0"/>
        <v>revisar</v>
      </c>
      <c r="BA17" s="48" t="str">
        <f t="shared" si="0"/>
        <v>revisar</v>
      </c>
      <c r="BB17" s="48" t="str">
        <f t="shared" si="0"/>
        <v>revisar</v>
      </c>
      <c r="BC17" s="48" t="str">
        <f t="shared" si="0"/>
        <v>revisar</v>
      </c>
      <c r="BD17" s="48" t="str">
        <f t="shared" si="0"/>
        <v>revisar</v>
      </c>
      <c r="BE17" s="48" t="str">
        <f t="shared" si="0"/>
        <v>revisar</v>
      </c>
      <c r="BF17" s="48" t="str">
        <f t="shared" si="0"/>
        <v>revisar</v>
      </c>
      <c r="BG17" s="48" t="str">
        <f t="shared" si="0"/>
        <v>revisar</v>
      </c>
    </row>
    <row r="18" spans="1:59" ht="26.25" customHeight="1">
      <c r="A18" s="51"/>
      <c r="B18" s="52" t="e">
        <f t="shared" si="1"/>
        <v>#DIV/0!</v>
      </c>
      <c r="C18" s="51"/>
      <c r="D18" s="85" t="s">
        <v>57</v>
      </c>
      <c r="E18" s="86" t="s">
        <v>58</v>
      </c>
      <c r="F18" s="87" t="s">
        <v>42</v>
      </c>
      <c r="G18" s="88" t="s">
        <v>59</v>
      </c>
      <c r="H18" s="185" t="s">
        <v>40</v>
      </c>
      <c r="I18" s="200"/>
      <c r="J18" s="94"/>
      <c r="K18" s="94">
        <v>27.51</v>
      </c>
      <c r="L18" s="94">
        <v>0</v>
      </c>
      <c r="M18" s="186">
        <f t="shared" si="2"/>
        <v>27.51</v>
      </c>
      <c r="N18" s="92">
        <v>0.25190000000000001</v>
      </c>
      <c r="O18" s="93">
        <f t="shared" si="3"/>
        <v>34.43</v>
      </c>
      <c r="P18" s="93"/>
      <c r="Q18" s="93">
        <f t="shared" si="5"/>
        <v>0</v>
      </c>
      <c r="R18" s="93">
        <f t="shared" si="6"/>
        <v>0</v>
      </c>
      <c r="S18" s="94">
        <f t="shared" si="7"/>
        <v>0</v>
      </c>
      <c r="T18" s="243"/>
      <c r="U18" s="6"/>
      <c r="V18" s="6" t="str">
        <f t="shared" si="4"/>
        <v>1.8</v>
      </c>
      <c r="W18" s="6">
        <f t="shared" si="9"/>
        <v>0</v>
      </c>
      <c r="X18" s="6"/>
      <c r="Y18" s="6"/>
      <c r="Z18" s="6"/>
      <c r="AA18" s="203"/>
      <c r="AB18" s="85" t="s">
        <v>57</v>
      </c>
      <c r="AC18" s="95" t="s">
        <v>60</v>
      </c>
      <c r="AD18" s="96" t="s">
        <v>42</v>
      </c>
      <c r="AE18" s="97" t="s">
        <v>61</v>
      </c>
      <c r="AF18" s="89" t="s">
        <v>76</v>
      </c>
      <c r="AG18" s="98">
        <v>1</v>
      </c>
      <c r="AH18" s="90">
        <v>0</v>
      </c>
      <c r="AI18" s="90">
        <v>42.07</v>
      </c>
      <c r="AJ18" s="90">
        <v>864</v>
      </c>
      <c r="AK18" s="91">
        <v>906.07</v>
      </c>
      <c r="AL18" s="99">
        <v>0.2878</v>
      </c>
      <c r="AM18" s="93">
        <v>1166.83</v>
      </c>
      <c r="AN18" s="93">
        <v>0</v>
      </c>
      <c r="AO18" s="93">
        <v>54.17</v>
      </c>
      <c r="AP18" s="93">
        <v>1112.6599999999999</v>
      </c>
      <c r="AQ18" s="94">
        <v>1166.83</v>
      </c>
      <c r="AR18" s="48" t="str">
        <f t="shared" si="8"/>
        <v>ok</v>
      </c>
      <c r="AS18" s="48" t="str">
        <f t="shared" si="0"/>
        <v>revisar</v>
      </c>
      <c r="AT18" s="48" t="str">
        <f t="shared" si="0"/>
        <v>ok</v>
      </c>
      <c r="AU18" s="48" t="str">
        <f t="shared" si="0"/>
        <v>revisar</v>
      </c>
      <c r="AV18" s="48" t="str">
        <f t="shared" si="0"/>
        <v>revisar</v>
      </c>
      <c r="AW18" s="48" t="str">
        <f t="shared" si="0"/>
        <v>revisar</v>
      </c>
      <c r="AX18" s="48" t="str">
        <f t="shared" si="0"/>
        <v>ok</v>
      </c>
      <c r="AY18" s="48" t="str">
        <f t="shared" si="0"/>
        <v>revisar</v>
      </c>
      <c r="AZ18" s="48" t="str">
        <f t="shared" si="0"/>
        <v>revisar</v>
      </c>
      <c r="BA18" s="48" t="str">
        <f t="shared" si="0"/>
        <v>revisar</v>
      </c>
      <c r="BB18" s="48" t="str">
        <f t="shared" si="0"/>
        <v>revisar</v>
      </c>
      <c r="BC18" s="48" t="str">
        <f t="shared" si="0"/>
        <v>revisar</v>
      </c>
      <c r="BD18" s="48" t="str">
        <f t="shared" si="0"/>
        <v>ok</v>
      </c>
      <c r="BE18" s="48" t="str">
        <f t="shared" si="0"/>
        <v>revisar</v>
      </c>
      <c r="BF18" s="48" t="str">
        <f t="shared" si="0"/>
        <v>revisar</v>
      </c>
      <c r="BG18" s="48" t="str">
        <f t="shared" si="0"/>
        <v>revisar</v>
      </c>
    </row>
    <row r="19" spans="1:59" ht="26.25" customHeight="1">
      <c r="A19" s="51"/>
      <c r="B19" s="52" t="e">
        <f t="shared" si="1"/>
        <v>#DIV/0!</v>
      </c>
      <c r="C19" s="51"/>
      <c r="D19" s="85" t="s">
        <v>62</v>
      </c>
      <c r="E19" s="86">
        <v>97635</v>
      </c>
      <c r="F19" s="87" t="s">
        <v>28</v>
      </c>
      <c r="G19" s="88" t="s">
        <v>63</v>
      </c>
      <c r="H19" s="185" t="s">
        <v>40</v>
      </c>
      <c r="I19" s="200"/>
      <c r="J19" s="94"/>
      <c r="K19" s="94">
        <v>12.6</v>
      </c>
      <c r="L19" s="94">
        <v>4.1900000000000004</v>
      </c>
      <c r="M19" s="186">
        <f t="shared" si="2"/>
        <v>16.79</v>
      </c>
      <c r="N19" s="92">
        <v>0.25190000000000001</v>
      </c>
      <c r="O19" s="93">
        <f t="shared" si="3"/>
        <v>21.01</v>
      </c>
      <c r="P19" s="93"/>
      <c r="Q19" s="93">
        <f t="shared" si="5"/>
        <v>0</v>
      </c>
      <c r="R19" s="93">
        <f t="shared" si="6"/>
        <v>0</v>
      </c>
      <c r="S19" s="94">
        <f t="shared" si="7"/>
        <v>0</v>
      </c>
      <c r="T19" s="243"/>
      <c r="U19" s="6"/>
      <c r="V19" s="6" t="str">
        <f t="shared" si="4"/>
        <v>1.9</v>
      </c>
      <c r="W19" s="6" t="b">
        <f t="shared" si="9"/>
        <v>0</v>
      </c>
      <c r="X19" s="6"/>
      <c r="Y19" s="6"/>
      <c r="Z19" s="6"/>
      <c r="AA19" s="203"/>
      <c r="AB19" s="85" t="s">
        <v>62</v>
      </c>
      <c r="AC19" s="95"/>
      <c r="AD19" s="96"/>
      <c r="AE19" s="97" t="s">
        <v>64</v>
      </c>
      <c r="AF19" s="89" t="s">
        <v>64</v>
      </c>
      <c r="AG19" s="98">
        <v>0</v>
      </c>
      <c r="AH19" s="90">
        <v>0</v>
      </c>
      <c r="AI19" s="90">
        <v>8.98</v>
      </c>
      <c r="AJ19" s="90">
        <v>3.33</v>
      </c>
      <c r="AK19" s="91">
        <v>12.31</v>
      </c>
      <c r="AL19" s="99" t="s">
        <v>64</v>
      </c>
      <c r="AM19" s="93">
        <f t="shared" ref="AM19:AM65" si="10">IF(AL19="-",AK19,(TRUNC(AK19*(1+AL19),2)))</f>
        <v>12.31</v>
      </c>
      <c r="AN19" s="93">
        <f t="shared" ref="AN19:AN65" si="11">IF(AH19=0,0,IF(AH19=0,0,IF($N19&lt;&gt;"-",IFERROR(TRUNC(TRUNC((AH19*(1+$N19)),2)*$I19,2)+AU19,0),IFERROR(TRUNC(AH19*$I19,2),0))))</f>
        <v>0</v>
      </c>
      <c r="AO19" s="93">
        <f t="shared" ref="AO19:AO65" si="12">IF(AND($J19=0,$L19=0),$S19,IF(AI19=0,0,IF($N19&lt;&gt;"-",IFERROR(TRUNC(TRUNC((AI19*(1+$N19)),2)*$I19,2),0),IFERROR(TRUNC(AI19*$I19,2),0))))</f>
        <v>0</v>
      </c>
      <c r="AP19" s="93">
        <f t="shared" ref="AP19:AP65" si="13">IF(AJ19=0,0,AQ19-AO19-AN19)</f>
        <v>0</v>
      </c>
      <c r="AQ19" s="94">
        <f t="shared" ref="AQ19:AQ65" si="14">IFERROR(ROUND(ROUND(AM19,2)*ROUND(AG19,2),2),0)</f>
        <v>0</v>
      </c>
      <c r="AR19" s="48" t="str">
        <f t="shared" si="8"/>
        <v>ok</v>
      </c>
      <c r="AS19" s="48" t="str">
        <f t="shared" si="0"/>
        <v>revisar</v>
      </c>
      <c r="AT19" s="48" t="str">
        <f t="shared" si="0"/>
        <v>revisar</v>
      </c>
      <c r="AU19" s="48" t="str">
        <f t="shared" si="0"/>
        <v>revisar</v>
      </c>
      <c r="AV19" s="48" t="str">
        <f t="shared" si="0"/>
        <v>revisar</v>
      </c>
      <c r="AW19" s="48" t="str">
        <f t="shared" si="0"/>
        <v>ok</v>
      </c>
      <c r="AX19" s="48" t="str">
        <f t="shared" si="0"/>
        <v>ok</v>
      </c>
      <c r="AY19" s="48" t="str">
        <f t="shared" si="0"/>
        <v>revisar</v>
      </c>
      <c r="AZ19" s="48" t="str">
        <f t="shared" si="0"/>
        <v>revisar</v>
      </c>
      <c r="BA19" s="48" t="str">
        <f t="shared" si="0"/>
        <v>revisar</v>
      </c>
      <c r="BB19" s="48" t="str">
        <f t="shared" si="0"/>
        <v>revisar</v>
      </c>
      <c r="BC19" s="48" t="str">
        <f t="shared" si="0"/>
        <v>revisar</v>
      </c>
      <c r="BD19" s="48" t="str">
        <f t="shared" si="0"/>
        <v>ok</v>
      </c>
      <c r="BE19" s="48" t="str">
        <f t="shared" si="0"/>
        <v>ok</v>
      </c>
      <c r="BF19" s="48" t="str">
        <f t="shared" si="0"/>
        <v>ok</v>
      </c>
      <c r="BG19" s="48" t="str">
        <f t="shared" si="0"/>
        <v>ok</v>
      </c>
    </row>
    <row r="20" spans="1:59" ht="26.25" customHeight="1">
      <c r="A20" s="51"/>
      <c r="B20" s="52" t="e">
        <f t="shared" si="1"/>
        <v>#DIV/0!</v>
      </c>
      <c r="C20" s="51"/>
      <c r="D20" s="85" t="s">
        <v>65</v>
      </c>
      <c r="E20" s="86" t="s">
        <v>66</v>
      </c>
      <c r="F20" s="87" t="s">
        <v>42</v>
      </c>
      <c r="G20" s="88" t="s">
        <v>67</v>
      </c>
      <c r="H20" s="185" t="s">
        <v>40</v>
      </c>
      <c r="I20" s="200"/>
      <c r="J20" s="94"/>
      <c r="K20" s="94">
        <v>27</v>
      </c>
      <c r="L20" s="94">
        <v>0</v>
      </c>
      <c r="M20" s="186">
        <f t="shared" si="2"/>
        <v>27</v>
      </c>
      <c r="N20" s="92">
        <v>0.25190000000000001</v>
      </c>
      <c r="O20" s="93">
        <f t="shared" si="3"/>
        <v>33.799999999999997</v>
      </c>
      <c r="P20" s="93"/>
      <c r="Q20" s="93">
        <f t="shared" si="5"/>
        <v>0</v>
      </c>
      <c r="R20" s="93">
        <f t="shared" si="6"/>
        <v>0</v>
      </c>
      <c r="S20" s="94">
        <f t="shared" si="7"/>
        <v>0</v>
      </c>
      <c r="T20" s="34"/>
      <c r="U20" s="6"/>
      <c r="V20" s="6" t="str">
        <f t="shared" si="4"/>
        <v>1.10</v>
      </c>
      <c r="W20" s="6">
        <f t="shared" si="9"/>
        <v>0</v>
      </c>
      <c r="X20" s="6"/>
      <c r="Y20" s="6"/>
      <c r="Z20" s="6"/>
      <c r="AA20" s="203"/>
      <c r="AB20" s="85" t="s">
        <v>65</v>
      </c>
      <c r="AC20" s="95"/>
      <c r="AD20" s="96"/>
      <c r="AE20" s="97" t="s">
        <v>64</v>
      </c>
      <c r="AF20" s="89" t="s">
        <v>64</v>
      </c>
      <c r="AG20" s="98">
        <v>0</v>
      </c>
      <c r="AH20" s="90">
        <v>0</v>
      </c>
      <c r="AI20" s="90">
        <v>25.49</v>
      </c>
      <c r="AJ20" s="90">
        <v>16.27</v>
      </c>
      <c r="AK20" s="91">
        <v>41.76</v>
      </c>
      <c r="AL20" s="99" t="s">
        <v>64</v>
      </c>
      <c r="AM20" s="93">
        <f t="shared" si="10"/>
        <v>41.76</v>
      </c>
      <c r="AN20" s="93">
        <f t="shared" si="11"/>
        <v>0</v>
      </c>
      <c r="AO20" s="93">
        <f t="shared" si="12"/>
        <v>0</v>
      </c>
      <c r="AP20" s="93">
        <f t="shared" si="13"/>
        <v>0</v>
      </c>
      <c r="AQ20" s="94">
        <f t="shared" si="14"/>
        <v>0</v>
      </c>
      <c r="AR20" s="48" t="str">
        <f t="shared" si="8"/>
        <v>ok</v>
      </c>
      <c r="AS20" s="48" t="str">
        <f t="shared" si="0"/>
        <v>revisar</v>
      </c>
      <c r="AT20" s="48" t="str">
        <f t="shared" si="0"/>
        <v>revisar</v>
      </c>
      <c r="AU20" s="48" t="str">
        <f t="shared" si="0"/>
        <v>revisar</v>
      </c>
      <c r="AV20" s="48" t="str">
        <f t="shared" si="0"/>
        <v>revisar</v>
      </c>
      <c r="AW20" s="48" t="str">
        <f t="shared" si="0"/>
        <v>ok</v>
      </c>
      <c r="AX20" s="48" t="str">
        <f t="shared" si="0"/>
        <v>ok</v>
      </c>
      <c r="AY20" s="48" t="str">
        <f t="shared" si="0"/>
        <v>revisar</v>
      </c>
      <c r="AZ20" s="48" t="str">
        <f t="shared" si="0"/>
        <v>revisar</v>
      </c>
      <c r="BA20" s="48" t="str">
        <f t="shared" si="0"/>
        <v>revisar</v>
      </c>
      <c r="BB20" s="48" t="str">
        <f t="shared" si="0"/>
        <v>revisar</v>
      </c>
      <c r="BC20" s="48" t="str">
        <f t="shared" si="0"/>
        <v>revisar</v>
      </c>
      <c r="BD20" s="48" t="str">
        <f t="shared" si="0"/>
        <v>ok</v>
      </c>
      <c r="BE20" s="48" t="str">
        <f t="shared" si="0"/>
        <v>ok</v>
      </c>
      <c r="BF20" s="48" t="str">
        <f t="shared" si="0"/>
        <v>ok</v>
      </c>
      <c r="BG20" s="48" t="str">
        <f t="shared" si="0"/>
        <v>ok</v>
      </c>
    </row>
    <row r="21" spans="1:59" ht="26.25" customHeight="1">
      <c r="A21" s="51"/>
      <c r="B21" s="52" t="e">
        <f t="shared" si="1"/>
        <v>#DIV/0!</v>
      </c>
      <c r="C21" s="51"/>
      <c r="D21" s="85" t="s">
        <v>68</v>
      </c>
      <c r="E21" s="86">
        <v>97643</v>
      </c>
      <c r="F21" s="87" t="s">
        <v>28</v>
      </c>
      <c r="G21" s="88" t="s">
        <v>69</v>
      </c>
      <c r="H21" s="185" t="s">
        <v>40</v>
      </c>
      <c r="I21" s="200"/>
      <c r="J21" s="94"/>
      <c r="K21" s="94">
        <v>20.420000000000002</v>
      </c>
      <c r="L21" s="94">
        <v>6.56</v>
      </c>
      <c r="M21" s="186">
        <f t="shared" si="2"/>
        <v>26.98</v>
      </c>
      <c r="N21" s="92">
        <v>0.25190000000000001</v>
      </c>
      <c r="O21" s="93">
        <f t="shared" si="3"/>
        <v>33.770000000000003</v>
      </c>
      <c r="P21" s="93"/>
      <c r="Q21" s="93">
        <f t="shared" si="5"/>
        <v>0</v>
      </c>
      <c r="R21" s="93">
        <f t="shared" si="6"/>
        <v>0</v>
      </c>
      <c r="S21" s="94">
        <f t="shared" si="7"/>
        <v>0</v>
      </c>
      <c r="T21" s="34"/>
      <c r="U21" s="6"/>
      <c r="V21" s="6" t="str">
        <f t="shared" si="4"/>
        <v>1.11</v>
      </c>
      <c r="W21" s="6" t="b">
        <f t="shared" si="9"/>
        <v>0</v>
      </c>
      <c r="X21" s="6"/>
      <c r="Y21" s="6"/>
      <c r="Z21" s="6"/>
      <c r="AA21" s="203"/>
      <c r="AB21" s="85" t="s">
        <v>68</v>
      </c>
      <c r="AC21" s="95"/>
      <c r="AD21" s="96"/>
      <c r="AE21" s="97" t="s">
        <v>64</v>
      </c>
      <c r="AF21" s="89" t="s">
        <v>64</v>
      </c>
      <c r="AG21" s="98">
        <v>0</v>
      </c>
      <c r="AH21" s="90">
        <v>0</v>
      </c>
      <c r="AI21" s="90">
        <v>15.55</v>
      </c>
      <c r="AJ21" s="90">
        <v>5.49</v>
      </c>
      <c r="AK21" s="91">
        <v>21.04</v>
      </c>
      <c r="AL21" s="99" t="s">
        <v>64</v>
      </c>
      <c r="AM21" s="93">
        <f t="shared" si="10"/>
        <v>21.04</v>
      </c>
      <c r="AN21" s="93">
        <f t="shared" si="11"/>
        <v>0</v>
      </c>
      <c r="AO21" s="93">
        <f t="shared" si="12"/>
        <v>0</v>
      </c>
      <c r="AP21" s="93">
        <f t="shared" si="13"/>
        <v>0</v>
      </c>
      <c r="AQ21" s="94">
        <f t="shared" si="14"/>
        <v>0</v>
      </c>
      <c r="AR21" s="48" t="str">
        <f t="shared" si="8"/>
        <v>ok</v>
      </c>
      <c r="AS21" s="48" t="str">
        <f t="shared" si="0"/>
        <v>revisar</v>
      </c>
      <c r="AT21" s="48" t="str">
        <f t="shared" si="0"/>
        <v>revisar</v>
      </c>
      <c r="AU21" s="48" t="str">
        <f t="shared" si="0"/>
        <v>revisar</v>
      </c>
      <c r="AV21" s="48" t="str">
        <f t="shared" si="0"/>
        <v>revisar</v>
      </c>
      <c r="AW21" s="48" t="str">
        <f t="shared" si="0"/>
        <v>ok</v>
      </c>
      <c r="AX21" s="48" t="str">
        <f t="shared" si="0"/>
        <v>ok</v>
      </c>
      <c r="AY21" s="48" t="str">
        <f t="shared" si="0"/>
        <v>revisar</v>
      </c>
      <c r="AZ21" s="48" t="str">
        <f t="shared" si="0"/>
        <v>revisar</v>
      </c>
      <c r="BA21" s="48" t="str">
        <f t="shared" si="0"/>
        <v>revisar</v>
      </c>
      <c r="BB21" s="48" t="str">
        <f t="shared" si="0"/>
        <v>revisar</v>
      </c>
      <c r="BC21" s="48" t="str">
        <f t="shared" si="0"/>
        <v>revisar</v>
      </c>
      <c r="BD21" s="48" t="str">
        <f t="shared" si="0"/>
        <v>ok</v>
      </c>
      <c r="BE21" s="48" t="str">
        <f t="shared" si="0"/>
        <v>ok</v>
      </c>
      <c r="BF21" s="48" t="str">
        <f t="shared" si="0"/>
        <v>ok</v>
      </c>
      <c r="BG21" s="48" t="str">
        <f t="shared" si="0"/>
        <v>ok</v>
      </c>
    </row>
    <row r="22" spans="1:59" ht="26.25" customHeight="1">
      <c r="A22" s="51"/>
      <c r="B22" s="52" t="e">
        <f t="shared" si="1"/>
        <v>#DIV/0!</v>
      </c>
      <c r="C22" s="51"/>
      <c r="D22" s="85" t="s">
        <v>70</v>
      </c>
      <c r="E22" s="86" t="s">
        <v>71</v>
      </c>
      <c r="F22" s="87" t="s">
        <v>42</v>
      </c>
      <c r="G22" s="88" t="s">
        <v>72</v>
      </c>
      <c r="H22" s="185" t="s">
        <v>40</v>
      </c>
      <c r="I22" s="200"/>
      <c r="J22" s="94"/>
      <c r="K22" s="94">
        <v>15.39</v>
      </c>
      <c r="L22" s="94">
        <v>0</v>
      </c>
      <c r="M22" s="186">
        <f t="shared" si="2"/>
        <v>15.39</v>
      </c>
      <c r="N22" s="92">
        <v>0.25190000000000001</v>
      </c>
      <c r="O22" s="93">
        <f t="shared" si="3"/>
        <v>19.260000000000002</v>
      </c>
      <c r="P22" s="93"/>
      <c r="Q22" s="93">
        <f t="shared" si="5"/>
        <v>0</v>
      </c>
      <c r="R22" s="93">
        <f t="shared" si="6"/>
        <v>0</v>
      </c>
      <c r="S22" s="94">
        <f t="shared" si="7"/>
        <v>0</v>
      </c>
      <c r="T22" s="243"/>
      <c r="U22" s="6"/>
      <c r="V22" s="6" t="str">
        <f t="shared" si="4"/>
        <v>1.12</v>
      </c>
      <c r="W22" s="6">
        <f t="shared" si="9"/>
        <v>0</v>
      </c>
      <c r="X22" s="6"/>
      <c r="Y22" s="6"/>
      <c r="Z22" s="6"/>
      <c r="AA22" s="203"/>
      <c r="AB22" s="85" t="s">
        <v>70</v>
      </c>
      <c r="AC22" s="95"/>
      <c r="AD22" s="96"/>
      <c r="AE22" s="97" t="s">
        <v>64</v>
      </c>
      <c r="AF22" s="89" t="s">
        <v>64</v>
      </c>
      <c r="AG22" s="98">
        <v>0</v>
      </c>
      <c r="AH22" s="90">
        <v>0</v>
      </c>
      <c r="AI22" s="90">
        <v>17.46</v>
      </c>
      <c r="AJ22" s="90">
        <v>26.07</v>
      </c>
      <c r="AK22" s="91">
        <v>43.53</v>
      </c>
      <c r="AL22" s="99" t="s">
        <v>64</v>
      </c>
      <c r="AM22" s="93">
        <f t="shared" si="10"/>
        <v>43.53</v>
      </c>
      <c r="AN22" s="93">
        <f t="shared" si="11"/>
        <v>0</v>
      </c>
      <c r="AO22" s="93">
        <f t="shared" si="12"/>
        <v>0</v>
      </c>
      <c r="AP22" s="93">
        <f t="shared" si="13"/>
        <v>0</v>
      </c>
      <c r="AQ22" s="94">
        <f t="shared" si="14"/>
        <v>0</v>
      </c>
      <c r="AR22" s="48" t="str">
        <f t="shared" si="8"/>
        <v>ok</v>
      </c>
      <c r="AS22" s="48" t="str">
        <f t="shared" si="0"/>
        <v>revisar</v>
      </c>
      <c r="AT22" s="48" t="str">
        <f t="shared" si="0"/>
        <v>revisar</v>
      </c>
      <c r="AU22" s="48" t="str">
        <f t="shared" si="0"/>
        <v>revisar</v>
      </c>
      <c r="AV22" s="48" t="str">
        <f t="shared" si="0"/>
        <v>revisar</v>
      </c>
      <c r="AW22" s="48" t="str">
        <f t="shared" si="0"/>
        <v>ok</v>
      </c>
      <c r="AX22" s="48" t="str">
        <f t="shared" si="0"/>
        <v>ok</v>
      </c>
      <c r="AY22" s="48" t="str">
        <f t="shared" si="0"/>
        <v>revisar</v>
      </c>
      <c r="AZ22" s="48" t="str">
        <f t="shared" si="0"/>
        <v>revisar</v>
      </c>
      <c r="BA22" s="48" t="str">
        <f t="shared" si="0"/>
        <v>revisar</v>
      </c>
      <c r="BB22" s="48" t="str">
        <f t="shared" si="0"/>
        <v>revisar</v>
      </c>
      <c r="BC22" s="48" t="str">
        <f t="shared" si="0"/>
        <v>revisar</v>
      </c>
      <c r="BD22" s="48" t="str">
        <f t="shared" si="0"/>
        <v>ok</v>
      </c>
      <c r="BE22" s="48" t="str">
        <f t="shared" si="0"/>
        <v>ok</v>
      </c>
      <c r="BF22" s="48" t="str">
        <f t="shared" si="0"/>
        <v>ok</v>
      </c>
      <c r="BG22" s="48" t="str">
        <f t="shared" si="0"/>
        <v>ok</v>
      </c>
    </row>
    <row r="23" spans="1:59" ht="26.25" customHeight="1">
      <c r="A23" s="51"/>
      <c r="B23" s="52" t="e">
        <f t="shared" si="1"/>
        <v>#DIV/0!</v>
      </c>
      <c r="C23" s="51"/>
      <c r="D23" s="85" t="s">
        <v>73</v>
      </c>
      <c r="E23" s="86" t="s">
        <v>74</v>
      </c>
      <c r="F23" s="87" t="s">
        <v>42</v>
      </c>
      <c r="G23" s="88" t="s">
        <v>75</v>
      </c>
      <c r="H23" s="185" t="s">
        <v>76</v>
      </c>
      <c r="I23" s="200"/>
      <c r="J23" s="94"/>
      <c r="K23" s="94">
        <v>11.65</v>
      </c>
      <c r="L23" s="94">
        <v>0</v>
      </c>
      <c r="M23" s="186">
        <f t="shared" si="2"/>
        <v>11.65</v>
      </c>
      <c r="N23" s="92">
        <v>0.25190000000000001</v>
      </c>
      <c r="O23" s="93">
        <f t="shared" si="3"/>
        <v>14.58</v>
      </c>
      <c r="P23" s="93"/>
      <c r="Q23" s="93">
        <f t="shared" si="5"/>
        <v>0</v>
      </c>
      <c r="R23" s="93">
        <f t="shared" si="6"/>
        <v>0</v>
      </c>
      <c r="S23" s="94">
        <f t="shared" si="7"/>
        <v>0</v>
      </c>
      <c r="T23" s="243"/>
      <c r="U23" s="6"/>
      <c r="V23" s="6" t="str">
        <f t="shared" si="4"/>
        <v>1.13</v>
      </c>
      <c r="W23" s="6">
        <f t="shared" si="9"/>
        <v>0</v>
      </c>
      <c r="X23" s="6"/>
      <c r="Y23" s="6"/>
      <c r="Z23" s="6"/>
      <c r="AA23" s="203"/>
      <c r="AB23" s="85" t="s">
        <v>73</v>
      </c>
      <c r="AC23" s="95"/>
      <c r="AD23" s="96"/>
      <c r="AE23" s="97" t="s">
        <v>64</v>
      </c>
      <c r="AF23" s="89" t="s">
        <v>64</v>
      </c>
      <c r="AG23" s="98">
        <v>0</v>
      </c>
      <c r="AH23" s="90">
        <v>0</v>
      </c>
      <c r="AI23" s="90">
        <v>0</v>
      </c>
      <c r="AJ23" s="90">
        <v>47.51</v>
      </c>
      <c r="AK23" s="91">
        <v>47.51</v>
      </c>
      <c r="AL23" s="99" t="s">
        <v>64</v>
      </c>
      <c r="AM23" s="93">
        <f t="shared" si="10"/>
        <v>47.51</v>
      </c>
      <c r="AN23" s="93">
        <f t="shared" si="11"/>
        <v>0</v>
      </c>
      <c r="AO23" s="93">
        <f t="shared" si="12"/>
        <v>0</v>
      </c>
      <c r="AP23" s="93">
        <f t="shared" si="13"/>
        <v>0</v>
      </c>
      <c r="AQ23" s="94">
        <f t="shared" si="14"/>
        <v>0</v>
      </c>
      <c r="AR23" s="48" t="str">
        <f t="shared" si="8"/>
        <v>ok</v>
      </c>
      <c r="AS23" s="48" t="str">
        <f t="shared" si="0"/>
        <v>revisar</v>
      </c>
      <c r="AT23" s="48" t="str">
        <f t="shared" si="0"/>
        <v>revisar</v>
      </c>
      <c r="AU23" s="48" t="str">
        <f t="shared" si="0"/>
        <v>revisar</v>
      </c>
      <c r="AV23" s="48" t="str">
        <f t="shared" si="0"/>
        <v>revisar</v>
      </c>
      <c r="AW23" s="48" t="str">
        <f t="shared" si="0"/>
        <v>ok</v>
      </c>
      <c r="AX23" s="48" t="str">
        <f t="shared" si="0"/>
        <v>ok</v>
      </c>
      <c r="AY23" s="48" t="str">
        <f t="shared" si="0"/>
        <v>revisar</v>
      </c>
      <c r="AZ23" s="48" t="str">
        <f t="shared" si="0"/>
        <v>revisar</v>
      </c>
      <c r="BA23" s="48" t="str">
        <f t="shared" si="0"/>
        <v>revisar</v>
      </c>
      <c r="BB23" s="48" t="str">
        <f t="shared" si="0"/>
        <v>revisar</v>
      </c>
      <c r="BC23" s="48" t="str">
        <f t="shared" si="0"/>
        <v>revisar</v>
      </c>
      <c r="BD23" s="48" t="str">
        <f t="shared" si="0"/>
        <v>ok</v>
      </c>
      <c r="BE23" s="48" t="str">
        <f t="shared" si="0"/>
        <v>ok</v>
      </c>
      <c r="BF23" s="48" t="str">
        <f t="shared" si="0"/>
        <v>ok</v>
      </c>
      <c r="BG23" s="48" t="str">
        <f t="shared" si="0"/>
        <v>ok</v>
      </c>
    </row>
    <row r="24" spans="1:59" ht="26.25" customHeight="1">
      <c r="A24" s="51"/>
      <c r="B24" s="52" t="e">
        <f t="shared" si="1"/>
        <v>#DIV/0!</v>
      </c>
      <c r="C24" s="51"/>
      <c r="D24" s="85" t="s">
        <v>77</v>
      </c>
      <c r="E24" s="86">
        <v>97663</v>
      </c>
      <c r="F24" s="87" t="s">
        <v>28</v>
      </c>
      <c r="G24" s="88" t="s">
        <v>78</v>
      </c>
      <c r="H24" s="185" t="s">
        <v>76</v>
      </c>
      <c r="I24" s="200"/>
      <c r="J24" s="94"/>
      <c r="K24" s="94">
        <v>10.54</v>
      </c>
      <c r="L24" s="94">
        <v>3.22</v>
      </c>
      <c r="M24" s="186">
        <f t="shared" si="2"/>
        <v>13.76</v>
      </c>
      <c r="N24" s="92">
        <v>0.25190000000000001</v>
      </c>
      <c r="O24" s="93">
        <f t="shared" si="3"/>
        <v>17.22</v>
      </c>
      <c r="P24" s="93"/>
      <c r="Q24" s="93">
        <f t="shared" si="5"/>
        <v>0</v>
      </c>
      <c r="R24" s="93">
        <f t="shared" si="6"/>
        <v>0</v>
      </c>
      <c r="S24" s="94">
        <f t="shared" si="7"/>
        <v>0</v>
      </c>
      <c r="T24" s="243"/>
      <c r="U24" s="6"/>
      <c r="V24" s="6" t="str">
        <f t="shared" si="4"/>
        <v>1.14</v>
      </c>
      <c r="W24" s="6" t="b">
        <f t="shared" si="9"/>
        <v>0</v>
      </c>
      <c r="X24" s="6"/>
      <c r="Y24" s="6"/>
      <c r="Z24" s="6"/>
      <c r="AA24" s="203"/>
      <c r="AB24" s="85" t="s">
        <v>77</v>
      </c>
      <c r="AC24" s="95"/>
      <c r="AD24" s="96"/>
      <c r="AE24" s="97" t="s">
        <v>64</v>
      </c>
      <c r="AF24" s="89" t="s">
        <v>64</v>
      </c>
      <c r="AG24" s="98">
        <v>0</v>
      </c>
      <c r="AH24" s="90">
        <v>0</v>
      </c>
      <c r="AI24" s="90">
        <v>8.16</v>
      </c>
      <c r="AJ24" s="90">
        <v>2.66</v>
      </c>
      <c r="AK24" s="91">
        <v>10.82</v>
      </c>
      <c r="AL24" s="99" t="s">
        <v>64</v>
      </c>
      <c r="AM24" s="93">
        <f t="shared" si="10"/>
        <v>10.82</v>
      </c>
      <c r="AN24" s="93">
        <f t="shared" si="11"/>
        <v>0</v>
      </c>
      <c r="AO24" s="93">
        <f t="shared" si="12"/>
        <v>0</v>
      </c>
      <c r="AP24" s="93">
        <f t="shared" si="13"/>
        <v>0</v>
      </c>
      <c r="AQ24" s="94">
        <f t="shared" si="14"/>
        <v>0</v>
      </c>
      <c r="AR24" s="48" t="str">
        <f t="shared" si="8"/>
        <v>ok</v>
      </c>
      <c r="AS24" s="48" t="str">
        <f t="shared" si="0"/>
        <v>revisar</v>
      </c>
      <c r="AT24" s="48" t="str">
        <f t="shared" si="0"/>
        <v>revisar</v>
      </c>
      <c r="AU24" s="48" t="str">
        <f t="shared" si="0"/>
        <v>revisar</v>
      </c>
      <c r="AV24" s="48" t="str">
        <f t="shared" si="0"/>
        <v>revisar</v>
      </c>
      <c r="AW24" s="48" t="str">
        <f t="shared" si="0"/>
        <v>ok</v>
      </c>
      <c r="AX24" s="48" t="str">
        <f t="shared" si="0"/>
        <v>ok</v>
      </c>
      <c r="AY24" s="48" t="str">
        <f t="shared" si="0"/>
        <v>revisar</v>
      </c>
      <c r="AZ24" s="48" t="str">
        <f t="shared" si="0"/>
        <v>revisar</v>
      </c>
      <c r="BA24" s="48" t="str">
        <f t="shared" si="0"/>
        <v>revisar</v>
      </c>
      <c r="BB24" s="48" t="str">
        <f t="shared" si="0"/>
        <v>revisar</v>
      </c>
      <c r="BC24" s="48" t="str">
        <f t="shared" si="0"/>
        <v>revisar</v>
      </c>
      <c r="BD24" s="48" t="str">
        <f t="shared" si="0"/>
        <v>ok</v>
      </c>
      <c r="BE24" s="48" t="str">
        <f t="shared" si="0"/>
        <v>ok</v>
      </c>
      <c r="BF24" s="48" t="str">
        <f t="shared" si="0"/>
        <v>ok</v>
      </c>
      <c r="BG24" s="48" t="str">
        <f t="shared" si="0"/>
        <v>ok</v>
      </c>
    </row>
    <row r="25" spans="1:59" ht="26.25" customHeight="1">
      <c r="A25" s="51"/>
      <c r="B25" s="52" t="e">
        <f t="shared" si="1"/>
        <v>#DIV/0!</v>
      </c>
      <c r="C25" s="51"/>
      <c r="D25" s="85" t="s">
        <v>79</v>
      </c>
      <c r="E25" s="86" t="s">
        <v>80</v>
      </c>
      <c r="F25" s="87" t="s">
        <v>42</v>
      </c>
      <c r="G25" s="88" t="s">
        <v>81</v>
      </c>
      <c r="H25" s="185" t="s">
        <v>40</v>
      </c>
      <c r="I25" s="200"/>
      <c r="J25" s="94"/>
      <c r="K25" s="94">
        <v>27.47</v>
      </c>
      <c r="L25" s="94">
        <v>0</v>
      </c>
      <c r="M25" s="186">
        <f t="shared" si="2"/>
        <v>27.47</v>
      </c>
      <c r="N25" s="92">
        <v>0.25190000000000001</v>
      </c>
      <c r="O25" s="93">
        <f t="shared" si="3"/>
        <v>34.380000000000003</v>
      </c>
      <c r="P25" s="93"/>
      <c r="Q25" s="93">
        <f t="shared" si="5"/>
        <v>0</v>
      </c>
      <c r="R25" s="93">
        <f t="shared" si="6"/>
        <v>0</v>
      </c>
      <c r="S25" s="94">
        <f t="shared" si="7"/>
        <v>0</v>
      </c>
      <c r="T25" s="243"/>
      <c r="U25" s="6"/>
      <c r="V25" s="6" t="str">
        <f t="shared" si="4"/>
        <v>1.15</v>
      </c>
      <c r="W25" s="6">
        <f t="shared" si="9"/>
        <v>0</v>
      </c>
      <c r="X25" s="6"/>
      <c r="Y25" s="6"/>
      <c r="Z25" s="6"/>
      <c r="AA25" s="203"/>
      <c r="AB25" s="85" t="s">
        <v>79</v>
      </c>
      <c r="AC25" s="95"/>
      <c r="AD25" s="96"/>
      <c r="AE25" s="97" t="s">
        <v>64</v>
      </c>
      <c r="AF25" s="89" t="s">
        <v>64</v>
      </c>
      <c r="AG25" s="98">
        <v>0</v>
      </c>
      <c r="AH25" s="90">
        <v>0</v>
      </c>
      <c r="AI25" s="90">
        <v>17.46</v>
      </c>
      <c r="AJ25" s="90">
        <v>16.27</v>
      </c>
      <c r="AK25" s="91">
        <v>33.729999999999997</v>
      </c>
      <c r="AL25" s="99" t="s">
        <v>64</v>
      </c>
      <c r="AM25" s="93">
        <f t="shared" si="10"/>
        <v>33.729999999999997</v>
      </c>
      <c r="AN25" s="93">
        <f t="shared" si="11"/>
        <v>0</v>
      </c>
      <c r="AO25" s="93">
        <f t="shared" si="12"/>
        <v>0</v>
      </c>
      <c r="AP25" s="93">
        <f t="shared" si="13"/>
        <v>0</v>
      </c>
      <c r="AQ25" s="94">
        <f t="shared" si="14"/>
        <v>0</v>
      </c>
      <c r="AR25" s="48" t="str">
        <f t="shared" si="8"/>
        <v>ok</v>
      </c>
      <c r="AS25" s="48" t="str">
        <f t="shared" si="0"/>
        <v>revisar</v>
      </c>
      <c r="AT25" s="48" t="str">
        <f t="shared" si="0"/>
        <v>revisar</v>
      </c>
      <c r="AU25" s="48" t="str">
        <f t="shared" si="0"/>
        <v>revisar</v>
      </c>
      <c r="AV25" s="48" t="str">
        <f t="shared" si="0"/>
        <v>revisar</v>
      </c>
      <c r="AW25" s="48" t="str">
        <f t="shared" si="0"/>
        <v>ok</v>
      </c>
      <c r="AX25" s="48" t="str">
        <f t="shared" si="0"/>
        <v>ok</v>
      </c>
      <c r="AY25" s="48" t="str">
        <f t="shared" si="0"/>
        <v>revisar</v>
      </c>
      <c r="AZ25" s="48" t="str">
        <f t="shared" si="0"/>
        <v>revisar</v>
      </c>
      <c r="BA25" s="48" t="str">
        <f t="shared" si="0"/>
        <v>revisar</v>
      </c>
      <c r="BB25" s="48" t="str">
        <f t="shared" si="0"/>
        <v>revisar</v>
      </c>
      <c r="BC25" s="48" t="str">
        <f t="shared" si="0"/>
        <v>revisar</v>
      </c>
      <c r="BD25" s="48" t="str">
        <f t="shared" si="0"/>
        <v>ok</v>
      </c>
      <c r="BE25" s="48" t="str">
        <f t="shared" si="0"/>
        <v>ok</v>
      </c>
      <c r="BF25" s="48" t="str">
        <f t="shared" si="0"/>
        <v>ok</v>
      </c>
      <c r="BG25" s="48" t="str">
        <f t="shared" si="0"/>
        <v>ok</v>
      </c>
    </row>
    <row r="26" spans="1:59" ht="26.25" customHeight="1">
      <c r="A26" s="51"/>
      <c r="B26" s="52" t="e">
        <f t="shared" si="1"/>
        <v>#DIV/0!</v>
      </c>
      <c r="C26" s="51"/>
      <c r="D26" s="85" t="s">
        <v>82</v>
      </c>
      <c r="E26" s="86">
        <v>97664</v>
      </c>
      <c r="F26" s="87" t="s">
        <v>28</v>
      </c>
      <c r="G26" s="88" t="s">
        <v>83</v>
      </c>
      <c r="H26" s="185" t="s">
        <v>76</v>
      </c>
      <c r="I26" s="200"/>
      <c r="J26" s="94"/>
      <c r="K26" s="94">
        <v>1.3</v>
      </c>
      <c r="L26" s="94">
        <v>0.42</v>
      </c>
      <c r="M26" s="186">
        <f t="shared" si="2"/>
        <v>1.72</v>
      </c>
      <c r="N26" s="92">
        <v>0.25190000000000001</v>
      </c>
      <c r="O26" s="93">
        <f t="shared" si="3"/>
        <v>2.15</v>
      </c>
      <c r="P26" s="93"/>
      <c r="Q26" s="93">
        <f t="shared" si="5"/>
        <v>0</v>
      </c>
      <c r="R26" s="93">
        <f t="shared" si="6"/>
        <v>0</v>
      </c>
      <c r="S26" s="94">
        <f t="shared" si="7"/>
        <v>0</v>
      </c>
      <c r="T26" s="243"/>
      <c r="U26" s="6"/>
      <c r="V26" s="6" t="str">
        <f t="shared" si="4"/>
        <v>1.16</v>
      </c>
      <c r="W26" s="6" t="b">
        <f t="shared" si="9"/>
        <v>0</v>
      </c>
      <c r="X26" s="6"/>
      <c r="Y26" s="6"/>
      <c r="Z26" s="6"/>
      <c r="AA26" s="203"/>
      <c r="AB26" s="85" t="s">
        <v>82</v>
      </c>
      <c r="AC26" s="95"/>
      <c r="AD26" s="96"/>
      <c r="AE26" s="97" t="s">
        <v>64</v>
      </c>
      <c r="AF26" s="89" t="s">
        <v>64</v>
      </c>
      <c r="AG26" s="98">
        <v>0</v>
      </c>
      <c r="AH26" s="90">
        <v>0</v>
      </c>
      <c r="AI26" s="90">
        <v>1.06</v>
      </c>
      <c r="AJ26" s="90">
        <v>0.28999999999999998</v>
      </c>
      <c r="AK26" s="91">
        <v>1.35</v>
      </c>
      <c r="AL26" s="99" t="s">
        <v>64</v>
      </c>
      <c r="AM26" s="93">
        <f t="shared" si="10"/>
        <v>1.35</v>
      </c>
      <c r="AN26" s="93">
        <f t="shared" si="11"/>
        <v>0</v>
      </c>
      <c r="AO26" s="93">
        <f t="shared" si="12"/>
        <v>0</v>
      </c>
      <c r="AP26" s="93">
        <f t="shared" si="13"/>
        <v>0</v>
      </c>
      <c r="AQ26" s="94">
        <f t="shared" si="14"/>
        <v>0</v>
      </c>
      <c r="AR26" s="48" t="str">
        <f t="shared" si="8"/>
        <v>ok</v>
      </c>
      <c r="AS26" s="48" t="str">
        <f t="shared" si="8"/>
        <v>revisar</v>
      </c>
      <c r="AT26" s="48" t="str">
        <f t="shared" si="8"/>
        <v>revisar</v>
      </c>
      <c r="AU26" s="48" t="str">
        <f t="shared" si="8"/>
        <v>revisar</v>
      </c>
      <c r="AV26" s="48" t="str">
        <f t="shared" si="8"/>
        <v>revisar</v>
      </c>
      <c r="AW26" s="48" t="str">
        <f t="shared" si="8"/>
        <v>ok</v>
      </c>
      <c r="AX26" s="48" t="str">
        <f t="shared" si="8"/>
        <v>ok</v>
      </c>
      <c r="AY26" s="48" t="str">
        <f t="shared" si="8"/>
        <v>revisar</v>
      </c>
      <c r="AZ26" s="48" t="str">
        <f t="shared" si="8"/>
        <v>revisar</v>
      </c>
      <c r="BA26" s="48" t="str">
        <f t="shared" si="8"/>
        <v>revisar</v>
      </c>
      <c r="BB26" s="48" t="str">
        <f t="shared" si="8"/>
        <v>revisar</v>
      </c>
      <c r="BC26" s="48" t="str">
        <f t="shared" si="8"/>
        <v>revisar</v>
      </c>
      <c r="BD26" s="48" t="str">
        <f t="shared" si="8"/>
        <v>ok</v>
      </c>
      <c r="BE26" s="48" t="str">
        <f t="shared" si="8"/>
        <v>ok</v>
      </c>
      <c r="BF26" s="48" t="str">
        <f t="shared" si="8"/>
        <v>ok</v>
      </c>
      <c r="BG26" s="48" t="str">
        <f t="shared" si="8"/>
        <v>ok</v>
      </c>
    </row>
    <row r="27" spans="1:59" ht="26.25" customHeight="1">
      <c r="A27" s="51"/>
      <c r="B27" s="52" t="e">
        <f t="shared" si="1"/>
        <v>#DIV/0!</v>
      </c>
      <c r="C27" s="51"/>
      <c r="D27" s="85" t="s">
        <v>84</v>
      </c>
      <c r="E27" s="86">
        <v>97666</v>
      </c>
      <c r="F27" s="87" t="s">
        <v>28</v>
      </c>
      <c r="G27" s="88" t="s">
        <v>85</v>
      </c>
      <c r="H27" s="185" t="s">
        <v>76</v>
      </c>
      <c r="I27" s="200"/>
      <c r="J27" s="94"/>
      <c r="K27" s="94">
        <v>7.67</v>
      </c>
      <c r="L27" s="94">
        <v>2.36</v>
      </c>
      <c r="M27" s="186">
        <f t="shared" si="2"/>
        <v>10.029999999999999</v>
      </c>
      <c r="N27" s="92">
        <v>0.25190000000000001</v>
      </c>
      <c r="O27" s="93">
        <f t="shared" si="3"/>
        <v>12.55</v>
      </c>
      <c r="P27" s="93"/>
      <c r="Q27" s="93">
        <f t="shared" si="5"/>
        <v>0</v>
      </c>
      <c r="R27" s="93">
        <f t="shared" si="6"/>
        <v>0</v>
      </c>
      <c r="S27" s="94">
        <f t="shared" si="7"/>
        <v>0</v>
      </c>
      <c r="T27" s="243"/>
      <c r="U27" s="6"/>
      <c r="V27" s="6" t="str">
        <f t="shared" si="4"/>
        <v>1.17</v>
      </c>
      <c r="W27" s="6" t="b">
        <f t="shared" si="9"/>
        <v>0</v>
      </c>
      <c r="X27" s="6"/>
      <c r="Y27" s="6"/>
      <c r="Z27" s="6"/>
      <c r="AA27" s="203"/>
      <c r="AB27" s="85" t="s">
        <v>84</v>
      </c>
      <c r="AC27" s="95"/>
      <c r="AD27" s="96"/>
      <c r="AE27" s="97" t="s">
        <v>64</v>
      </c>
      <c r="AF27" s="89" t="s">
        <v>64</v>
      </c>
      <c r="AG27" s="98">
        <v>0</v>
      </c>
      <c r="AH27" s="90">
        <v>0</v>
      </c>
      <c r="AI27" s="90">
        <v>5.99</v>
      </c>
      <c r="AJ27" s="90">
        <v>1.9</v>
      </c>
      <c r="AK27" s="91">
        <v>7.89</v>
      </c>
      <c r="AL27" s="99" t="s">
        <v>64</v>
      </c>
      <c r="AM27" s="93">
        <f t="shared" si="10"/>
        <v>7.89</v>
      </c>
      <c r="AN27" s="93">
        <f t="shared" si="11"/>
        <v>0</v>
      </c>
      <c r="AO27" s="93">
        <f t="shared" si="12"/>
        <v>0</v>
      </c>
      <c r="AP27" s="93">
        <f t="shared" si="13"/>
        <v>0</v>
      </c>
      <c r="AQ27" s="94">
        <f t="shared" si="14"/>
        <v>0</v>
      </c>
      <c r="AR27" s="48" t="str">
        <f t="shared" si="8"/>
        <v>ok</v>
      </c>
      <c r="AS27" s="48" t="str">
        <f t="shared" si="8"/>
        <v>revisar</v>
      </c>
      <c r="AT27" s="48" t="str">
        <f t="shared" si="8"/>
        <v>revisar</v>
      </c>
      <c r="AU27" s="48" t="str">
        <f t="shared" si="8"/>
        <v>revisar</v>
      </c>
      <c r="AV27" s="48" t="str">
        <f t="shared" si="8"/>
        <v>revisar</v>
      </c>
      <c r="AW27" s="48" t="str">
        <f t="shared" si="8"/>
        <v>ok</v>
      </c>
      <c r="AX27" s="48" t="str">
        <f t="shared" si="8"/>
        <v>ok</v>
      </c>
      <c r="AY27" s="48" t="str">
        <f t="shared" si="8"/>
        <v>revisar</v>
      </c>
      <c r="AZ27" s="48" t="str">
        <f t="shared" si="8"/>
        <v>revisar</v>
      </c>
      <c r="BA27" s="48" t="str">
        <f t="shared" si="8"/>
        <v>revisar</v>
      </c>
      <c r="BB27" s="48" t="str">
        <f t="shared" si="8"/>
        <v>revisar</v>
      </c>
      <c r="BC27" s="48" t="str">
        <f t="shared" si="8"/>
        <v>revisar</v>
      </c>
      <c r="BD27" s="48" t="str">
        <f t="shared" si="8"/>
        <v>ok</v>
      </c>
      <c r="BE27" s="48" t="str">
        <f t="shared" si="8"/>
        <v>ok</v>
      </c>
      <c r="BF27" s="48" t="str">
        <f t="shared" si="8"/>
        <v>ok</v>
      </c>
      <c r="BG27" s="48" t="str">
        <f t="shared" si="8"/>
        <v>ok</v>
      </c>
    </row>
    <row r="28" spans="1:59" ht="26.25" customHeight="1">
      <c r="A28" s="51"/>
      <c r="B28" s="52" t="e">
        <f t="shared" si="1"/>
        <v>#DIV/0!</v>
      </c>
      <c r="C28" s="51"/>
      <c r="D28" s="85" t="s">
        <v>86</v>
      </c>
      <c r="E28" s="86">
        <v>97665</v>
      </c>
      <c r="F28" s="87" t="s">
        <v>28</v>
      </c>
      <c r="G28" s="88" t="s">
        <v>87</v>
      </c>
      <c r="H28" s="185" t="s">
        <v>76</v>
      </c>
      <c r="I28" s="200"/>
      <c r="J28" s="94"/>
      <c r="K28" s="94">
        <v>1.48</v>
      </c>
      <c r="L28" s="94">
        <v>0.47</v>
      </c>
      <c r="M28" s="186">
        <f t="shared" si="2"/>
        <v>1.95</v>
      </c>
      <c r="N28" s="92">
        <v>0.25190000000000001</v>
      </c>
      <c r="O28" s="93">
        <f t="shared" si="3"/>
        <v>2.44</v>
      </c>
      <c r="P28" s="93"/>
      <c r="Q28" s="93">
        <f t="shared" si="5"/>
        <v>0</v>
      </c>
      <c r="R28" s="93">
        <f t="shared" si="6"/>
        <v>0</v>
      </c>
      <c r="S28" s="94">
        <f t="shared" si="7"/>
        <v>0</v>
      </c>
      <c r="T28" s="243"/>
      <c r="U28" s="6"/>
      <c r="V28" s="6" t="str">
        <f t="shared" si="4"/>
        <v>1.18</v>
      </c>
      <c r="W28" s="6" t="b">
        <f t="shared" si="9"/>
        <v>0</v>
      </c>
      <c r="X28" s="6"/>
      <c r="Y28" s="6"/>
      <c r="Z28" s="6"/>
      <c r="AA28" s="203"/>
      <c r="AB28" s="85" t="s">
        <v>86</v>
      </c>
      <c r="AC28" s="95"/>
      <c r="AD28" s="96"/>
      <c r="AE28" s="97" t="s">
        <v>64</v>
      </c>
      <c r="AF28" s="89" t="s">
        <v>64</v>
      </c>
      <c r="AG28" s="98">
        <v>0</v>
      </c>
      <c r="AH28" s="90">
        <v>0</v>
      </c>
      <c r="AI28" s="90">
        <v>0.87</v>
      </c>
      <c r="AJ28" s="90">
        <v>0.25</v>
      </c>
      <c r="AK28" s="91">
        <v>1.1200000000000001</v>
      </c>
      <c r="AL28" s="99" t="s">
        <v>64</v>
      </c>
      <c r="AM28" s="93">
        <f t="shared" si="10"/>
        <v>1.1200000000000001</v>
      </c>
      <c r="AN28" s="93">
        <f t="shared" si="11"/>
        <v>0</v>
      </c>
      <c r="AO28" s="93">
        <f t="shared" si="12"/>
        <v>0</v>
      </c>
      <c r="AP28" s="93">
        <f t="shared" si="13"/>
        <v>0</v>
      </c>
      <c r="AQ28" s="94">
        <f t="shared" si="14"/>
        <v>0</v>
      </c>
      <c r="AR28" s="48" t="str">
        <f t="shared" si="8"/>
        <v>ok</v>
      </c>
      <c r="AS28" s="48" t="str">
        <f t="shared" si="8"/>
        <v>revisar</v>
      </c>
      <c r="AT28" s="48" t="str">
        <f t="shared" si="8"/>
        <v>revisar</v>
      </c>
      <c r="AU28" s="48" t="str">
        <f t="shared" si="8"/>
        <v>revisar</v>
      </c>
      <c r="AV28" s="48" t="str">
        <f t="shared" si="8"/>
        <v>revisar</v>
      </c>
      <c r="AW28" s="48" t="str">
        <f t="shared" si="8"/>
        <v>ok</v>
      </c>
      <c r="AX28" s="48" t="str">
        <f t="shared" si="8"/>
        <v>ok</v>
      </c>
      <c r="AY28" s="48" t="str">
        <f t="shared" si="8"/>
        <v>revisar</v>
      </c>
      <c r="AZ28" s="48" t="str">
        <f t="shared" si="8"/>
        <v>revisar</v>
      </c>
      <c r="BA28" s="48" t="str">
        <f t="shared" si="8"/>
        <v>revisar</v>
      </c>
      <c r="BB28" s="48" t="str">
        <f t="shared" si="8"/>
        <v>revisar</v>
      </c>
      <c r="BC28" s="48" t="str">
        <f t="shared" si="8"/>
        <v>revisar</v>
      </c>
      <c r="BD28" s="48" t="str">
        <f t="shared" si="8"/>
        <v>ok</v>
      </c>
      <c r="BE28" s="48" t="str">
        <f t="shared" si="8"/>
        <v>ok</v>
      </c>
      <c r="BF28" s="48" t="str">
        <f t="shared" si="8"/>
        <v>ok</v>
      </c>
      <c r="BG28" s="48" t="str">
        <f t="shared" si="8"/>
        <v>ok</v>
      </c>
    </row>
    <row r="29" spans="1:59" ht="26.25" customHeight="1">
      <c r="A29" s="51"/>
      <c r="B29" s="52" t="e">
        <f t="shared" si="1"/>
        <v>#DIV/0!</v>
      </c>
      <c r="C29" s="51"/>
      <c r="D29" s="85" t="s">
        <v>88</v>
      </c>
      <c r="E29" s="86">
        <v>97644</v>
      </c>
      <c r="F29" s="87" t="s">
        <v>28</v>
      </c>
      <c r="G29" s="88" t="s">
        <v>89</v>
      </c>
      <c r="H29" s="185" t="s">
        <v>40</v>
      </c>
      <c r="I29" s="200"/>
      <c r="J29" s="94"/>
      <c r="K29" s="94">
        <v>7.69</v>
      </c>
      <c r="L29" s="94">
        <v>2.5099999999999998</v>
      </c>
      <c r="M29" s="186">
        <f t="shared" si="2"/>
        <v>10.199999999999999</v>
      </c>
      <c r="N29" s="92">
        <v>0.25190000000000001</v>
      </c>
      <c r="O29" s="93">
        <f t="shared" si="3"/>
        <v>12.76</v>
      </c>
      <c r="P29" s="93"/>
      <c r="Q29" s="93">
        <f t="shared" si="5"/>
        <v>0</v>
      </c>
      <c r="R29" s="93">
        <f t="shared" si="6"/>
        <v>0</v>
      </c>
      <c r="S29" s="94">
        <f t="shared" si="7"/>
        <v>0</v>
      </c>
      <c r="T29" s="243"/>
      <c r="U29" s="6"/>
      <c r="V29" s="6" t="str">
        <f t="shared" si="4"/>
        <v>1.19</v>
      </c>
      <c r="W29" s="6" t="b">
        <f t="shared" si="9"/>
        <v>0</v>
      </c>
      <c r="X29" s="6"/>
      <c r="Y29" s="6"/>
      <c r="Z29" s="6"/>
      <c r="AA29" s="203"/>
      <c r="AB29" s="85" t="s">
        <v>88</v>
      </c>
      <c r="AC29" s="95"/>
      <c r="AD29" s="96"/>
      <c r="AE29" s="97" t="s">
        <v>64</v>
      </c>
      <c r="AF29" s="89" t="s">
        <v>64</v>
      </c>
      <c r="AG29" s="98">
        <v>0</v>
      </c>
      <c r="AH29" s="90">
        <v>0</v>
      </c>
      <c r="AI29" s="90">
        <v>5.88</v>
      </c>
      <c r="AJ29" s="90">
        <v>2.06</v>
      </c>
      <c r="AK29" s="91">
        <v>7.94</v>
      </c>
      <c r="AL29" s="99" t="s">
        <v>64</v>
      </c>
      <c r="AM29" s="93">
        <f t="shared" si="10"/>
        <v>7.94</v>
      </c>
      <c r="AN29" s="93">
        <f t="shared" si="11"/>
        <v>0</v>
      </c>
      <c r="AO29" s="93">
        <f t="shared" si="12"/>
        <v>0</v>
      </c>
      <c r="AP29" s="93">
        <f t="shared" si="13"/>
        <v>0</v>
      </c>
      <c r="AQ29" s="94">
        <f t="shared" si="14"/>
        <v>0</v>
      </c>
      <c r="AR29" s="48" t="str">
        <f t="shared" si="8"/>
        <v>ok</v>
      </c>
      <c r="AS29" s="48" t="str">
        <f t="shared" si="8"/>
        <v>revisar</v>
      </c>
      <c r="AT29" s="48" t="str">
        <f t="shared" si="8"/>
        <v>revisar</v>
      </c>
      <c r="AU29" s="48" t="str">
        <f t="shared" si="8"/>
        <v>revisar</v>
      </c>
      <c r="AV29" s="48" t="str">
        <f t="shared" si="8"/>
        <v>revisar</v>
      </c>
      <c r="AW29" s="48" t="str">
        <f t="shared" si="8"/>
        <v>ok</v>
      </c>
      <c r="AX29" s="48" t="str">
        <f t="shared" si="8"/>
        <v>ok</v>
      </c>
      <c r="AY29" s="48" t="str">
        <f t="shared" si="8"/>
        <v>revisar</v>
      </c>
      <c r="AZ29" s="48" t="str">
        <f t="shared" si="8"/>
        <v>revisar</v>
      </c>
      <c r="BA29" s="48" t="str">
        <f t="shared" si="8"/>
        <v>revisar</v>
      </c>
      <c r="BB29" s="48" t="str">
        <f t="shared" si="8"/>
        <v>revisar</v>
      </c>
      <c r="BC29" s="48" t="str">
        <f t="shared" si="8"/>
        <v>revisar</v>
      </c>
      <c r="BD29" s="48" t="str">
        <f t="shared" si="8"/>
        <v>ok</v>
      </c>
      <c r="BE29" s="48" t="str">
        <f t="shared" si="8"/>
        <v>ok</v>
      </c>
      <c r="BF29" s="48" t="str">
        <f t="shared" si="8"/>
        <v>ok</v>
      </c>
      <c r="BG29" s="48" t="str">
        <f t="shared" si="8"/>
        <v>ok</v>
      </c>
    </row>
    <row r="30" spans="1:59" ht="26.25" customHeight="1">
      <c r="A30" s="51"/>
      <c r="B30" s="52" t="e">
        <f t="shared" si="1"/>
        <v>#DIV/0!</v>
      </c>
      <c r="C30" s="51"/>
      <c r="D30" s="85" t="s">
        <v>90</v>
      </c>
      <c r="E30" s="86">
        <v>97645</v>
      </c>
      <c r="F30" s="87" t="s">
        <v>28</v>
      </c>
      <c r="G30" s="88" t="s">
        <v>91</v>
      </c>
      <c r="H30" s="185" t="s">
        <v>40</v>
      </c>
      <c r="I30" s="200"/>
      <c r="J30" s="94"/>
      <c r="K30" s="94">
        <v>19.89</v>
      </c>
      <c r="L30" s="94">
        <v>6.43</v>
      </c>
      <c r="M30" s="186">
        <f t="shared" si="2"/>
        <v>26.32</v>
      </c>
      <c r="N30" s="92">
        <v>0.25190000000000001</v>
      </c>
      <c r="O30" s="93">
        <f t="shared" si="3"/>
        <v>32.950000000000003</v>
      </c>
      <c r="P30" s="93"/>
      <c r="Q30" s="93">
        <f t="shared" si="5"/>
        <v>0</v>
      </c>
      <c r="R30" s="93">
        <f t="shared" si="6"/>
        <v>0</v>
      </c>
      <c r="S30" s="94">
        <f t="shared" si="7"/>
        <v>0</v>
      </c>
      <c r="T30" s="243"/>
      <c r="U30" s="6"/>
      <c r="V30" s="6" t="str">
        <f t="shared" si="4"/>
        <v>1.20</v>
      </c>
      <c r="W30" s="6" t="b">
        <f t="shared" si="9"/>
        <v>0</v>
      </c>
      <c r="X30" s="6"/>
      <c r="Y30" s="6"/>
      <c r="Z30" s="6"/>
      <c r="AA30" s="203"/>
      <c r="AB30" s="85" t="s">
        <v>90</v>
      </c>
      <c r="AC30" s="95"/>
      <c r="AD30" s="96"/>
      <c r="AE30" s="97" t="s">
        <v>64</v>
      </c>
      <c r="AF30" s="89" t="s">
        <v>64</v>
      </c>
      <c r="AG30" s="98">
        <v>0</v>
      </c>
      <c r="AH30" s="90">
        <v>0</v>
      </c>
      <c r="AI30" s="90">
        <v>16.22</v>
      </c>
      <c r="AJ30" s="90">
        <v>14.49</v>
      </c>
      <c r="AK30" s="91">
        <v>30.71</v>
      </c>
      <c r="AL30" s="99" t="s">
        <v>64</v>
      </c>
      <c r="AM30" s="93">
        <f t="shared" si="10"/>
        <v>30.71</v>
      </c>
      <c r="AN30" s="93">
        <f t="shared" si="11"/>
        <v>0</v>
      </c>
      <c r="AO30" s="93">
        <f t="shared" si="12"/>
        <v>0</v>
      </c>
      <c r="AP30" s="93">
        <f t="shared" si="13"/>
        <v>0</v>
      </c>
      <c r="AQ30" s="94">
        <f t="shared" si="14"/>
        <v>0</v>
      </c>
      <c r="AR30" s="48" t="str">
        <f t="shared" si="8"/>
        <v>ok</v>
      </c>
      <c r="AS30" s="48" t="str">
        <f t="shared" si="8"/>
        <v>revisar</v>
      </c>
      <c r="AT30" s="48" t="str">
        <f t="shared" si="8"/>
        <v>revisar</v>
      </c>
      <c r="AU30" s="48" t="str">
        <f t="shared" si="8"/>
        <v>revisar</v>
      </c>
      <c r="AV30" s="48" t="str">
        <f t="shared" si="8"/>
        <v>revisar</v>
      </c>
      <c r="AW30" s="48" t="str">
        <f t="shared" si="8"/>
        <v>ok</v>
      </c>
      <c r="AX30" s="48" t="str">
        <f t="shared" si="8"/>
        <v>ok</v>
      </c>
      <c r="AY30" s="48" t="str">
        <f t="shared" si="8"/>
        <v>revisar</v>
      </c>
      <c r="AZ30" s="48" t="str">
        <f t="shared" si="8"/>
        <v>revisar</v>
      </c>
      <c r="BA30" s="48" t="str">
        <f t="shared" si="8"/>
        <v>revisar</v>
      </c>
      <c r="BB30" s="48" t="str">
        <f t="shared" si="8"/>
        <v>revisar</v>
      </c>
      <c r="BC30" s="48" t="str">
        <f t="shared" si="8"/>
        <v>revisar</v>
      </c>
      <c r="BD30" s="48" t="str">
        <f t="shared" si="8"/>
        <v>ok</v>
      </c>
      <c r="BE30" s="48" t="str">
        <f t="shared" si="8"/>
        <v>ok</v>
      </c>
      <c r="BF30" s="48" t="str">
        <f t="shared" si="8"/>
        <v>ok</v>
      </c>
      <c r="BG30" s="48" t="str">
        <f t="shared" si="8"/>
        <v>ok</v>
      </c>
    </row>
    <row r="31" spans="1:59" ht="26.25" customHeight="1">
      <c r="A31" s="51"/>
      <c r="B31" s="52" t="e">
        <f t="shared" si="1"/>
        <v>#DIV/0!</v>
      </c>
      <c r="C31" s="51"/>
      <c r="D31" s="85" t="s">
        <v>92</v>
      </c>
      <c r="E31" s="86">
        <v>102190</v>
      </c>
      <c r="F31" s="87" t="s">
        <v>28</v>
      </c>
      <c r="G31" s="88" t="s">
        <v>93</v>
      </c>
      <c r="H31" s="185" t="s">
        <v>40</v>
      </c>
      <c r="I31" s="200"/>
      <c r="J31" s="94"/>
      <c r="K31" s="94">
        <v>14.43</v>
      </c>
      <c r="L31" s="94">
        <v>4.76</v>
      </c>
      <c r="M31" s="186">
        <f t="shared" si="2"/>
        <v>19.189999999999998</v>
      </c>
      <c r="N31" s="92">
        <v>0.25190000000000001</v>
      </c>
      <c r="O31" s="93">
        <f t="shared" si="3"/>
        <v>24.02</v>
      </c>
      <c r="P31" s="93"/>
      <c r="Q31" s="93">
        <f t="shared" si="5"/>
        <v>0</v>
      </c>
      <c r="R31" s="93">
        <f t="shared" si="6"/>
        <v>0</v>
      </c>
      <c r="S31" s="94">
        <f t="shared" si="7"/>
        <v>0</v>
      </c>
      <c r="T31" s="243"/>
      <c r="U31" s="6"/>
      <c r="V31" s="6" t="str">
        <f t="shared" si="4"/>
        <v>1.21</v>
      </c>
      <c r="W31" s="6" t="b">
        <f t="shared" si="9"/>
        <v>0</v>
      </c>
      <c r="X31" s="6"/>
      <c r="Y31" s="6"/>
      <c r="Z31" s="6"/>
      <c r="AA31" s="203"/>
      <c r="AB31" s="85" t="s">
        <v>92</v>
      </c>
      <c r="AC31" s="95"/>
      <c r="AD31" s="96"/>
      <c r="AE31" s="97" t="s">
        <v>64</v>
      </c>
      <c r="AF31" s="89" t="s">
        <v>64</v>
      </c>
      <c r="AG31" s="98">
        <v>0</v>
      </c>
      <c r="AH31" s="90">
        <v>0</v>
      </c>
      <c r="AI31" s="90">
        <v>11.51</v>
      </c>
      <c r="AJ31" s="90">
        <v>4.25</v>
      </c>
      <c r="AK31" s="91">
        <v>15.76</v>
      </c>
      <c r="AL31" s="99" t="s">
        <v>64</v>
      </c>
      <c r="AM31" s="93">
        <f t="shared" si="10"/>
        <v>15.76</v>
      </c>
      <c r="AN31" s="93">
        <f t="shared" si="11"/>
        <v>0</v>
      </c>
      <c r="AO31" s="93">
        <f t="shared" si="12"/>
        <v>0</v>
      </c>
      <c r="AP31" s="93">
        <f t="shared" si="13"/>
        <v>0</v>
      </c>
      <c r="AQ31" s="94">
        <f t="shared" si="14"/>
        <v>0</v>
      </c>
      <c r="AR31" s="48" t="str">
        <f t="shared" si="8"/>
        <v>ok</v>
      </c>
      <c r="AS31" s="48" t="str">
        <f t="shared" si="8"/>
        <v>revisar</v>
      </c>
      <c r="AT31" s="48" t="str">
        <f t="shared" si="8"/>
        <v>revisar</v>
      </c>
      <c r="AU31" s="48" t="str">
        <f t="shared" si="8"/>
        <v>revisar</v>
      </c>
      <c r="AV31" s="48" t="str">
        <f t="shared" si="8"/>
        <v>revisar</v>
      </c>
      <c r="AW31" s="48" t="str">
        <f t="shared" si="8"/>
        <v>ok</v>
      </c>
      <c r="AX31" s="48" t="str">
        <f t="shared" si="8"/>
        <v>ok</v>
      </c>
      <c r="AY31" s="48" t="str">
        <f t="shared" si="8"/>
        <v>revisar</v>
      </c>
      <c r="AZ31" s="48" t="str">
        <f t="shared" si="8"/>
        <v>revisar</v>
      </c>
      <c r="BA31" s="48" t="str">
        <f t="shared" si="8"/>
        <v>revisar</v>
      </c>
      <c r="BB31" s="48" t="str">
        <f t="shared" si="8"/>
        <v>revisar</v>
      </c>
      <c r="BC31" s="48" t="str">
        <f t="shared" si="8"/>
        <v>revisar</v>
      </c>
      <c r="BD31" s="48" t="str">
        <f t="shared" si="8"/>
        <v>ok</v>
      </c>
      <c r="BE31" s="48" t="str">
        <f t="shared" si="8"/>
        <v>ok</v>
      </c>
      <c r="BF31" s="48" t="str">
        <f t="shared" si="8"/>
        <v>ok</v>
      </c>
      <c r="BG31" s="48" t="str">
        <f t="shared" si="8"/>
        <v>ok</v>
      </c>
    </row>
    <row r="32" spans="1:59" ht="26.25" customHeight="1">
      <c r="A32" s="51"/>
      <c r="B32" s="52" t="e">
        <f t="shared" si="1"/>
        <v>#DIV/0!</v>
      </c>
      <c r="C32" s="51"/>
      <c r="D32" s="85" t="s">
        <v>94</v>
      </c>
      <c r="E32" s="86">
        <v>102191</v>
      </c>
      <c r="F32" s="87" t="s">
        <v>28</v>
      </c>
      <c r="G32" s="88" t="s">
        <v>95</v>
      </c>
      <c r="H32" s="185" t="s">
        <v>40</v>
      </c>
      <c r="I32" s="200"/>
      <c r="J32" s="94"/>
      <c r="K32" s="94">
        <v>17.52</v>
      </c>
      <c r="L32" s="94">
        <v>5.79</v>
      </c>
      <c r="M32" s="186">
        <f t="shared" si="2"/>
        <v>23.31</v>
      </c>
      <c r="N32" s="92">
        <v>0.25190000000000001</v>
      </c>
      <c r="O32" s="93">
        <f t="shared" si="3"/>
        <v>29.18</v>
      </c>
      <c r="P32" s="93"/>
      <c r="Q32" s="93">
        <f t="shared" si="5"/>
        <v>0</v>
      </c>
      <c r="R32" s="93">
        <f t="shared" si="6"/>
        <v>0</v>
      </c>
      <c r="S32" s="94">
        <f t="shared" si="7"/>
        <v>0</v>
      </c>
      <c r="T32" s="243"/>
      <c r="U32" s="6"/>
      <c r="V32" s="6" t="str">
        <f t="shared" si="4"/>
        <v>1.22</v>
      </c>
      <c r="W32" s="6" t="b">
        <f t="shared" si="9"/>
        <v>0</v>
      </c>
      <c r="X32" s="6"/>
      <c r="Y32" s="6"/>
      <c r="Z32" s="6"/>
      <c r="AA32" s="203"/>
      <c r="AB32" s="85" t="s">
        <v>94</v>
      </c>
      <c r="AC32" s="95"/>
      <c r="AD32" s="96"/>
      <c r="AE32" s="97" t="s">
        <v>64</v>
      </c>
      <c r="AF32" s="89" t="s">
        <v>64</v>
      </c>
      <c r="AG32" s="98">
        <v>0</v>
      </c>
      <c r="AH32" s="90">
        <v>0</v>
      </c>
      <c r="AI32" s="90">
        <v>13.98</v>
      </c>
      <c r="AJ32" s="90">
        <v>5.16</v>
      </c>
      <c r="AK32" s="91">
        <v>19.14</v>
      </c>
      <c r="AL32" s="99" t="s">
        <v>64</v>
      </c>
      <c r="AM32" s="93">
        <f t="shared" si="10"/>
        <v>19.14</v>
      </c>
      <c r="AN32" s="93">
        <f t="shared" si="11"/>
        <v>0</v>
      </c>
      <c r="AO32" s="93">
        <f t="shared" si="12"/>
        <v>0</v>
      </c>
      <c r="AP32" s="93">
        <f t="shared" si="13"/>
        <v>0</v>
      </c>
      <c r="AQ32" s="94">
        <f t="shared" si="14"/>
        <v>0</v>
      </c>
      <c r="AR32" s="48" t="str">
        <f t="shared" si="8"/>
        <v>ok</v>
      </c>
      <c r="AS32" s="48" t="str">
        <f t="shared" si="8"/>
        <v>revisar</v>
      </c>
      <c r="AT32" s="48" t="str">
        <f t="shared" si="8"/>
        <v>revisar</v>
      </c>
      <c r="AU32" s="48" t="str">
        <f t="shared" si="8"/>
        <v>revisar</v>
      </c>
      <c r="AV32" s="48" t="str">
        <f t="shared" si="8"/>
        <v>revisar</v>
      </c>
      <c r="AW32" s="48" t="str">
        <f t="shared" si="8"/>
        <v>ok</v>
      </c>
      <c r="AX32" s="48" t="str">
        <f t="shared" si="8"/>
        <v>ok</v>
      </c>
      <c r="AY32" s="48" t="str">
        <f t="shared" si="8"/>
        <v>revisar</v>
      </c>
      <c r="AZ32" s="48" t="str">
        <f t="shared" si="8"/>
        <v>revisar</v>
      </c>
      <c r="BA32" s="48" t="str">
        <f t="shared" si="8"/>
        <v>revisar</v>
      </c>
      <c r="BB32" s="48" t="str">
        <f t="shared" si="8"/>
        <v>revisar</v>
      </c>
      <c r="BC32" s="48" t="str">
        <f t="shared" si="8"/>
        <v>revisar</v>
      </c>
      <c r="BD32" s="48" t="str">
        <f t="shared" si="8"/>
        <v>ok</v>
      </c>
      <c r="BE32" s="48" t="str">
        <f t="shared" si="8"/>
        <v>ok</v>
      </c>
      <c r="BF32" s="48" t="str">
        <f t="shared" si="8"/>
        <v>ok</v>
      </c>
      <c r="BG32" s="48" t="str">
        <f t="shared" si="8"/>
        <v>ok</v>
      </c>
    </row>
    <row r="33" spans="1:59" ht="26.25" customHeight="1">
      <c r="A33" s="51"/>
      <c r="B33" s="52" t="e">
        <f t="shared" si="1"/>
        <v>#DIV/0!</v>
      </c>
      <c r="C33" s="51"/>
      <c r="D33" s="85" t="s">
        <v>96</v>
      </c>
      <c r="E33" s="86" t="s">
        <v>97</v>
      </c>
      <c r="F33" s="87" t="s">
        <v>42</v>
      </c>
      <c r="G33" s="88" t="s">
        <v>98</v>
      </c>
      <c r="H33" s="185" t="s">
        <v>40</v>
      </c>
      <c r="I33" s="200"/>
      <c r="J33" s="94"/>
      <c r="K33" s="94">
        <v>61.07</v>
      </c>
      <c r="L33" s="94">
        <v>0</v>
      </c>
      <c r="M33" s="186">
        <f t="shared" si="2"/>
        <v>61.07</v>
      </c>
      <c r="N33" s="92">
        <v>0.25190000000000001</v>
      </c>
      <c r="O33" s="93">
        <f t="shared" si="3"/>
        <v>76.45</v>
      </c>
      <c r="P33" s="93"/>
      <c r="Q33" s="93">
        <f t="shared" si="5"/>
        <v>0</v>
      </c>
      <c r="R33" s="93">
        <f t="shared" si="6"/>
        <v>0</v>
      </c>
      <c r="S33" s="94">
        <f t="shared" si="7"/>
        <v>0</v>
      </c>
      <c r="T33" s="100"/>
      <c r="U33" s="6"/>
      <c r="V33" s="6" t="str">
        <f t="shared" si="4"/>
        <v>1.23</v>
      </c>
      <c r="W33" s="6">
        <f t="shared" si="9"/>
        <v>0</v>
      </c>
      <c r="X33" s="6"/>
      <c r="Y33" s="6"/>
      <c r="Z33" s="6"/>
      <c r="AA33" s="203"/>
      <c r="AB33" s="85" t="s">
        <v>96</v>
      </c>
      <c r="AC33" s="95"/>
      <c r="AD33" s="96"/>
      <c r="AE33" s="97" t="s">
        <v>64</v>
      </c>
      <c r="AF33" s="89" t="s">
        <v>64</v>
      </c>
      <c r="AG33" s="98">
        <v>0</v>
      </c>
      <c r="AH33" s="90">
        <v>0</v>
      </c>
      <c r="AI33" s="90">
        <v>0</v>
      </c>
      <c r="AJ33" s="90">
        <v>57.21</v>
      </c>
      <c r="AK33" s="91">
        <v>57.21</v>
      </c>
      <c r="AL33" s="99" t="s">
        <v>64</v>
      </c>
      <c r="AM33" s="93">
        <f t="shared" si="10"/>
        <v>57.21</v>
      </c>
      <c r="AN33" s="93">
        <f t="shared" si="11"/>
        <v>0</v>
      </c>
      <c r="AO33" s="93">
        <f t="shared" si="12"/>
        <v>0</v>
      </c>
      <c r="AP33" s="93">
        <f t="shared" si="13"/>
        <v>0</v>
      </c>
      <c r="AQ33" s="94">
        <f t="shared" si="14"/>
        <v>0</v>
      </c>
      <c r="AR33" s="48" t="str">
        <f t="shared" si="8"/>
        <v>ok</v>
      </c>
      <c r="AS33" s="48" t="str">
        <f t="shared" si="8"/>
        <v>revisar</v>
      </c>
      <c r="AT33" s="48" t="str">
        <f t="shared" si="8"/>
        <v>revisar</v>
      </c>
      <c r="AU33" s="48" t="str">
        <f t="shared" si="8"/>
        <v>revisar</v>
      </c>
      <c r="AV33" s="48" t="str">
        <f t="shared" si="8"/>
        <v>revisar</v>
      </c>
      <c r="AW33" s="48" t="str">
        <f t="shared" si="8"/>
        <v>ok</v>
      </c>
      <c r="AX33" s="48" t="str">
        <f t="shared" si="8"/>
        <v>ok</v>
      </c>
      <c r="AY33" s="48" t="str">
        <f t="shared" si="8"/>
        <v>revisar</v>
      </c>
      <c r="AZ33" s="48" t="str">
        <f t="shared" si="8"/>
        <v>revisar</v>
      </c>
      <c r="BA33" s="48" t="str">
        <f t="shared" si="8"/>
        <v>revisar</v>
      </c>
      <c r="BB33" s="48" t="str">
        <f t="shared" si="8"/>
        <v>revisar</v>
      </c>
      <c r="BC33" s="48" t="str">
        <f t="shared" si="8"/>
        <v>revisar</v>
      </c>
      <c r="BD33" s="48" t="str">
        <f t="shared" si="8"/>
        <v>ok</v>
      </c>
      <c r="BE33" s="48" t="str">
        <f t="shared" si="8"/>
        <v>ok</v>
      </c>
      <c r="BF33" s="48" t="str">
        <f t="shared" si="8"/>
        <v>ok</v>
      </c>
      <c r="BG33" s="48" t="str">
        <f t="shared" si="8"/>
        <v>ok</v>
      </c>
    </row>
    <row r="34" spans="1:59" ht="26.25" customHeight="1">
      <c r="A34" s="51"/>
      <c r="B34" s="52" t="e">
        <f t="shared" si="1"/>
        <v>#DIV/0!</v>
      </c>
      <c r="C34" s="51"/>
      <c r="D34" s="85" t="s">
        <v>99</v>
      </c>
      <c r="E34" s="86" t="s">
        <v>100</v>
      </c>
      <c r="F34" s="87" t="s">
        <v>42</v>
      </c>
      <c r="G34" s="88" t="s">
        <v>101</v>
      </c>
      <c r="H34" s="185" t="s">
        <v>40</v>
      </c>
      <c r="I34" s="200"/>
      <c r="J34" s="94"/>
      <c r="K34" s="94">
        <v>25.45</v>
      </c>
      <c r="L34" s="94">
        <v>0</v>
      </c>
      <c r="M34" s="186">
        <f t="shared" si="2"/>
        <v>25.45</v>
      </c>
      <c r="N34" s="92">
        <v>0.25190000000000001</v>
      </c>
      <c r="O34" s="93">
        <f t="shared" si="3"/>
        <v>31.86</v>
      </c>
      <c r="P34" s="93"/>
      <c r="Q34" s="93">
        <f t="shared" si="5"/>
        <v>0</v>
      </c>
      <c r="R34" s="93">
        <f t="shared" si="6"/>
        <v>0</v>
      </c>
      <c r="S34" s="94">
        <f t="shared" si="7"/>
        <v>0</v>
      </c>
      <c r="T34" s="100"/>
      <c r="U34" s="6"/>
      <c r="V34" s="6" t="str">
        <f t="shared" si="4"/>
        <v>1.24</v>
      </c>
      <c r="W34" s="6">
        <f t="shared" si="9"/>
        <v>0</v>
      </c>
      <c r="X34" s="6"/>
      <c r="Y34" s="6"/>
      <c r="Z34" s="6"/>
      <c r="AA34" s="203"/>
      <c r="AB34" s="85" t="s">
        <v>99</v>
      </c>
      <c r="AC34" s="95"/>
      <c r="AD34" s="96"/>
      <c r="AE34" s="97" t="s">
        <v>64</v>
      </c>
      <c r="AF34" s="89" t="s">
        <v>64</v>
      </c>
      <c r="AG34" s="98">
        <v>0</v>
      </c>
      <c r="AH34" s="90">
        <v>0</v>
      </c>
      <c r="AI34" s="90">
        <v>7.07</v>
      </c>
      <c r="AJ34" s="90">
        <v>15.4</v>
      </c>
      <c r="AK34" s="91">
        <v>22.47</v>
      </c>
      <c r="AL34" s="99" t="s">
        <v>64</v>
      </c>
      <c r="AM34" s="93">
        <f t="shared" si="10"/>
        <v>22.47</v>
      </c>
      <c r="AN34" s="93">
        <f t="shared" si="11"/>
        <v>0</v>
      </c>
      <c r="AO34" s="93">
        <f t="shared" si="12"/>
        <v>0</v>
      </c>
      <c r="AP34" s="93">
        <f t="shared" si="13"/>
        <v>0</v>
      </c>
      <c r="AQ34" s="94">
        <f t="shared" si="14"/>
        <v>0</v>
      </c>
      <c r="AR34" s="48" t="str">
        <f t="shared" si="8"/>
        <v>ok</v>
      </c>
      <c r="AS34" s="48" t="str">
        <f t="shared" si="8"/>
        <v>revisar</v>
      </c>
      <c r="AT34" s="48" t="str">
        <f t="shared" si="8"/>
        <v>revisar</v>
      </c>
      <c r="AU34" s="48" t="str">
        <f t="shared" si="8"/>
        <v>revisar</v>
      </c>
      <c r="AV34" s="48" t="str">
        <f t="shared" si="8"/>
        <v>revisar</v>
      </c>
      <c r="AW34" s="48" t="str">
        <f t="shared" si="8"/>
        <v>ok</v>
      </c>
      <c r="AX34" s="48" t="str">
        <f t="shared" si="8"/>
        <v>ok</v>
      </c>
      <c r="AY34" s="48" t="str">
        <f t="shared" si="8"/>
        <v>revisar</v>
      </c>
      <c r="AZ34" s="48" t="str">
        <f t="shared" si="8"/>
        <v>revisar</v>
      </c>
      <c r="BA34" s="48" t="str">
        <f t="shared" si="8"/>
        <v>revisar</v>
      </c>
      <c r="BB34" s="48" t="str">
        <f t="shared" si="8"/>
        <v>revisar</v>
      </c>
      <c r="BC34" s="48" t="str">
        <f t="shared" si="8"/>
        <v>revisar</v>
      </c>
      <c r="BD34" s="48" t="str">
        <f t="shared" si="8"/>
        <v>ok</v>
      </c>
      <c r="BE34" s="48" t="str">
        <f t="shared" si="8"/>
        <v>ok</v>
      </c>
      <c r="BF34" s="48" t="str">
        <f t="shared" si="8"/>
        <v>ok</v>
      </c>
      <c r="BG34" s="48" t="str">
        <f t="shared" si="8"/>
        <v>ok</v>
      </c>
    </row>
    <row r="35" spans="1:59" ht="26.25" customHeight="1">
      <c r="A35" s="51"/>
      <c r="B35" s="52" t="e">
        <f t="shared" si="1"/>
        <v>#DIV/0!</v>
      </c>
      <c r="C35" s="51"/>
      <c r="D35" s="85" t="s">
        <v>102</v>
      </c>
      <c r="E35" s="86" t="s">
        <v>103</v>
      </c>
      <c r="F35" s="87" t="s">
        <v>42</v>
      </c>
      <c r="G35" s="88" t="s">
        <v>104</v>
      </c>
      <c r="H35" s="185" t="s">
        <v>40</v>
      </c>
      <c r="I35" s="200"/>
      <c r="J35" s="94"/>
      <c r="K35" s="94">
        <v>9.3000000000000007</v>
      </c>
      <c r="L35" s="94">
        <v>0</v>
      </c>
      <c r="M35" s="186">
        <f t="shared" si="2"/>
        <v>9.3000000000000007</v>
      </c>
      <c r="N35" s="92">
        <v>0.25190000000000001</v>
      </c>
      <c r="O35" s="93">
        <f t="shared" si="3"/>
        <v>11.64</v>
      </c>
      <c r="P35" s="93"/>
      <c r="Q35" s="93">
        <f t="shared" si="5"/>
        <v>0</v>
      </c>
      <c r="R35" s="93">
        <f t="shared" si="6"/>
        <v>0</v>
      </c>
      <c r="S35" s="94">
        <f t="shared" si="7"/>
        <v>0</v>
      </c>
      <c r="T35" s="100"/>
      <c r="U35" s="6"/>
      <c r="V35" s="6" t="str">
        <f t="shared" si="4"/>
        <v>1.25</v>
      </c>
      <c r="W35" s="6">
        <f t="shared" si="9"/>
        <v>0</v>
      </c>
      <c r="X35" s="6"/>
      <c r="Y35" s="6"/>
      <c r="Z35" s="6"/>
      <c r="AA35" s="203"/>
      <c r="AB35" s="85" t="s">
        <v>102</v>
      </c>
      <c r="AC35" s="95"/>
      <c r="AD35" s="96"/>
      <c r="AE35" s="97" t="s">
        <v>64</v>
      </c>
      <c r="AF35" s="89" t="s">
        <v>64</v>
      </c>
      <c r="AG35" s="98">
        <v>0</v>
      </c>
      <c r="AH35" s="90">
        <v>0</v>
      </c>
      <c r="AI35" s="90">
        <v>0</v>
      </c>
      <c r="AJ35" s="90">
        <v>0</v>
      </c>
      <c r="AK35" s="91">
        <v>0</v>
      </c>
      <c r="AL35" s="99" t="s">
        <v>64</v>
      </c>
      <c r="AM35" s="93">
        <f t="shared" si="10"/>
        <v>0</v>
      </c>
      <c r="AN35" s="93">
        <f t="shared" si="11"/>
        <v>0</v>
      </c>
      <c r="AO35" s="93">
        <f t="shared" si="12"/>
        <v>0</v>
      </c>
      <c r="AP35" s="93">
        <f t="shared" si="13"/>
        <v>0</v>
      </c>
      <c r="AQ35" s="94">
        <f t="shared" si="14"/>
        <v>0</v>
      </c>
      <c r="AR35" s="48" t="str">
        <f t="shared" si="8"/>
        <v>ok</v>
      </c>
      <c r="AS35" s="48" t="str">
        <f t="shared" si="8"/>
        <v>revisar</v>
      </c>
      <c r="AT35" s="48" t="str">
        <f t="shared" si="8"/>
        <v>revisar</v>
      </c>
      <c r="AU35" s="48" t="str">
        <f t="shared" si="8"/>
        <v>revisar</v>
      </c>
      <c r="AV35" s="48" t="str">
        <f t="shared" si="8"/>
        <v>revisar</v>
      </c>
      <c r="AW35" s="48" t="str">
        <f t="shared" si="8"/>
        <v>ok</v>
      </c>
      <c r="AX35" s="48" t="str">
        <f t="shared" si="8"/>
        <v>ok</v>
      </c>
      <c r="AY35" s="48" t="str">
        <f t="shared" si="8"/>
        <v>revisar</v>
      </c>
      <c r="AZ35" s="48" t="str">
        <f t="shared" si="8"/>
        <v>ok</v>
      </c>
      <c r="BA35" s="48" t="str">
        <f t="shared" si="8"/>
        <v>revisar</v>
      </c>
      <c r="BB35" s="48" t="str">
        <f t="shared" si="8"/>
        <v>revisar</v>
      </c>
      <c r="BC35" s="48" t="str">
        <f t="shared" si="8"/>
        <v>revisar</v>
      </c>
      <c r="BD35" s="48" t="str">
        <f t="shared" si="8"/>
        <v>ok</v>
      </c>
      <c r="BE35" s="48" t="str">
        <f t="shared" si="8"/>
        <v>ok</v>
      </c>
      <c r="BF35" s="48" t="str">
        <f t="shared" si="8"/>
        <v>ok</v>
      </c>
      <c r="BG35" s="48" t="str">
        <f t="shared" si="8"/>
        <v>ok</v>
      </c>
    </row>
    <row r="36" spans="1:59" ht="26.25" customHeight="1">
      <c r="A36" s="51"/>
      <c r="B36" s="52" t="e">
        <f t="shared" si="1"/>
        <v>#DIV/0!</v>
      </c>
      <c r="C36" s="51"/>
      <c r="D36" s="85" t="s">
        <v>105</v>
      </c>
      <c r="E36" s="86" t="s">
        <v>106</v>
      </c>
      <c r="F36" s="87" t="s">
        <v>42</v>
      </c>
      <c r="G36" s="88" t="s">
        <v>107</v>
      </c>
      <c r="H36" s="185" t="s">
        <v>76</v>
      </c>
      <c r="I36" s="200"/>
      <c r="J36" s="94"/>
      <c r="K36" s="94">
        <v>42.5</v>
      </c>
      <c r="L36" s="94">
        <v>0</v>
      </c>
      <c r="M36" s="186">
        <f t="shared" si="2"/>
        <v>42.5</v>
      </c>
      <c r="N36" s="92">
        <v>0.25190000000000001</v>
      </c>
      <c r="O36" s="93">
        <f t="shared" si="3"/>
        <v>53.2</v>
      </c>
      <c r="P36" s="93"/>
      <c r="Q36" s="93">
        <f t="shared" si="5"/>
        <v>0</v>
      </c>
      <c r="R36" s="93">
        <f t="shared" si="6"/>
        <v>0</v>
      </c>
      <c r="S36" s="94">
        <f t="shared" si="7"/>
        <v>0</v>
      </c>
      <c r="T36" s="100"/>
      <c r="U36" s="6"/>
      <c r="V36" s="6" t="str">
        <f t="shared" si="4"/>
        <v>1.26</v>
      </c>
      <c r="W36" s="6">
        <f t="shared" si="9"/>
        <v>0</v>
      </c>
      <c r="X36" s="6"/>
      <c r="Y36" s="6"/>
      <c r="Z36" s="6"/>
      <c r="AA36" s="203"/>
      <c r="AB36" s="85" t="s">
        <v>105</v>
      </c>
      <c r="AC36" s="95"/>
      <c r="AD36" s="96"/>
      <c r="AE36" s="97" t="s">
        <v>64</v>
      </c>
      <c r="AF36" s="89" t="s">
        <v>64</v>
      </c>
      <c r="AG36" s="98">
        <v>0</v>
      </c>
      <c r="AH36" s="90">
        <v>0</v>
      </c>
      <c r="AI36" s="90">
        <v>0</v>
      </c>
      <c r="AJ36" s="90">
        <v>0</v>
      </c>
      <c r="AK36" s="91">
        <v>0</v>
      </c>
      <c r="AL36" s="99" t="s">
        <v>64</v>
      </c>
      <c r="AM36" s="93">
        <f t="shared" si="10"/>
        <v>0</v>
      </c>
      <c r="AN36" s="93">
        <f t="shared" si="11"/>
        <v>0</v>
      </c>
      <c r="AO36" s="93">
        <f t="shared" si="12"/>
        <v>0</v>
      </c>
      <c r="AP36" s="93">
        <f t="shared" si="13"/>
        <v>0</v>
      </c>
      <c r="AQ36" s="94">
        <f t="shared" si="14"/>
        <v>0</v>
      </c>
      <c r="AR36" s="48" t="str">
        <f t="shared" si="8"/>
        <v>ok</v>
      </c>
      <c r="AS36" s="48" t="str">
        <f t="shared" si="8"/>
        <v>revisar</v>
      </c>
      <c r="AT36" s="48" t="str">
        <f t="shared" si="8"/>
        <v>revisar</v>
      </c>
      <c r="AU36" s="48" t="str">
        <f t="shared" si="8"/>
        <v>revisar</v>
      </c>
      <c r="AV36" s="48" t="str">
        <f t="shared" si="8"/>
        <v>revisar</v>
      </c>
      <c r="AW36" s="48" t="str">
        <f t="shared" si="8"/>
        <v>ok</v>
      </c>
      <c r="AX36" s="48" t="str">
        <f t="shared" si="8"/>
        <v>ok</v>
      </c>
      <c r="AY36" s="48" t="str">
        <f t="shared" si="8"/>
        <v>revisar</v>
      </c>
      <c r="AZ36" s="48" t="str">
        <f t="shared" si="8"/>
        <v>ok</v>
      </c>
      <c r="BA36" s="48" t="str">
        <f t="shared" si="8"/>
        <v>revisar</v>
      </c>
      <c r="BB36" s="48" t="str">
        <f t="shared" si="8"/>
        <v>revisar</v>
      </c>
      <c r="BC36" s="48" t="str">
        <f t="shared" si="8"/>
        <v>revisar</v>
      </c>
      <c r="BD36" s="48" t="str">
        <f t="shared" si="8"/>
        <v>ok</v>
      </c>
      <c r="BE36" s="48" t="str">
        <f t="shared" si="8"/>
        <v>ok</v>
      </c>
      <c r="BF36" s="48" t="str">
        <f t="shared" si="8"/>
        <v>ok</v>
      </c>
      <c r="BG36" s="48" t="str">
        <f t="shared" si="8"/>
        <v>ok</v>
      </c>
    </row>
    <row r="37" spans="1:59" ht="26.25" customHeight="1">
      <c r="A37" s="51"/>
      <c r="B37" s="52" t="e">
        <f t="shared" si="1"/>
        <v>#DIV/0!</v>
      </c>
      <c r="C37" s="51"/>
      <c r="D37" s="85" t="s">
        <v>108</v>
      </c>
      <c r="E37" s="86">
        <v>97641</v>
      </c>
      <c r="F37" s="87" t="s">
        <v>28</v>
      </c>
      <c r="G37" s="88" t="s">
        <v>109</v>
      </c>
      <c r="H37" s="185" t="s">
        <v>40</v>
      </c>
      <c r="I37" s="200"/>
      <c r="J37" s="94"/>
      <c r="K37" s="94">
        <v>2.37</v>
      </c>
      <c r="L37" s="94">
        <v>0.77</v>
      </c>
      <c r="M37" s="186">
        <f t="shared" si="2"/>
        <v>3.14</v>
      </c>
      <c r="N37" s="92">
        <v>0.25190000000000001</v>
      </c>
      <c r="O37" s="93">
        <f t="shared" si="3"/>
        <v>3.93</v>
      </c>
      <c r="P37" s="93"/>
      <c r="Q37" s="93">
        <f t="shared" si="5"/>
        <v>0</v>
      </c>
      <c r="R37" s="93">
        <f t="shared" si="6"/>
        <v>0</v>
      </c>
      <c r="S37" s="94">
        <f t="shared" si="7"/>
        <v>0</v>
      </c>
      <c r="T37" s="100"/>
      <c r="U37" s="6"/>
      <c r="V37" s="6" t="str">
        <f t="shared" si="4"/>
        <v>1.27</v>
      </c>
      <c r="W37" s="6" t="b">
        <f t="shared" si="9"/>
        <v>0</v>
      </c>
      <c r="X37" s="6"/>
      <c r="Y37" s="6"/>
      <c r="Z37" s="6"/>
      <c r="AA37" s="203"/>
      <c r="AB37" s="85" t="s">
        <v>108</v>
      </c>
      <c r="AC37" s="95"/>
      <c r="AD37" s="96"/>
      <c r="AE37" s="97" t="s">
        <v>64</v>
      </c>
      <c r="AF37" s="89" t="s">
        <v>64</v>
      </c>
      <c r="AG37" s="98">
        <v>0</v>
      </c>
      <c r="AH37" s="90">
        <v>0</v>
      </c>
      <c r="AI37" s="90">
        <v>3.2</v>
      </c>
      <c r="AJ37" s="90">
        <v>1.0900000000000001</v>
      </c>
      <c r="AK37" s="91">
        <v>4.29</v>
      </c>
      <c r="AL37" s="99" t="s">
        <v>64</v>
      </c>
      <c r="AM37" s="93">
        <f t="shared" si="10"/>
        <v>4.29</v>
      </c>
      <c r="AN37" s="93">
        <f t="shared" si="11"/>
        <v>0</v>
      </c>
      <c r="AO37" s="93">
        <f t="shared" si="12"/>
        <v>0</v>
      </c>
      <c r="AP37" s="93">
        <f t="shared" si="13"/>
        <v>0</v>
      </c>
      <c r="AQ37" s="94">
        <f t="shared" si="14"/>
        <v>0</v>
      </c>
      <c r="AR37" s="48" t="str">
        <f t="shared" si="8"/>
        <v>ok</v>
      </c>
      <c r="AS37" s="48" t="str">
        <f t="shared" si="8"/>
        <v>revisar</v>
      </c>
      <c r="AT37" s="48" t="str">
        <f t="shared" si="8"/>
        <v>revisar</v>
      </c>
      <c r="AU37" s="48" t="str">
        <f t="shared" si="8"/>
        <v>revisar</v>
      </c>
      <c r="AV37" s="48" t="str">
        <f t="shared" si="8"/>
        <v>revisar</v>
      </c>
      <c r="AW37" s="48" t="str">
        <f t="shared" si="8"/>
        <v>ok</v>
      </c>
      <c r="AX37" s="48" t="str">
        <f t="shared" si="8"/>
        <v>ok</v>
      </c>
      <c r="AY37" s="48" t="str">
        <f t="shared" si="8"/>
        <v>revisar</v>
      </c>
      <c r="AZ37" s="48" t="str">
        <f t="shared" si="8"/>
        <v>revisar</v>
      </c>
      <c r="BA37" s="48" t="str">
        <f t="shared" si="8"/>
        <v>revisar</v>
      </c>
      <c r="BB37" s="48" t="str">
        <f t="shared" si="8"/>
        <v>revisar</v>
      </c>
      <c r="BC37" s="48" t="str">
        <f t="shared" si="8"/>
        <v>revisar</v>
      </c>
      <c r="BD37" s="48" t="str">
        <f t="shared" si="8"/>
        <v>ok</v>
      </c>
      <c r="BE37" s="48" t="str">
        <f t="shared" si="8"/>
        <v>ok</v>
      </c>
      <c r="BF37" s="48" t="str">
        <f t="shared" si="8"/>
        <v>ok</v>
      </c>
      <c r="BG37" s="48" t="str">
        <f t="shared" si="8"/>
        <v>ok</v>
      </c>
    </row>
    <row r="38" spans="1:59" ht="26.25" customHeight="1">
      <c r="A38" s="51"/>
      <c r="B38" s="52" t="e">
        <f t="shared" si="1"/>
        <v>#DIV/0!</v>
      </c>
      <c r="C38" s="51"/>
      <c r="D38" s="85" t="s">
        <v>110</v>
      </c>
      <c r="E38" s="86">
        <v>97640</v>
      </c>
      <c r="F38" s="87" t="s">
        <v>28</v>
      </c>
      <c r="G38" s="88" t="s">
        <v>111</v>
      </c>
      <c r="H38" s="185" t="s">
        <v>40</v>
      </c>
      <c r="I38" s="200"/>
      <c r="J38" s="94"/>
      <c r="K38" s="94">
        <v>1.73</v>
      </c>
      <c r="L38" s="94">
        <v>0.5</v>
      </c>
      <c r="M38" s="186">
        <f t="shared" si="2"/>
        <v>2.23</v>
      </c>
      <c r="N38" s="92">
        <v>0.25190000000000001</v>
      </c>
      <c r="O38" s="93">
        <f t="shared" si="3"/>
        <v>2.79</v>
      </c>
      <c r="P38" s="93"/>
      <c r="Q38" s="93">
        <f t="shared" si="5"/>
        <v>0</v>
      </c>
      <c r="R38" s="93">
        <f t="shared" si="6"/>
        <v>0</v>
      </c>
      <c r="S38" s="94">
        <f t="shared" si="7"/>
        <v>0</v>
      </c>
      <c r="T38" s="100"/>
      <c r="U38" s="6"/>
      <c r="V38" s="6" t="str">
        <f t="shared" si="4"/>
        <v>1.28</v>
      </c>
      <c r="W38" s="6" t="b">
        <f t="shared" si="9"/>
        <v>0</v>
      </c>
      <c r="X38" s="6"/>
      <c r="Y38" s="6"/>
      <c r="Z38" s="6"/>
      <c r="AA38" s="203"/>
      <c r="AB38" s="85" t="s">
        <v>110</v>
      </c>
      <c r="AC38" s="95"/>
      <c r="AD38" s="96"/>
      <c r="AE38" s="97" t="s">
        <v>64</v>
      </c>
      <c r="AF38" s="89" t="s">
        <v>64</v>
      </c>
      <c r="AG38" s="98">
        <v>0</v>
      </c>
      <c r="AH38" s="90">
        <v>0</v>
      </c>
      <c r="AI38" s="90">
        <v>1.2</v>
      </c>
      <c r="AJ38" s="90">
        <v>0.34</v>
      </c>
      <c r="AK38" s="91">
        <v>1.54</v>
      </c>
      <c r="AL38" s="99" t="s">
        <v>64</v>
      </c>
      <c r="AM38" s="93">
        <f t="shared" si="10"/>
        <v>1.54</v>
      </c>
      <c r="AN38" s="93">
        <f t="shared" si="11"/>
        <v>0</v>
      </c>
      <c r="AO38" s="93">
        <f t="shared" si="12"/>
        <v>0</v>
      </c>
      <c r="AP38" s="93">
        <f t="shared" si="13"/>
        <v>0</v>
      </c>
      <c r="AQ38" s="94">
        <f t="shared" si="14"/>
        <v>0</v>
      </c>
      <c r="AR38" s="48" t="str">
        <f t="shared" si="8"/>
        <v>ok</v>
      </c>
      <c r="AS38" s="48" t="str">
        <f t="shared" si="8"/>
        <v>revisar</v>
      </c>
      <c r="AT38" s="48" t="str">
        <f t="shared" si="8"/>
        <v>revisar</v>
      </c>
      <c r="AU38" s="48" t="str">
        <f t="shared" si="8"/>
        <v>revisar</v>
      </c>
      <c r="AV38" s="48" t="str">
        <f t="shared" si="8"/>
        <v>revisar</v>
      </c>
      <c r="AW38" s="48" t="str">
        <f t="shared" si="8"/>
        <v>ok</v>
      </c>
      <c r="AX38" s="48" t="str">
        <f t="shared" si="8"/>
        <v>ok</v>
      </c>
      <c r="AY38" s="48" t="str">
        <f t="shared" si="8"/>
        <v>revisar</v>
      </c>
      <c r="AZ38" s="48" t="str">
        <f t="shared" si="8"/>
        <v>revisar</v>
      </c>
      <c r="BA38" s="48" t="str">
        <f t="shared" si="8"/>
        <v>revisar</v>
      </c>
      <c r="BB38" s="48" t="str">
        <f t="shared" si="8"/>
        <v>revisar</v>
      </c>
      <c r="BC38" s="48" t="str">
        <f t="shared" si="8"/>
        <v>revisar</v>
      </c>
      <c r="BD38" s="48" t="str">
        <f t="shared" si="8"/>
        <v>ok</v>
      </c>
      <c r="BE38" s="48" t="str">
        <f t="shared" si="8"/>
        <v>ok</v>
      </c>
      <c r="BF38" s="48" t="str">
        <f t="shared" si="8"/>
        <v>ok</v>
      </c>
      <c r="BG38" s="48" t="str">
        <f t="shared" si="8"/>
        <v>ok</v>
      </c>
    </row>
    <row r="39" spans="1:59" ht="26.25" customHeight="1">
      <c r="A39" s="51"/>
      <c r="B39" s="52" t="e">
        <f t="shared" si="1"/>
        <v>#DIV/0!</v>
      </c>
      <c r="C39" s="51"/>
      <c r="D39" s="85" t="s">
        <v>112</v>
      </c>
      <c r="E39" s="86">
        <v>97642</v>
      </c>
      <c r="F39" s="87" t="s">
        <v>28</v>
      </c>
      <c r="G39" s="88" t="s">
        <v>113</v>
      </c>
      <c r="H39" s="185" t="s">
        <v>40</v>
      </c>
      <c r="I39" s="200"/>
      <c r="J39" s="94"/>
      <c r="K39" s="94">
        <v>2.48</v>
      </c>
      <c r="L39" s="94">
        <v>0.72</v>
      </c>
      <c r="M39" s="186">
        <f t="shared" si="2"/>
        <v>3.2</v>
      </c>
      <c r="N39" s="92">
        <v>0.25190000000000001</v>
      </c>
      <c r="O39" s="93">
        <f t="shared" si="3"/>
        <v>4</v>
      </c>
      <c r="P39" s="93"/>
      <c r="Q39" s="93">
        <f t="shared" si="5"/>
        <v>0</v>
      </c>
      <c r="R39" s="93">
        <f t="shared" si="6"/>
        <v>0</v>
      </c>
      <c r="S39" s="94">
        <f t="shared" si="7"/>
        <v>0</v>
      </c>
      <c r="T39" s="100"/>
      <c r="U39" s="6"/>
      <c r="V39" s="6" t="str">
        <f t="shared" si="4"/>
        <v>1.29</v>
      </c>
      <c r="W39" s="6" t="b">
        <f t="shared" si="9"/>
        <v>0</v>
      </c>
      <c r="X39" s="6"/>
      <c r="Y39" s="6"/>
      <c r="Z39" s="6"/>
      <c r="AA39" s="203"/>
      <c r="AB39" s="85" t="s">
        <v>112</v>
      </c>
      <c r="AC39" s="95"/>
      <c r="AD39" s="96"/>
      <c r="AE39" s="97" t="s">
        <v>64</v>
      </c>
      <c r="AF39" s="89" t="s">
        <v>64</v>
      </c>
      <c r="AG39" s="98">
        <v>0</v>
      </c>
      <c r="AH39" s="90">
        <v>0</v>
      </c>
      <c r="AI39" s="90">
        <v>2.12</v>
      </c>
      <c r="AJ39" s="90">
        <v>0.64</v>
      </c>
      <c r="AK39" s="91">
        <v>2.76</v>
      </c>
      <c r="AL39" s="99" t="s">
        <v>64</v>
      </c>
      <c r="AM39" s="93">
        <f t="shared" si="10"/>
        <v>2.76</v>
      </c>
      <c r="AN39" s="93">
        <f t="shared" si="11"/>
        <v>0</v>
      </c>
      <c r="AO39" s="93">
        <f t="shared" si="12"/>
        <v>0</v>
      </c>
      <c r="AP39" s="93">
        <f t="shared" si="13"/>
        <v>0</v>
      </c>
      <c r="AQ39" s="94">
        <f t="shared" si="14"/>
        <v>0</v>
      </c>
      <c r="AR39" s="48" t="str">
        <f t="shared" si="8"/>
        <v>ok</v>
      </c>
      <c r="AS39" s="48" t="str">
        <f t="shared" si="8"/>
        <v>revisar</v>
      </c>
      <c r="AT39" s="48" t="str">
        <f t="shared" si="8"/>
        <v>revisar</v>
      </c>
      <c r="AU39" s="48" t="str">
        <f t="shared" si="8"/>
        <v>revisar</v>
      </c>
      <c r="AV39" s="48" t="str">
        <f t="shared" si="8"/>
        <v>revisar</v>
      </c>
      <c r="AW39" s="48" t="str">
        <f t="shared" si="8"/>
        <v>ok</v>
      </c>
      <c r="AX39" s="48" t="str">
        <f t="shared" si="8"/>
        <v>ok</v>
      </c>
      <c r="AY39" s="48" t="str">
        <f t="shared" si="8"/>
        <v>revisar</v>
      </c>
      <c r="AZ39" s="48" t="str">
        <f t="shared" si="8"/>
        <v>revisar</v>
      </c>
      <c r="BA39" s="48" t="str">
        <f t="shared" si="8"/>
        <v>revisar</v>
      </c>
      <c r="BB39" s="48" t="str">
        <f t="shared" si="8"/>
        <v>revisar</v>
      </c>
      <c r="BC39" s="48" t="str">
        <f t="shared" si="8"/>
        <v>revisar</v>
      </c>
      <c r="BD39" s="48" t="str">
        <f t="shared" si="8"/>
        <v>ok</v>
      </c>
      <c r="BE39" s="48" t="str">
        <f t="shared" si="8"/>
        <v>ok</v>
      </c>
      <c r="BF39" s="48" t="str">
        <f t="shared" si="8"/>
        <v>ok</v>
      </c>
      <c r="BG39" s="48" t="str">
        <f t="shared" si="8"/>
        <v>ok</v>
      </c>
    </row>
    <row r="40" spans="1:59" ht="26.25" customHeight="1">
      <c r="A40" s="51"/>
      <c r="B40" s="52" t="e">
        <f t="shared" si="1"/>
        <v>#DIV/0!</v>
      </c>
      <c r="C40" s="51"/>
      <c r="D40" s="85" t="s">
        <v>114</v>
      </c>
      <c r="E40" s="86">
        <v>97650</v>
      </c>
      <c r="F40" s="87" t="s">
        <v>28</v>
      </c>
      <c r="G40" s="88" t="s">
        <v>115</v>
      </c>
      <c r="H40" s="185" t="s">
        <v>40</v>
      </c>
      <c r="I40" s="200"/>
      <c r="J40" s="94"/>
      <c r="K40" s="94">
        <v>6.18</v>
      </c>
      <c r="L40" s="94">
        <v>2</v>
      </c>
      <c r="M40" s="186">
        <f t="shared" si="2"/>
        <v>8.18</v>
      </c>
      <c r="N40" s="92">
        <v>0.25190000000000001</v>
      </c>
      <c r="O40" s="93">
        <f t="shared" si="3"/>
        <v>10.24</v>
      </c>
      <c r="P40" s="93"/>
      <c r="Q40" s="93">
        <f t="shared" si="5"/>
        <v>0</v>
      </c>
      <c r="R40" s="93">
        <f t="shared" si="6"/>
        <v>0</v>
      </c>
      <c r="S40" s="94">
        <f t="shared" si="7"/>
        <v>0</v>
      </c>
      <c r="T40" s="100"/>
      <c r="U40" s="6"/>
      <c r="V40" s="6" t="str">
        <f t="shared" si="4"/>
        <v>1.30</v>
      </c>
      <c r="W40" s="6" t="b">
        <f t="shared" si="9"/>
        <v>0</v>
      </c>
      <c r="X40" s="6"/>
      <c r="Y40" s="6"/>
      <c r="Z40" s="6"/>
      <c r="AA40" s="203"/>
      <c r="AB40" s="85" t="s">
        <v>114</v>
      </c>
      <c r="AC40" s="95"/>
      <c r="AD40" s="96"/>
      <c r="AE40" s="97" t="s">
        <v>64</v>
      </c>
      <c r="AF40" s="89" t="s">
        <v>64</v>
      </c>
      <c r="AG40" s="98">
        <v>0</v>
      </c>
      <c r="AH40" s="90">
        <v>0</v>
      </c>
      <c r="AI40" s="90">
        <v>4.71</v>
      </c>
      <c r="AJ40" s="90">
        <v>1.64</v>
      </c>
      <c r="AK40" s="91">
        <v>6.35</v>
      </c>
      <c r="AL40" s="99" t="s">
        <v>64</v>
      </c>
      <c r="AM40" s="93">
        <f t="shared" si="10"/>
        <v>6.35</v>
      </c>
      <c r="AN40" s="93">
        <f t="shared" si="11"/>
        <v>0</v>
      </c>
      <c r="AO40" s="93">
        <f t="shared" si="12"/>
        <v>0</v>
      </c>
      <c r="AP40" s="93">
        <f t="shared" si="13"/>
        <v>0</v>
      </c>
      <c r="AQ40" s="94">
        <f t="shared" si="14"/>
        <v>0</v>
      </c>
      <c r="AR40" s="48" t="str">
        <f t="shared" si="8"/>
        <v>ok</v>
      </c>
      <c r="AS40" s="48" t="str">
        <f t="shared" si="8"/>
        <v>revisar</v>
      </c>
      <c r="AT40" s="48" t="str">
        <f t="shared" si="8"/>
        <v>revisar</v>
      </c>
      <c r="AU40" s="48" t="str">
        <f t="shared" si="8"/>
        <v>revisar</v>
      </c>
      <c r="AV40" s="48" t="str">
        <f t="shared" si="8"/>
        <v>revisar</v>
      </c>
      <c r="AW40" s="48" t="str">
        <f t="shared" si="8"/>
        <v>ok</v>
      </c>
      <c r="AX40" s="48" t="str">
        <f t="shared" si="8"/>
        <v>ok</v>
      </c>
      <c r="AY40" s="48" t="str">
        <f t="shared" si="8"/>
        <v>revisar</v>
      </c>
      <c r="AZ40" s="48" t="str">
        <f t="shared" si="8"/>
        <v>revisar</v>
      </c>
      <c r="BA40" s="48" t="str">
        <f t="shared" si="8"/>
        <v>revisar</v>
      </c>
      <c r="BB40" s="48" t="str">
        <f t="shared" si="8"/>
        <v>revisar</v>
      </c>
      <c r="BC40" s="48" t="str">
        <f t="shared" si="8"/>
        <v>revisar</v>
      </c>
      <c r="BD40" s="48" t="str">
        <f t="shared" si="8"/>
        <v>ok</v>
      </c>
      <c r="BE40" s="48" t="str">
        <f t="shared" si="8"/>
        <v>ok</v>
      </c>
      <c r="BF40" s="48" t="str">
        <f t="shared" si="8"/>
        <v>ok</v>
      </c>
      <c r="BG40" s="48" t="str">
        <f t="shared" si="8"/>
        <v>ok</v>
      </c>
    </row>
    <row r="41" spans="1:59" ht="26.25" customHeight="1">
      <c r="A41" s="51"/>
      <c r="B41" s="52" t="e">
        <f t="shared" si="1"/>
        <v>#DIV/0!</v>
      </c>
      <c r="C41" s="51"/>
      <c r="D41" s="85" t="s">
        <v>116</v>
      </c>
      <c r="E41" s="86">
        <v>97651</v>
      </c>
      <c r="F41" s="87" t="s">
        <v>28</v>
      </c>
      <c r="G41" s="88" t="s">
        <v>117</v>
      </c>
      <c r="H41" s="185" t="s">
        <v>76</v>
      </c>
      <c r="I41" s="200"/>
      <c r="J41" s="94"/>
      <c r="K41" s="94">
        <v>67.38</v>
      </c>
      <c r="L41" s="94">
        <v>21.75</v>
      </c>
      <c r="M41" s="186">
        <f t="shared" si="2"/>
        <v>89.13</v>
      </c>
      <c r="N41" s="92">
        <v>0.25190000000000001</v>
      </c>
      <c r="O41" s="93">
        <f t="shared" si="3"/>
        <v>111.58</v>
      </c>
      <c r="P41" s="93"/>
      <c r="Q41" s="93">
        <f t="shared" si="5"/>
        <v>0</v>
      </c>
      <c r="R41" s="93">
        <f t="shared" si="6"/>
        <v>0</v>
      </c>
      <c r="S41" s="94">
        <f t="shared" si="7"/>
        <v>0</v>
      </c>
      <c r="T41" s="100"/>
      <c r="U41" s="6"/>
      <c r="V41" s="6" t="str">
        <f t="shared" si="4"/>
        <v>1.31</v>
      </c>
      <c r="W41" s="6" t="b">
        <f t="shared" si="9"/>
        <v>0</v>
      </c>
      <c r="X41" s="6"/>
      <c r="Y41" s="6"/>
      <c r="Z41" s="6"/>
      <c r="AA41" s="203"/>
      <c r="AB41" s="85" t="s">
        <v>116</v>
      </c>
      <c r="AC41" s="95"/>
      <c r="AD41" s="96"/>
      <c r="AE41" s="97" t="s">
        <v>64</v>
      </c>
      <c r="AF41" s="89" t="s">
        <v>64</v>
      </c>
      <c r="AG41" s="98">
        <v>0</v>
      </c>
      <c r="AH41" s="90">
        <v>0</v>
      </c>
      <c r="AI41" s="90">
        <v>51.8</v>
      </c>
      <c r="AJ41" s="90">
        <v>18.53</v>
      </c>
      <c r="AK41" s="91">
        <v>70.33</v>
      </c>
      <c r="AL41" s="99" t="s">
        <v>64</v>
      </c>
      <c r="AM41" s="93">
        <f t="shared" si="10"/>
        <v>70.33</v>
      </c>
      <c r="AN41" s="93">
        <f t="shared" si="11"/>
        <v>0</v>
      </c>
      <c r="AO41" s="93">
        <f t="shared" si="12"/>
        <v>0</v>
      </c>
      <c r="AP41" s="93">
        <f t="shared" si="13"/>
        <v>0</v>
      </c>
      <c r="AQ41" s="94">
        <f t="shared" si="14"/>
        <v>0</v>
      </c>
      <c r="AR41" s="48" t="str">
        <f t="shared" si="8"/>
        <v>ok</v>
      </c>
      <c r="AS41" s="48" t="str">
        <f t="shared" ref="AS41:BG62" si="15">IF(AC41=E41,"ok","revisar")</f>
        <v>revisar</v>
      </c>
      <c r="AT41" s="48" t="str">
        <f t="shared" si="15"/>
        <v>revisar</v>
      </c>
      <c r="AU41" s="48" t="str">
        <f t="shared" si="15"/>
        <v>revisar</v>
      </c>
      <c r="AV41" s="48" t="str">
        <f t="shared" si="15"/>
        <v>revisar</v>
      </c>
      <c r="AW41" s="48" t="str">
        <f t="shared" si="15"/>
        <v>ok</v>
      </c>
      <c r="AX41" s="48" t="str">
        <f t="shared" si="15"/>
        <v>ok</v>
      </c>
      <c r="AY41" s="48" t="str">
        <f t="shared" si="15"/>
        <v>revisar</v>
      </c>
      <c r="AZ41" s="48" t="str">
        <f t="shared" si="15"/>
        <v>revisar</v>
      </c>
      <c r="BA41" s="48" t="str">
        <f t="shared" si="15"/>
        <v>revisar</v>
      </c>
      <c r="BB41" s="48" t="str">
        <f t="shared" si="15"/>
        <v>revisar</v>
      </c>
      <c r="BC41" s="48" t="str">
        <f t="shared" si="15"/>
        <v>revisar</v>
      </c>
      <c r="BD41" s="48" t="str">
        <f t="shared" si="15"/>
        <v>ok</v>
      </c>
      <c r="BE41" s="48" t="str">
        <f t="shared" si="15"/>
        <v>ok</v>
      </c>
      <c r="BF41" s="48" t="str">
        <f t="shared" si="15"/>
        <v>ok</v>
      </c>
      <c r="BG41" s="48" t="str">
        <f t="shared" si="15"/>
        <v>ok</v>
      </c>
    </row>
    <row r="42" spans="1:59" ht="26.25" customHeight="1">
      <c r="A42" s="51"/>
      <c r="B42" s="52" t="e">
        <f t="shared" si="1"/>
        <v>#DIV/0!</v>
      </c>
      <c r="C42" s="51"/>
      <c r="D42" s="85" t="s">
        <v>118</v>
      </c>
      <c r="E42" s="86">
        <v>97647</v>
      </c>
      <c r="F42" s="87" t="s">
        <v>28</v>
      </c>
      <c r="G42" s="88" t="s">
        <v>119</v>
      </c>
      <c r="H42" s="185" t="s">
        <v>40</v>
      </c>
      <c r="I42" s="200"/>
      <c r="J42" s="94"/>
      <c r="K42" s="94">
        <v>2.85</v>
      </c>
      <c r="L42" s="94">
        <v>0.94</v>
      </c>
      <c r="M42" s="186">
        <f t="shared" si="2"/>
        <v>3.79</v>
      </c>
      <c r="N42" s="92">
        <v>0.25190000000000001</v>
      </c>
      <c r="O42" s="93">
        <f t="shared" si="3"/>
        <v>4.74</v>
      </c>
      <c r="P42" s="93"/>
      <c r="Q42" s="93">
        <f t="shared" si="5"/>
        <v>0</v>
      </c>
      <c r="R42" s="93">
        <f t="shared" si="6"/>
        <v>0</v>
      </c>
      <c r="S42" s="94">
        <f t="shared" si="7"/>
        <v>0</v>
      </c>
      <c r="T42" s="100"/>
      <c r="U42" s="6"/>
      <c r="V42" s="6" t="str">
        <f t="shared" si="4"/>
        <v>1.32</v>
      </c>
      <c r="W42" s="6" t="b">
        <f t="shared" si="9"/>
        <v>0</v>
      </c>
      <c r="X42" s="6"/>
      <c r="Y42" s="6"/>
      <c r="Z42" s="6"/>
      <c r="AA42" s="203"/>
      <c r="AB42" s="85" t="s">
        <v>118</v>
      </c>
      <c r="AC42" s="95"/>
      <c r="AD42" s="96"/>
      <c r="AE42" s="97" t="s">
        <v>64</v>
      </c>
      <c r="AF42" s="89" t="s">
        <v>64</v>
      </c>
      <c r="AG42" s="98">
        <v>0</v>
      </c>
      <c r="AH42" s="90">
        <v>0</v>
      </c>
      <c r="AI42" s="90">
        <v>2.2000000000000002</v>
      </c>
      <c r="AJ42" s="90">
        <v>0.75</v>
      </c>
      <c r="AK42" s="91">
        <v>2.95</v>
      </c>
      <c r="AL42" s="99" t="s">
        <v>64</v>
      </c>
      <c r="AM42" s="93">
        <f t="shared" si="10"/>
        <v>2.95</v>
      </c>
      <c r="AN42" s="93">
        <f t="shared" si="11"/>
        <v>0</v>
      </c>
      <c r="AO42" s="93">
        <f t="shared" si="12"/>
        <v>0</v>
      </c>
      <c r="AP42" s="93">
        <f t="shared" si="13"/>
        <v>0</v>
      </c>
      <c r="AQ42" s="94">
        <f t="shared" si="14"/>
        <v>0</v>
      </c>
      <c r="AR42" s="48" t="str">
        <f t="shared" ref="AR42:BG77" si="16">IF(AB42=D42,"ok","revisar")</f>
        <v>ok</v>
      </c>
      <c r="AS42" s="48" t="str">
        <f t="shared" si="15"/>
        <v>revisar</v>
      </c>
      <c r="AT42" s="48" t="str">
        <f t="shared" si="15"/>
        <v>revisar</v>
      </c>
      <c r="AU42" s="48" t="str">
        <f t="shared" si="15"/>
        <v>revisar</v>
      </c>
      <c r="AV42" s="48" t="str">
        <f t="shared" si="15"/>
        <v>revisar</v>
      </c>
      <c r="AW42" s="48" t="str">
        <f t="shared" si="15"/>
        <v>ok</v>
      </c>
      <c r="AX42" s="48" t="str">
        <f t="shared" si="15"/>
        <v>ok</v>
      </c>
      <c r="AY42" s="48" t="str">
        <f t="shared" si="15"/>
        <v>revisar</v>
      </c>
      <c r="AZ42" s="48" t="str">
        <f t="shared" si="15"/>
        <v>revisar</v>
      </c>
      <c r="BA42" s="48" t="str">
        <f t="shared" si="15"/>
        <v>revisar</v>
      </c>
      <c r="BB42" s="48" t="str">
        <f t="shared" si="15"/>
        <v>revisar</v>
      </c>
      <c r="BC42" s="48" t="str">
        <f t="shared" si="15"/>
        <v>revisar</v>
      </c>
      <c r="BD42" s="48" t="str">
        <f t="shared" si="15"/>
        <v>ok</v>
      </c>
      <c r="BE42" s="48" t="str">
        <f t="shared" si="15"/>
        <v>ok</v>
      </c>
      <c r="BF42" s="48" t="str">
        <f t="shared" si="15"/>
        <v>ok</v>
      </c>
      <c r="BG42" s="48" t="str">
        <f t="shared" si="15"/>
        <v>ok</v>
      </c>
    </row>
    <row r="43" spans="1:59" ht="26.25" customHeight="1">
      <c r="A43" s="51"/>
      <c r="B43" s="52" t="e">
        <f t="shared" si="1"/>
        <v>#DIV/0!</v>
      </c>
      <c r="C43" s="51"/>
      <c r="D43" s="85" t="s">
        <v>120</v>
      </c>
      <c r="E43" s="86" t="s">
        <v>121</v>
      </c>
      <c r="F43" s="87" t="s">
        <v>42</v>
      </c>
      <c r="G43" s="88" t="s">
        <v>122</v>
      </c>
      <c r="H43" s="185" t="s">
        <v>46</v>
      </c>
      <c r="I43" s="200"/>
      <c r="J43" s="94"/>
      <c r="K43" s="94">
        <v>13.95</v>
      </c>
      <c r="L43" s="94">
        <v>0</v>
      </c>
      <c r="M43" s="186">
        <f t="shared" si="2"/>
        <v>13.95</v>
      </c>
      <c r="N43" s="92">
        <v>0.25190000000000001</v>
      </c>
      <c r="O43" s="93">
        <f t="shared" si="3"/>
        <v>17.46</v>
      </c>
      <c r="P43" s="93"/>
      <c r="Q43" s="93">
        <f t="shared" si="5"/>
        <v>0</v>
      </c>
      <c r="R43" s="93">
        <f t="shared" si="6"/>
        <v>0</v>
      </c>
      <c r="S43" s="94">
        <f t="shared" si="7"/>
        <v>0</v>
      </c>
      <c r="T43" s="100"/>
      <c r="U43" s="6"/>
      <c r="V43" s="6" t="str">
        <f t="shared" si="4"/>
        <v>1.33</v>
      </c>
      <c r="W43" s="6">
        <f t="shared" si="9"/>
        <v>0</v>
      </c>
      <c r="X43" s="6"/>
      <c r="Y43" s="6"/>
      <c r="Z43" s="6"/>
      <c r="AA43" s="203"/>
      <c r="AB43" s="85" t="s">
        <v>120</v>
      </c>
      <c r="AC43" s="95"/>
      <c r="AD43" s="96"/>
      <c r="AE43" s="97" t="s">
        <v>64</v>
      </c>
      <c r="AF43" s="89" t="s">
        <v>64</v>
      </c>
      <c r="AG43" s="98">
        <v>0</v>
      </c>
      <c r="AH43" s="90">
        <v>0</v>
      </c>
      <c r="AI43" s="90">
        <v>25.49</v>
      </c>
      <c r="AJ43" s="90">
        <v>26.07</v>
      </c>
      <c r="AK43" s="91">
        <v>51.56</v>
      </c>
      <c r="AL43" s="99" t="s">
        <v>64</v>
      </c>
      <c r="AM43" s="93">
        <f t="shared" si="10"/>
        <v>51.56</v>
      </c>
      <c r="AN43" s="93">
        <f t="shared" si="11"/>
        <v>0</v>
      </c>
      <c r="AO43" s="93">
        <f t="shared" si="12"/>
        <v>0</v>
      </c>
      <c r="AP43" s="93">
        <f t="shared" si="13"/>
        <v>0</v>
      </c>
      <c r="AQ43" s="94">
        <f t="shared" si="14"/>
        <v>0</v>
      </c>
      <c r="AR43" s="48" t="str">
        <f t="shared" si="16"/>
        <v>ok</v>
      </c>
      <c r="AS43" s="48" t="str">
        <f t="shared" si="15"/>
        <v>revisar</v>
      </c>
      <c r="AT43" s="48" t="str">
        <f t="shared" si="15"/>
        <v>revisar</v>
      </c>
      <c r="AU43" s="48" t="str">
        <f t="shared" si="15"/>
        <v>revisar</v>
      </c>
      <c r="AV43" s="48" t="str">
        <f t="shared" si="15"/>
        <v>revisar</v>
      </c>
      <c r="AW43" s="48" t="str">
        <f t="shared" si="15"/>
        <v>ok</v>
      </c>
      <c r="AX43" s="48" t="str">
        <f t="shared" si="15"/>
        <v>ok</v>
      </c>
      <c r="AY43" s="48" t="str">
        <f t="shared" si="15"/>
        <v>revisar</v>
      </c>
      <c r="AZ43" s="48" t="str">
        <f t="shared" si="15"/>
        <v>revisar</v>
      </c>
      <c r="BA43" s="48" t="str">
        <f t="shared" si="15"/>
        <v>revisar</v>
      </c>
      <c r="BB43" s="48" t="str">
        <f t="shared" si="15"/>
        <v>revisar</v>
      </c>
      <c r="BC43" s="48" t="str">
        <f t="shared" si="15"/>
        <v>revisar</v>
      </c>
      <c r="BD43" s="48" t="str">
        <f t="shared" si="15"/>
        <v>ok</v>
      </c>
      <c r="BE43" s="48" t="str">
        <f t="shared" si="15"/>
        <v>ok</v>
      </c>
      <c r="BF43" s="48" t="str">
        <f t="shared" si="15"/>
        <v>ok</v>
      </c>
      <c r="BG43" s="48" t="str">
        <f t="shared" si="15"/>
        <v>ok</v>
      </c>
    </row>
    <row r="44" spans="1:59" ht="26.25" customHeight="1">
      <c r="A44" s="51"/>
      <c r="B44" s="52" t="e">
        <f t="shared" si="1"/>
        <v>#DIV/0!</v>
      </c>
      <c r="C44" s="51"/>
      <c r="D44" s="85" t="s">
        <v>123</v>
      </c>
      <c r="E44" s="86">
        <v>97662</v>
      </c>
      <c r="F44" s="87" t="s">
        <v>28</v>
      </c>
      <c r="G44" s="88" t="s">
        <v>124</v>
      </c>
      <c r="H44" s="185" t="s">
        <v>46</v>
      </c>
      <c r="I44" s="200"/>
      <c r="J44" s="94"/>
      <c r="K44" s="94">
        <v>0.41</v>
      </c>
      <c r="L44" s="94">
        <v>0.14000000000000001</v>
      </c>
      <c r="M44" s="186">
        <f t="shared" si="2"/>
        <v>0.55000000000000004</v>
      </c>
      <c r="N44" s="92">
        <v>0.25190000000000001</v>
      </c>
      <c r="O44" s="93">
        <f t="shared" si="3"/>
        <v>0.68</v>
      </c>
      <c r="P44" s="93"/>
      <c r="Q44" s="93">
        <f t="shared" si="5"/>
        <v>0</v>
      </c>
      <c r="R44" s="93">
        <f t="shared" si="6"/>
        <v>0</v>
      </c>
      <c r="S44" s="94">
        <f t="shared" si="7"/>
        <v>0</v>
      </c>
      <c r="T44" s="100"/>
      <c r="U44" s="6"/>
      <c r="V44" s="6" t="str">
        <f t="shared" si="4"/>
        <v>1.34</v>
      </c>
      <c r="W44" s="6" t="b">
        <f t="shared" si="9"/>
        <v>0</v>
      </c>
      <c r="X44" s="6"/>
      <c r="Y44" s="6"/>
      <c r="Z44" s="6"/>
      <c r="AA44" s="203"/>
      <c r="AB44" s="85" t="s">
        <v>123</v>
      </c>
      <c r="AC44" s="95"/>
      <c r="AD44" s="96"/>
      <c r="AE44" s="97" t="s">
        <v>64</v>
      </c>
      <c r="AF44" s="89" t="s">
        <v>64</v>
      </c>
      <c r="AG44" s="98">
        <v>0</v>
      </c>
      <c r="AH44" s="90">
        <v>0</v>
      </c>
      <c r="AI44" s="90">
        <v>0.39</v>
      </c>
      <c r="AJ44" s="90">
        <v>0.04</v>
      </c>
      <c r="AK44" s="91">
        <v>0.43</v>
      </c>
      <c r="AL44" s="99" t="s">
        <v>64</v>
      </c>
      <c r="AM44" s="93">
        <f t="shared" si="10"/>
        <v>0.43</v>
      </c>
      <c r="AN44" s="93">
        <f t="shared" si="11"/>
        <v>0</v>
      </c>
      <c r="AO44" s="93">
        <f t="shared" si="12"/>
        <v>0</v>
      </c>
      <c r="AP44" s="93">
        <f t="shared" si="13"/>
        <v>0</v>
      </c>
      <c r="AQ44" s="94">
        <f t="shared" si="14"/>
        <v>0</v>
      </c>
      <c r="AR44" s="48" t="str">
        <f t="shared" si="16"/>
        <v>ok</v>
      </c>
      <c r="AS44" s="48" t="str">
        <f t="shared" si="15"/>
        <v>revisar</v>
      </c>
      <c r="AT44" s="48" t="str">
        <f t="shared" si="15"/>
        <v>revisar</v>
      </c>
      <c r="AU44" s="48" t="str">
        <f t="shared" si="15"/>
        <v>revisar</v>
      </c>
      <c r="AV44" s="48" t="str">
        <f t="shared" si="15"/>
        <v>revisar</v>
      </c>
      <c r="AW44" s="48" t="str">
        <f t="shared" si="15"/>
        <v>ok</v>
      </c>
      <c r="AX44" s="48" t="str">
        <f t="shared" si="15"/>
        <v>ok</v>
      </c>
      <c r="AY44" s="48" t="str">
        <f t="shared" si="15"/>
        <v>revisar</v>
      </c>
      <c r="AZ44" s="48" t="str">
        <f t="shared" si="15"/>
        <v>revisar</v>
      </c>
      <c r="BA44" s="48" t="str">
        <f t="shared" si="15"/>
        <v>revisar</v>
      </c>
      <c r="BB44" s="48" t="str">
        <f t="shared" si="15"/>
        <v>revisar</v>
      </c>
      <c r="BC44" s="48" t="str">
        <f t="shared" si="15"/>
        <v>revisar</v>
      </c>
      <c r="BD44" s="48" t="str">
        <f t="shared" si="15"/>
        <v>ok</v>
      </c>
      <c r="BE44" s="48" t="str">
        <f t="shared" si="15"/>
        <v>ok</v>
      </c>
      <c r="BF44" s="48" t="str">
        <f t="shared" si="15"/>
        <v>ok</v>
      </c>
      <c r="BG44" s="48" t="str">
        <f t="shared" si="15"/>
        <v>ok</v>
      </c>
    </row>
    <row r="45" spans="1:59" ht="26.25" customHeight="1">
      <c r="A45" s="51"/>
      <c r="B45" s="52" t="e">
        <f t="shared" si="1"/>
        <v>#DIV/0!</v>
      </c>
      <c r="C45" s="51"/>
      <c r="D45" s="85" t="s">
        <v>125</v>
      </c>
      <c r="E45" s="86">
        <v>97661</v>
      </c>
      <c r="F45" s="87" t="s">
        <v>28</v>
      </c>
      <c r="G45" s="88" t="s">
        <v>126</v>
      </c>
      <c r="H45" s="185" t="s">
        <v>46</v>
      </c>
      <c r="I45" s="200"/>
      <c r="J45" s="94"/>
      <c r="K45" s="94">
        <v>0.56999999999999995</v>
      </c>
      <c r="L45" s="94">
        <v>0.2</v>
      </c>
      <c r="M45" s="186">
        <f t="shared" si="2"/>
        <v>0.77</v>
      </c>
      <c r="N45" s="92">
        <v>0.25190000000000001</v>
      </c>
      <c r="O45" s="93">
        <f t="shared" si="3"/>
        <v>0.96</v>
      </c>
      <c r="P45" s="93"/>
      <c r="Q45" s="93">
        <f t="shared" si="5"/>
        <v>0</v>
      </c>
      <c r="R45" s="93">
        <f t="shared" si="6"/>
        <v>0</v>
      </c>
      <c r="S45" s="94">
        <f t="shared" si="7"/>
        <v>0</v>
      </c>
      <c r="T45" s="100"/>
      <c r="U45" s="6"/>
      <c r="V45" s="6" t="str">
        <f t="shared" si="4"/>
        <v>1.35</v>
      </c>
      <c r="W45" s="6" t="b">
        <f t="shared" si="9"/>
        <v>0</v>
      </c>
      <c r="X45" s="6"/>
      <c r="Y45" s="6"/>
      <c r="Z45" s="6"/>
      <c r="AA45" s="203"/>
      <c r="AB45" s="85" t="s">
        <v>125</v>
      </c>
      <c r="AC45" s="95"/>
      <c r="AD45" s="96"/>
      <c r="AE45" s="97" t="s">
        <v>64</v>
      </c>
      <c r="AF45" s="89" t="s">
        <v>64</v>
      </c>
      <c r="AG45" s="98">
        <v>0</v>
      </c>
      <c r="AH45" s="90">
        <v>0</v>
      </c>
      <c r="AI45" s="90">
        <v>0.46</v>
      </c>
      <c r="AJ45" s="90">
        <v>0.12</v>
      </c>
      <c r="AK45" s="91">
        <v>0.57999999999999996</v>
      </c>
      <c r="AL45" s="99" t="s">
        <v>64</v>
      </c>
      <c r="AM45" s="93">
        <f t="shared" si="10"/>
        <v>0.57999999999999996</v>
      </c>
      <c r="AN45" s="93">
        <f t="shared" si="11"/>
        <v>0</v>
      </c>
      <c r="AO45" s="93">
        <f t="shared" si="12"/>
        <v>0</v>
      </c>
      <c r="AP45" s="93">
        <f t="shared" si="13"/>
        <v>0</v>
      </c>
      <c r="AQ45" s="94">
        <f t="shared" si="14"/>
        <v>0</v>
      </c>
      <c r="AR45" s="48" t="str">
        <f t="shared" si="16"/>
        <v>ok</v>
      </c>
      <c r="AS45" s="48" t="str">
        <f t="shared" si="15"/>
        <v>revisar</v>
      </c>
      <c r="AT45" s="48" t="str">
        <f t="shared" si="15"/>
        <v>revisar</v>
      </c>
      <c r="AU45" s="48" t="str">
        <f t="shared" si="15"/>
        <v>revisar</v>
      </c>
      <c r="AV45" s="48" t="str">
        <f t="shared" si="15"/>
        <v>revisar</v>
      </c>
      <c r="AW45" s="48" t="str">
        <f t="shared" si="15"/>
        <v>ok</v>
      </c>
      <c r="AX45" s="48" t="str">
        <f t="shared" si="15"/>
        <v>ok</v>
      </c>
      <c r="AY45" s="48" t="str">
        <f t="shared" si="15"/>
        <v>revisar</v>
      </c>
      <c r="AZ45" s="48" t="str">
        <f t="shared" si="15"/>
        <v>revisar</v>
      </c>
      <c r="BA45" s="48" t="str">
        <f t="shared" si="15"/>
        <v>revisar</v>
      </c>
      <c r="BB45" s="48" t="str">
        <f t="shared" si="15"/>
        <v>revisar</v>
      </c>
      <c r="BC45" s="48" t="str">
        <f t="shared" si="15"/>
        <v>revisar</v>
      </c>
      <c r="BD45" s="48" t="str">
        <f t="shared" si="15"/>
        <v>ok</v>
      </c>
      <c r="BE45" s="48" t="str">
        <f t="shared" si="15"/>
        <v>ok</v>
      </c>
      <c r="BF45" s="48" t="str">
        <f t="shared" si="15"/>
        <v>ok</v>
      </c>
      <c r="BG45" s="48" t="str">
        <f t="shared" si="15"/>
        <v>ok</v>
      </c>
    </row>
    <row r="46" spans="1:59" ht="26.25" customHeight="1">
      <c r="A46" s="51"/>
      <c r="B46" s="52" t="e">
        <f t="shared" si="1"/>
        <v>#DIV/0!</v>
      </c>
      <c r="C46" s="51"/>
      <c r="D46" s="85" t="s">
        <v>127</v>
      </c>
      <c r="E46" s="86" t="s">
        <v>128</v>
      </c>
      <c r="F46" s="87" t="s">
        <v>42</v>
      </c>
      <c r="G46" s="88" t="s">
        <v>43</v>
      </c>
      <c r="H46" s="185" t="s">
        <v>76</v>
      </c>
      <c r="I46" s="200"/>
      <c r="J46" s="94"/>
      <c r="K46" s="94">
        <v>6.04</v>
      </c>
      <c r="L46" s="94">
        <v>0</v>
      </c>
      <c r="M46" s="186">
        <f t="shared" si="2"/>
        <v>6.04</v>
      </c>
      <c r="N46" s="92">
        <v>0.25190000000000001</v>
      </c>
      <c r="O46" s="93">
        <f t="shared" si="3"/>
        <v>7.56</v>
      </c>
      <c r="P46" s="93"/>
      <c r="Q46" s="93">
        <f t="shared" si="5"/>
        <v>0</v>
      </c>
      <c r="R46" s="93">
        <f t="shared" si="6"/>
        <v>0</v>
      </c>
      <c r="S46" s="94">
        <f t="shared" si="7"/>
        <v>0</v>
      </c>
      <c r="T46" s="100"/>
      <c r="U46" s="6"/>
      <c r="V46" s="6" t="str">
        <f t="shared" si="4"/>
        <v>1.36</v>
      </c>
      <c r="W46" s="6">
        <f t="shared" si="9"/>
        <v>0</v>
      </c>
      <c r="X46" s="6"/>
      <c r="Y46" s="6"/>
      <c r="Z46" s="6"/>
      <c r="AA46" s="203"/>
      <c r="AB46" s="85" t="s">
        <v>127</v>
      </c>
      <c r="AC46" s="95"/>
      <c r="AD46" s="96"/>
      <c r="AE46" s="97" t="s">
        <v>64</v>
      </c>
      <c r="AF46" s="89" t="s">
        <v>64</v>
      </c>
      <c r="AG46" s="98">
        <v>0</v>
      </c>
      <c r="AH46" s="90">
        <v>0</v>
      </c>
      <c r="AI46" s="90">
        <v>0</v>
      </c>
      <c r="AJ46" s="90">
        <v>0</v>
      </c>
      <c r="AK46" s="91">
        <v>0</v>
      </c>
      <c r="AL46" s="99" t="s">
        <v>64</v>
      </c>
      <c r="AM46" s="93">
        <f t="shared" si="10"/>
        <v>0</v>
      </c>
      <c r="AN46" s="93">
        <f t="shared" si="11"/>
        <v>0</v>
      </c>
      <c r="AO46" s="93">
        <f t="shared" si="12"/>
        <v>0</v>
      </c>
      <c r="AP46" s="93">
        <f t="shared" si="13"/>
        <v>0</v>
      </c>
      <c r="AQ46" s="94">
        <f t="shared" si="14"/>
        <v>0</v>
      </c>
      <c r="AR46" s="48" t="str">
        <f t="shared" si="16"/>
        <v>ok</v>
      </c>
      <c r="AS46" s="48" t="str">
        <f t="shared" si="15"/>
        <v>revisar</v>
      </c>
      <c r="AT46" s="48" t="str">
        <f t="shared" si="15"/>
        <v>revisar</v>
      </c>
      <c r="AU46" s="48" t="str">
        <f t="shared" si="15"/>
        <v>revisar</v>
      </c>
      <c r="AV46" s="48" t="str">
        <f t="shared" si="15"/>
        <v>revisar</v>
      </c>
      <c r="AW46" s="48" t="str">
        <f t="shared" si="15"/>
        <v>ok</v>
      </c>
      <c r="AX46" s="48" t="str">
        <f t="shared" si="15"/>
        <v>ok</v>
      </c>
      <c r="AY46" s="48" t="str">
        <f t="shared" si="15"/>
        <v>revisar</v>
      </c>
      <c r="AZ46" s="48" t="str">
        <f t="shared" si="15"/>
        <v>ok</v>
      </c>
      <c r="BA46" s="48" t="str">
        <f t="shared" si="15"/>
        <v>revisar</v>
      </c>
      <c r="BB46" s="48" t="str">
        <f t="shared" si="15"/>
        <v>revisar</v>
      </c>
      <c r="BC46" s="48" t="str">
        <f t="shared" si="15"/>
        <v>revisar</v>
      </c>
      <c r="BD46" s="48" t="str">
        <f t="shared" si="15"/>
        <v>ok</v>
      </c>
      <c r="BE46" s="48" t="str">
        <f t="shared" si="15"/>
        <v>ok</v>
      </c>
      <c r="BF46" s="48" t="str">
        <f t="shared" si="15"/>
        <v>ok</v>
      </c>
      <c r="BG46" s="48" t="str">
        <f t="shared" si="15"/>
        <v>ok</v>
      </c>
    </row>
    <row r="47" spans="1:59" ht="26.25" customHeight="1">
      <c r="A47" s="51"/>
      <c r="B47" s="52" t="e">
        <f t="shared" si="1"/>
        <v>#DIV/0!</v>
      </c>
      <c r="C47" s="51"/>
      <c r="D47" s="85" t="s">
        <v>129</v>
      </c>
      <c r="E47" s="86">
        <v>97660</v>
      </c>
      <c r="F47" s="87" t="s">
        <v>28</v>
      </c>
      <c r="G47" s="88" t="s">
        <v>130</v>
      </c>
      <c r="H47" s="185" t="s">
        <v>76</v>
      </c>
      <c r="I47" s="200"/>
      <c r="J47" s="94"/>
      <c r="K47" s="94">
        <v>0.55000000000000004</v>
      </c>
      <c r="L47" s="94">
        <v>0.17</v>
      </c>
      <c r="M47" s="186">
        <f t="shared" si="2"/>
        <v>0.72000000000000008</v>
      </c>
      <c r="N47" s="92">
        <v>0.25190000000000001</v>
      </c>
      <c r="O47" s="93">
        <f t="shared" si="3"/>
        <v>0.9</v>
      </c>
      <c r="P47" s="93"/>
      <c r="Q47" s="93">
        <f t="shared" si="5"/>
        <v>0</v>
      </c>
      <c r="R47" s="93">
        <f t="shared" si="6"/>
        <v>0</v>
      </c>
      <c r="S47" s="94">
        <f t="shared" si="7"/>
        <v>0</v>
      </c>
      <c r="T47" s="100"/>
      <c r="U47" s="6"/>
      <c r="V47" s="6" t="str">
        <f t="shared" si="4"/>
        <v>1.37</v>
      </c>
      <c r="W47" s="6" t="b">
        <f t="shared" si="9"/>
        <v>0</v>
      </c>
      <c r="X47" s="6"/>
      <c r="Y47" s="6"/>
      <c r="Z47" s="6"/>
      <c r="AA47" s="203"/>
      <c r="AB47" s="85" t="s">
        <v>129</v>
      </c>
      <c r="AC47" s="95"/>
      <c r="AD47" s="96"/>
      <c r="AE47" s="97" t="s">
        <v>64</v>
      </c>
      <c r="AF47" s="89" t="s">
        <v>64</v>
      </c>
      <c r="AG47" s="98">
        <v>0</v>
      </c>
      <c r="AH47" s="90">
        <v>0</v>
      </c>
      <c r="AI47" s="90">
        <v>0.46</v>
      </c>
      <c r="AJ47" s="90">
        <v>0.12</v>
      </c>
      <c r="AK47" s="91">
        <v>0.57999999999999996</v>
      </c>
      <c r="AL47" s="99" t="s">
        <v>64</v>
      </c>
      <c r="AM47" s="93">
        <f t="shared" si="10"/>
        <v>0.57999999999999996</v>
      </c>
      <c r="AN47" s="93">
        <f t="shared" si="11"/>
        <v>0</v>
      </c>
      <c r="AO47" s="93">
        <f t="shared" si="12"/>
        <v>0</v>
      </c>
      <c r="AP47" s="93">
        <f t="shared" si="13"/>
        <v>0</v>
      </c>
      <c r="AQ47" s="94">
        <f t="shared" si="14"/>
        <v>0</v>
      </c>
      <c r="AR47" s="48" t="str">
        <f t="shared" si="16"/>
        <v>ok</v>
      </c>
      <c r="AS47" s="48" t="str">
        <f t="shared" si="15"/>
        <v>revisar</v>
      </c>
      <c r="AT47" s="48" t="str">
        <f t="shared" si="15"/>
        <v>revisar</v>
      </c>
      <c r="AU47" s="48" t="str">
        <f t="shared" si="15"/>
        <v>revisar</v>
      </c>
      <c r="AV47" s="48" t="str">
        <f t="shared" si="15"/>
        <v>revisar</v>
      </c>
      <c r="AW47" s="48" t="str">
        <f t="shared" si="15"/>
        <v>ok</v>
      </c>
      <c r="AX47" s="48" t="str">
        <f t="shared" si="15"/>
        <v>ok</v>
      </c>
      <c r="AY47" s="48" t="str">
        <f t="shared" si="15"/>
        <v>revisar</v>
      </c>
      <c r="AZ47" s="48" t="str">
        <f t="shared" si="15"/>
        <v>revisar</v>
      </c>
      <c r="BA47" s="48" t="str">
        <f t="shared" si="15"/>
        <v>revisar</v>
      </c>
      <c r="BB47" s="48" t="str">
        <f t="shared" si="15"/>
        <v>revisar</v>
      </c>
      <c r="BC47" s="48" t="str">
        <f t="shared" si="15"/>
        <v>revisar</v>
      </c>
      <c r="BD47" s="48" t="str">
        <f t="shared" si="15"/>
        <v>ok</v>
      </c>
      <c r="BE47" s="48" t="str">
        <f t="shared" si="15"/>
        <v>ok</v>
      </c>
      <c r="BF47" s="48" t="str">
        <f t="shared" si="15"/>
        <v>ok</v>
      </c>
      <c r="BG47" s="48" t="str">
        <f t="shared" si="15"/>
        <v>ok</v>
      </c>
    </row>
    <row r="48" spans="1:59" ht="26.25" customHeight="1">
      <c r="A48" s="51"/>
      <c r="B48" s="52" t="e">
        <f t="shared" si="1"/>
        <v>#DIV/0!</v>
      </c>
      <c r="C48" s="51"/>
      <c r="D48" s="85" t="s">
        <v>131</v>
      </c>
      <c r="E48" s="86" t="s">
        <v>132</v>
      </c>
      <c r="F48" s="87" t="s">
        <v>42</v>
      </c>
      <c r="G48" s="88" t="s">
        <v>133</v>
      </c>
      <c r="H48" s="185" t="s">
        <v>40</v>
      </c>
      <c r="I48" s="200"/>
      <c r="J48" s="94"/>
      <c r="K48" s="94">
        <v>15.26</v>
      </c>
      <c r="L48" s="94">
        <v>0</v>
      </c>
      <c r="M48" s="186">
        <f t="shared" si="2"/>
        <v>15.26</v>
      </c>
      <c r="N48" s="92">
        <v>0.25190000000000001</v>
      </c>
      <c r="O48" s="93">
        <f t="shared" si="3"/>
        <v>19.100000000000001</v>
      </c>
      <c r="P48" s="93"/>
      <c r="Q48" s="93">
        <f t="shared" si="5"/>
        <v>0</v>
      </c>
      <c r="R48" s="93">
        <f t="shared" si="6"/>
        <v>0</v>
      </c>
      <c r="S48" s="94">
        <f t="shared" si="7"/>
        <v>0</v>
      </c>
      <c r="T48" s="100"/>
      <c r="U48" s="6"/>
      <c r="V48" s="6" t="str">
        <f t="shared" si="4"/>
        <v>1.38</v>
      </c>
      <c r="W48" s="6">
        <f t="shared" si="9"/>
        <v>0</v>
      </c>
      <c r="X48" s="6"/>
      <c r="Y48" s="6"/>
      <c r="Z48" s="6"/>
      <c r="AA48" s="203"/>
      <c r="AB48" s="85" t="s">
        <v>131</v>
      </c>
      <c r="AC48" s="95"/>
      <c r="AD48" s="96"/>
      <c r="AE48" s="97" t="s">
        <v>64</v>
      </c>
      <c r="AF48" s="89" t="s">
        <v>64</v>
      </c>
      <c r="AG48" s="98">
        <v>0</v>
      </c>
      <c r="AH48" s="90">
        <v>0</v>
      </c>
      <c r="AI48" s="90">
        <v>0</v>
      </c>
      <c r="AJ48" s="90">
        <v>0</v>
      </c>
      <c r="AK48" s="91">
        <v>0</v>
      </c>
      <c r="AL48" s="99" t="s">
        <v>64</v>
      </c>
      <c r="AM48" s="93">
        <f t="shared" si="10"/>
        <v>0</v>
      </c>
      <c r="AN48" s="93">
        <f t="shared" si="11"/>
        <v>0</v>
      </c>
      <c r="AO48" s="93">
        <f t="shared" si="12"/>
        <v>0</v>
      </c>
      <c r="AP48" s="93">
        <f t="shared" si="13"/>
        <v>0</v>
      </c>
      <c r="AQ48" s="94">
        <f t="shared" si="14"/>
        <v>0</v>
      </c>
      <c r="AR48" s="48" t="str">
        <f t="shared" si="16"/>
        <v>ok</v>
      </c>
      <c r="AS48" s="48" t="str">
        <f t="shared" si="15"/>
        <v>revisar</v>
      </c>
      <c r="AT48" s="48" t="str">
        <f t="shared" si="15"/>
        <v>revisar</v>
      </c>
      <c r="AU48" s="48" t="str">
        <f t="shared" si="15"/>
        <v>revisar</v>
      </c>
      <c r="AV48" s="48" t="str">
        <f t="shared" si="15"/>
        <v>revisar</v>
      </c>
      <c r="AW48" s="48" t="str">
        <f t="shared" si="15"/>
        <v>ok</v>
      </c>
      <c r="AX48" s="48" t="str">
        <f t="shared" si="15"/>
        <v>ok</v>
      </c>
      <c r="AY48" s="48" t="str">
        <f t="shared" si="15"/>
        <v>revisar</v>
      </c>
      <c r="AZ48" s="48" t="str">
        <f t="shared" si="15"/>
        <v>ok</v>
      </c>
      <c r="BA48" s="48" t="str">
        <f t="shared" si="15"/>
        <v>revisar</v>
      </c>
      <c r="BB48" s="48" t="str">
        <f t="shared" si="15"/>
        <v>revisar</v>
      </c>
      <c r="BC48" s="48" t="str">
        <f t="shared" si="15"/>
        <v>revisar</v>
      </c>
      <c r="BD48" s="48" t="str">
        <f t="shared" si="15"/>
        <v>ok</v>
      </c>
      <c r="BE48" s="48" t="str">
        <f t="shared" si="15"/>
        <v>ok</v>
      </c>
      <c r="BF48" s="48" t="str">
        <f t="shared" si="15"/>
        <v>ok</v>
      </c>
      <c r="BG48" s="48" t="str">
        <f t="shared" si="15"/>
        <v>ok</v>
      </c>
    </row>
    <row r="49" spans="1:59" ht="26.25" customHeight="1">
      <c r="A49" s="51"/>
      <c r="B49" s="52" t="e">
        <f t="shared" si="1"/>
        <v>#DIV/0!</v>
      </c>
      <c r="C49" s="51"/>
      <c r="D49" s="85" t="s">
        <v>134</v>
      </c>
      <c r="E49" s="86">
        <v>90447</v>
      </c>
      <c r="F49" s="87" t="s">
        <v>28</v>
      </c>
      <c r="G49" s="88" t="s">
        <v>135</v>
      </c>
      <c r="H49" s="185" t="s">
        <v>46</v>
      </c>
      <c r="I49" s="200"/>
      <c r="J49" s="94"/>
      <c r="K49" s="94">
        <v>6.85</v>
      </c>
      <c r="L49" s="94">
        <v>1.83</v>
      </c>
      <c r="M49" s="186">
        <f t="shared" si="2"/>
        <v>8.68</v>
      </c>
      <c r="N49" s="92">
        <v>0.25190000000000001</v>
      </c>
      <c r="O49" s="93">
        <f t="shared" si="3"/>
        <v>10.86</v>
      </c>
      <c r="P49" s="93"/>
      <c r="Q49" s="93">
        <f t="shared" si="5"/>
        <v>0</v>
      </c>
      <c r="R49" s="93">
        <f t="shared" si="6"/>
        <v>0</v>
      </c>
      <c r="S49" s="94">
        <f t="shared" si="7"/>
        <v>0</v>
      </c>
      <c r="T49" s="100"/>
      <c r="U49" s="6"/>
      <c r="V49" s="6" t="str">
        <f t="shared" si="4"/>
        <v>1.39</v>
      </c>
      <c r="W49" s="6" t="b">
        <f t="shared" si="9"/>
        <v>0</v>
      </c>
      <c r="X49" s="6"/>
      <c r="Y49" s="6"/>
      <c r="Z49" s="6"/>
      <c r="AA49" s="203"/>
      <c r="AB49" s="85" t="s">
        <v>134</v>
      </c>
      <c r="AC49" s="95"/>
      <c r="AD49" s="96"/>
      <c r="AE49" s="97" t="s">
        <v>64</v>
      </c>
      <c r="AF49" s="89" t="s">
        <v>64</v>
      </c>
      <c r="AG49" s="98">
        <v>0</v>
      </c>
      <c r="AH49" s="90">
        <v>0</v>
      </c>
      <c r="AI49" s="90">
        <v>4.68</v>
      </c>
      <c r="AJ49" s="90">
        <v>1.32</v>
      </c>
      <c r="AK49" s="91">
        <v>6</v>
      </c>
      <c r="AL49" s="99" t="s">
        <v>64</v>
      </c>
      <c r="AM49" s="93">
        <f t="shared" si="10"/>
        <v>6</v>
      </c>
      <c r="AN49" s="93">
        <f t="shared" si="11"/>
        <v>0</v>
      </c>
      <c r="AO49" s="93">
        <f t="shared" si="12"/>
        <v>0</v>
      </c>
      <c r="AP49" s="93">
        <f t="shared" si="13"/>
        <v>0</v>
      </c>
      <c r="AQ49" s="94">
        <f t="shared" si="14"/>
        <v>0</v>
      </c>
      <c r="AR49" s="48" t="str">
        <f t="shared" si="16"/>
        <v>ok</v>
      </c>
      <c r="AS49" s="48" t="str">
        <f t="shared" si="15"/>
        <v>revisar</v>
      </c>
      <c r="AT49" s="48" t="str">
        <f t="shared" si="15"/>
        <v>revisar</v>
      </c>
      <c r="AU49" s="48" t="str">
        <f t="shared" si="15"/>
        <v>revisar</v>
      </c>
      <c r="AV49" s="48" t="str">
        <f t="shared" si="15"/>
        <v>revisar</v>
      </c>
      <c r="AW49" s="48" t="str">
        <f t="shared" si="15"/>
        <v>ok</v>
      </c>
      <c r="AX49" s="48" t="str">
        <f t="shared" si="15"/>
        <v>ok</v>
      </c>
      <c r="AY49" s="48" t="str">
        <f t="shared" si="15"/>
        <v>revisar</v>
      </c>
      <c r="AZ49" s="48" t="str">
        <f t="shared" si="15"/>
        <v>revisar</v>
      </c>
      <c r="BA49" s="48" t="str">
        <f t="shared" si="15"/>
        <v>revisar</v>
      </c>
      <c r="BB49" s="48" t="str">
        <f t="shared" si="15"/>
        <v>revisar</v>
      </c>
      <c r="BC49" s="48" t="str">
        <f t="shared" si="15"/>
        <v>revisar</v>
      </c>
      <c r="BD49" s="48" t="str">
        <f t="shared" si="15"/>
        <v>ok</v>
      </c>
      <c r="BE49" s="48" t="str">
        <f t="shared" si="15"/>
        <v>ok</v>
      </c>
      <c r="BF49" s="48" t="str">
        <f t="shared" si="15"/>
        <v>ok</v>
      </c>
      <c r="BG49" s="48" t="str">
        <f t="shared" si="15"/>
        <v>ok</v>
      </c>
    </row>
    <row r="50" spans="1:59" ht="26.25" customHeight="1">
      <c r="A50" s="51"/>
      <c r="B50" s="52" t="e">
        <f t="shared" si="1"/>
        <v>#DIV/0!</v>
      </c>
      <c r="C50" s="51"/>
      <c r="D50" s="85" t="s">
        <v>136</v>
      </c>
      <c r="E50" s="86">
        <v>90443</v>
      </c>
      <c r="F50" s="87" t="s">
        <v>28</v>
      </c>
      <c r="G50" s="88" t="s">
        <v>137</v>
      </c>
      <c r="H50" s="185" t="s">
        <v>46</v>
      </c>
      <c r="I50" s="200"/>
      <c r="J50" s="94"/>
      <c r="K50" s="94">
        <v>6.82</v>
      </c>
      <c r="L50" s="94">
        <v>1.64</v>
      </c>
      <c r="M50" s="186">
        <f t="shared" si="2"/>
        <v>8.4600000000000009</v>
      </c>
      <c r="N50" s="92">
        <v>0.25190000000000001</v>
      </c>
      <c r="O50" s="93">
        <f t="shared" si="3"/>
        <v>10.59</v>
      </c>
      <c r="P50" s="93"/>
      <c r="Q50" s="93">
        <f t="shared" si="5"/>
        <v>0</v>
      </c>
      <c r="R50" s="93">
        <f t="shared" si="6"/>
        <v>0</v>
      </c>
      <c r="S50" s="94">
        <f t="shared" si="7"/>
        <v>0</v>
      </c>
      <c r="T50" s="100"/>
      <c r="U50" s="6"/>
      <c r="V50" s="6" t="str">
        <f t="shared" si="4"/>
        <v>1.40</v>
      </c>
      <c r="W50" s="6" t="b">
        <f t="shared" si="9"/>
        <v>0</v>
      </c>
      <c r="X50" s="6"/>
      <c r="Y50" s="6"/>
      <c r="Z50" s="6"/>
      <c r="AA50" s="203"/>
      <c r="AB50" s="85" t="s">
        <v>136</v>
      </c>
      <c r="AC50" s="95"/>
      <c r="AD50" s="96"/>
      <c r="AE50" s="97" t="s">
        <v>64</v>
      </c>
      <c r="AF50" s="89" t="s">
        <v>64</v>
      </c>
      <c r="AG50" s="98">
        <v>0</v>
      </c>
      <c r="AH50" s="90">
        <v>0</v>
      </c>
      <c r="AI50" s="90">
        <v>9.92</v>
      </c>
      <c r="AJ50" s="90">
        <v>2.46</v>
      </c>
      <c r="AK50" s="91">
        <v>12.38</v>
      </c>
      <c r="AL50" s="99" t="s">
        <v>64</v>
      </c>
      <c r="AM50" s="93">
        <f t="shared" si="10"/>
        <v>12.38</v>
      </c>
      <c r="AN50" s="93">
        <f t="shared" si="11"/>
        <v>0</v>
      </c>
      <c r="AO50" s="93">
        <f t="shared" si="12"/>
        <v>0</v>
      </c>
      <c r="AP50" s="93">
        <f t="shared" si="13"/>
        <v>0</v>
      </c>
      <c r="AQ50" s="94">
        <f t="shared" si="14"/>
        <v>0</v>
      </c>
      <c r="AR50" s="48" t="str">
        <f t="shared" si="16"/>
        <v>ok</v>
      </c>
      <c r="AS50" s="48" t="str">
        <f t="shared" si="15"/>
        <v>revisar</v>
      </c>
      <c r="AT50" s="48" t="str">
        <f t="shared" si="15"/>
        <v>revisar</v>
      </c>
      <c r="AU50" s="48" t="str">
        <f t="shared" si="15"/>
        <v>revisar</v>
      </c>
      <c r="AV50" s="48" t="str">
        <f t="shared" si="15"/>
        <v>revisar</v>
      </c>
      <c r="AW50" s="48" t="str">
        <f t="shared" si="15"/>
        <v>ok</v>
      </c>
      <c r="AX50" s="48" t="str">
        <f t="shared" si="15"/>
        <v>ok</v>
      </c>
      <c r="AY50" s="48" t="str">
        <f t="shared" si="15"/>
        <v>revisar</v>
      </c>
      <c r="AZ50" s="48" t="str">
        <f t="shared" si="15"/>
        <v>revisar</v>
      </c>
      <c r="BA50" s="48" t="str">
        <f t="shared" si="15"/>
        <v>revisar</v>
      </c>
      <c r="BB50" s="48" t="str">
        <f t="shared" si="15"/>
        <v>revisar</v>
      </c>
      <c r="BC50" s="48" t="str">
        <f t="shared" si="15"/>
        <v>revisar</v>
      </c>
      <c r="BD50" s="48" t="str">
        <f t="shared" si="15"/>
        <v>ok</v>
      </c>
      <c r="BE50" s="48" t="str">
        <f t="shared" si="15"/>
        <v>ok</v>
      </c>
      <c r="BF50" s="48" t="str">
        <f t="shared" si="15"/>
        <v>ok</v>
      </c>
      <c r="BG50" s="48" t="str">
        <f t="shared" si="15"/>
        <v>ok</v>
      </c>
    </row>
    <row r="51" spans="1:59" ht="26.25" customHeight="1">
      <c r="A51" s="51"/>
      <c r="B51" s="52" t="e">
        <f t="shared" si="1"/>
        <v>#DIV/0!</v>
      </c>
      <c r="C51" s="51"/>
      <c r="D51" s="85" t="s">
        <v>138</v>
      </c>
      <c r="E51" s="86">
        <v>90456</v>
      </c>
      <c r="F51" s="87" t="s">
        <v>28</v>
      </c>
      <c r="G51" s="88" t="s">
        <v>139</v>
      </c>
      <c r="H51" s="185" t="s">
        <v>76</v>
      </c>
      <c r="I51" s="200"/>
      <c r="J51" s="94"/>
      <c r="K51" s="94">
        <v>4.54</v>
      </c>
      <c r="L51" s="94">
        <v>1.22</v>
      </c>
      <c r="M51" s="186">
        <f t="shared" si="2"/>
        <v>5.76</v>
      </c>
      <c r="N51" s="92">
        <v>0.25190000000000001</v>
      </c>
      <c r="O51" s="93">
        <f t="shared" si="3"/>
        <v>7.21</v>
      </c>
      <c r="P51" s="93"/>
      <c r="Q51" s="93">
        <f t="shared" si="5"/>
        <v>0</v>
      </c>
      <c r="R51" s="93">
        <f t="shared" si="6"/>
        <v>0</v>
      </c>
      <c r="S51" s="94">
        <f t="shared" si="7"/>
        <v>0</v>
      </c>
      <c r="T51" s="100"/>
      <c r="U51" s="6"/>
      <c r="V51" s="6" t="str">
        <f t="shared" si="4"/>
        <v>1.41</v>
      </c>
      <c r="W51" s="6" t="b">
        <f t="shared" si="9"/>
        <v>0</v>
      </c>
      <c r="X51" s="6"/>
      <c r="Y51" s="6"/>
      <c r="Z51" s="6"/>
      <c r="AA51" s="203"/>
      <c r="AB51" s="85" t="s">
        <v>138</v>
      </c>
      <c r="AC51" s="95"/>
      <c r="AD51" s="96"/>
      <c r="AE51" s="97" t="s">
        <v>64</v>
      </c>
      <c r="AF51" s="89" t="s">
        <v>64</v>
      </c>
      <c r="AG51" s="98">
        <v>0</v>
      </c>
      <c r="AH51" s="90">
        <v>0</v>
      </c>
      <c r="AI51" s="90">
        <v>3.22</v>
      </c>
      <c r="AJ51" s="90">
        <v>0.75</v>
      </c>
      <c r="AK51" s="91">
        <v>3.97</v>
      </c>
      <c r="AL51" s="99" t="s">
        <v>64</v>
      </c>
      <c r="AM51" s="93">
        <f t="shared" si="10"/>
        <v>3.97</v>
      </c>
      <c r="AN51" s="93">
        <f t="shared" si="11"/>
        <v>0</v>
      </c>
      <c r="AO51" s="93">
        <f t="shared" si="12"/>
        <v>0</v>
      </c>
      <c r="AP51" s="93">
        <f t="shared" si="13"/>
        <v>0</v>
      </c>
      <c r="AQ51" s="94">
        <f t="shared" si="14"/>
        <v>0</v>
      </c>
      <c r="AR51" s="48" t="str">
        <f t="shared" si="16"/>
        <v>ok</v>
      </c>
      <c r="AS51" s="48" t="str">
        <f t="shared" si="15"/>
        <v>revisar</v>
      </c>
      <c r="AT51" s="48" t="str">
        <f t="shared" si="15"/>
        <v>revisar</v>
      </c>
      <c r="AU51" s="48" t="str">
        <f t="shared" si="15"/>
        <v>revisar</v>
      </c>
      <c r="AV51" s="48" t="str">
        <f t="shared" si="15"/>
        <v>revisar</v>
      </c>
      <c r="AW51" s="48" t="str">
        <f t="shared" si="15"/>
        <v>ok</v>
      </c>
      <c r="AX51" s="48" t="str">
        <f t="shared" si="15"/>
        <v>ok</v>
      </c>
      <c r="AY51" s="48" t="str">
        <f t="shared" si="15"/>
        <v>revisar</v>
      </c>
      <c r="AZ51" s="48" t="str">
        <f t="shared" si="15"/>
        <v>revisar</v>
      </c>
      <c r="BA51" s="48" t="str">
        <f t="shared" si="15"/>
        <v>revisar</v>
      </c>
      <c r="BB51" s="48" t="str">
        <f t="shared" si="15"/>
        <v>revisar</v>
      </c>
      <c r="BC51" s="48" t="str">
        <f t="shared" si="15"/>
        <v>revisar</v>
      </c>
      <c r="BD51" s="48" t="str">
        <f t="shared" si="15"/>
        <v>ok</v>
      </c>
      <c r="BE51" s="48" t="str">
        <f t="shared" si="15"/>
        <v>ok</v>
      </c>
      <c r="BF51" s="48" t="str">
        <f t="shared" si="15"/>
        <v>ok</v>
      </c>
      <c r="BG51" s="48" t="str">
        <f t="shared" si="15"/>
        <v>ok</v>
      </c>
    </row>
    <row r="52" spans="1:59" ht="26.25" customHeight="1">
      <c r="A52" s="51"/>
      <c r="B52" s="52" t="e">
        <f t="shared" si="1"/>
        <v>#DIV/0!</v>
      </c>
      <c r="C52" s="51"/>
      <c r="D52" s="85" t="s">
        <v>140</v>
      </c>
      <c r="E52" s="86">
        <v>90457</v>
      </c>
      <c r="F52" s="87" t="s">
        <v>28</v>
      </c>
      <c r="G52" s="88" t="s">
        <v>141</v>
      </c>
      <c r="H52" s="185" t="s">
        <v>76</v>
      </c>
      <c r="I52" s="200"/>
      <c r="J52" s="94"/>
      <c r="K52" s="94">
        <v>10.37</v>
      </c>
      <c r="L52" s="94">
        <v>2.77</v>
      </c>
      <c r="M52" s="186">
        <f t="shared" si="2"/>
        <v>13.139999999999999</v>
      </c>
      <c r="N52" s="92">
        <v>0.25190000000000001</v>
      </c>
      <c r="O52" s="93">
        <f t="shared" si="3"/>
        <v>16.440000000000001</v>
      </c>
      <c r="P52" s="93"/>
      <c r="Q52" s="93">
        <f t="shared" si="5"/>
        <v>0</v>
      </c>
      <c r="R52" s="93">
        <f t="shared" si="6"/>
        <v>0</v>
      </c>
      <c r="S52" s="94">
        <f t="shared" si="7"/>
        <v>0</v>
      </c>
      <c r="T52" s="100"/>
      <c r="U52" s="6"/>
      <c r="V52" s="6" t="str">
        <f t="shared" si="4"/>
        <v>1.42</v>
      </c>
      <c r="W52" s="6" t="b">
        <f t="shared" si="9"/>
        <v>0</v>
      </c>
      <c r="X52" s="6"/>
      <c r="Y52" s="6"/>
      <c r="Z52" s="6"/>
      <c r="AA52" s="203"/>
      <c r="AB52" s="85" t="s">
        <v>140</v>
      </c>
      <c r="AC52" s="95"/>
      <c r="AD52" s="96"/>
      <c r="AE52" s="97" t="s">
        <v>64</v>
      </c>
      <c r="AF52" s="89" t="s">
        <v>64</v>
      </c>
      <c r="AG52" s="98">
        <v>0</v>
      </c>
      <c r="AH52" s="90">
        <v>0</v>
      </c>
      <c r="AI52" s="90">
        <v>7.28</v>
      </c>
      <c r="AJ52" s="90">
        <v>1.78</v>
      </c>
      <c r="AK52" s="91">
        <v>9.06</v>
      </c>
      <c r="AL52" s="99" t="s">
        <v>64</v>
      </c>
      <c r="AM52" s="93">
        <f t="shared" si="10"/>
        <v>9.06</v>
      </c>
      <c r="AN52" s="93">
        <f t="shared" si="11"/>
        <v>0</v>
      </c>
      <c r="AO52" s="93">
        <f t="shared" si="12"/>
        <v>0</v>
      </c>
      <c r="AP52" s="93">
        <f t="shared" si="13"/>
        <v>0</v>
      </c>
      <c r="AQ52" s="94">
        <f t="shared" si="14"/>
        <v>0</v>
      </c>
      <c r="AR52" s="48" t="str">
        <f t="shared" si="16"/>
        <v>ok</v>
      </c>
      <c r="AS52" s="48" t="str">
        <f t="shared" si="15"/>
        <v>revisar</v>
      </c>
      <c r="AT52" s="48" t="str">
        <f t="shared" si="15"/>
        <v>revisar</v>
      </c>
      <c r="AU52" s="48" t="str">
        <f t="shared" si="15"/>
        <v>revisar</v>
      </c>
      <c r="AV52" s="48" t="str">
        <f t="shared" si="15"/>
        <v>revisar</v>
      </c>
      <c r="AW52" s="48" t="str">
        <f t="shared" si="15"/>
        <v>ok</v>
      </c>
      <c r="AX52" s="48" t="str">
        <f t="shared" si="15"/>
        <v>ok</v>
      </c>
      <c r="AY52" s="48" t="str">
        <f t="shared" si="15"/>
        <v>revisar</v>
      </c>
      <c r="AZ52" s="48" t="str">
        <f t="shared" si="15"/>
        <v>revisar</v>
      </c>
      <c r="BA52" s="48" t="str">
        <f t="shared" si="15"/>
        <v>revisar</v>
      </c>
      <c r="BB52" s="48" t="str">
        <f t="shared" si="15"/>
        <v>revisar</v>
      </c>
      <c r="BC52" s="48" t="str">
        <f t="shared" si="15"/>
        <v>revisar</v>
      </c>
      <c r="BD52" s="48" t="str">
        <f t="shared" si="15"/>
        <v>ok</v>
      </c>
      <c r="BE52" s="48" t="str">
        <f t="shared" si="15"/>
        <v>ok</v>
      </c>
      <c r="BF52" s="48" t="str">
        <f t="shared" si="15"/>
        <v>ok</v>
      </c>
      <c r="BG52" s="48" t="str">
        <f t="shared" si="15"/>
        <v>ok</v>
      </c>
    </row>
    <row r="53" spans="1:59" ht="26.25" customHeight="1">
      <c r="A53" s="51"/>
      <c r="B53" s="52" t="e">
        <f t="shared" si="1"/>
        <v>#DIV/0!</v>
      </c>
      <c r="C53" s="51"/>
      <c r="D53" s="85" t="s">
        <v>142</v>
      </c>
      <c r="E53" s="86">
        <v>90458</v>
      </c>
      <c r="F53" s="87" t="s">
        <v>28</v>
      </c>
      <c r="G53" s="88" t="s">
        <v>143</v>
      </c>
      <c r="H53" s="185" t="s">
        <v>76</v>
      </c>
      <c r="I53" s="200"/>
      <c r="J53" s="94"/>
      <c r="K53" s="94">
        <v>29.57</v>
      </c>
      <c r="L53" s="94">
        <v>7.91</v>
      </c>
      <c r="M53" s="186">
        <f t="shared" si="2"/>
        <v>37.480000000000004</v>
      </c>
      <c r="N53" s="92">
        <v>0.25190000000000001</v>
      </c>
      <c r="O53" s="93">
        <f t="shared" si="3"/>
        <v>46.92</v>
      </c>
      <c r="P53" s="93"/>
      <c r="Q53" s="93">
        <f t="shared" si="5"/>
        <v>0</v>
      </c>
      <c r="R53" s="93">
        <f t="shared" si="6"/>
        <v>0</v>
      </c>
      <c r="S53" s="94">
        <f t="shared" si="7"/>
        <v>0</v>
      </c>
      <c r="T53" s="100"/>
      <c r="U53" s="6"/>
      <c r="V53" s="6" t="str">
        <f t="shared" si="4"/>
        <v>1.43</v>
      </c>
      <c r="W53" s="6" t="b">
        <f t="shared" si="9"/>
        <v>0</v>
      </c>
      <c r="X53" s="6"/>
      <c r="Y53" s="6"/>
      <c r="Z53" s="6"/>
      <c r="AA53" s="203"/>
      <c r="AB53" s="85" t="s">
        <v>142</v>
      </c>
      <c r="AC53" s="95"/>
      <c r="AD53" s="96"/>
      <c r="AE53" s="97" t="s">
        <v>64</v>
      </c>
      <c r="AF53" s="89" t="s">
        <v>64</v>
      </c>
      <c r="AG53" s="98">
        <v>0</v>
      </c>
      <c r="AH53" s="90">
        <v>0</v>
      </c>
      <c r="AI53" s="90">
        <v>20.56</v>
      </c>
      <c r="AJ53" s="90">
        <v>5.15</v>
      </c>
      <c r="AK53" s="91">
        <v>25.71</v>
      </c>
      <c r="AL53" s="99" t="s">
        <v>64</v>
      </c>
      <c r="AM53" s="93">
        <f t="shared" si="10"/>
        <v>25.71</v>
      </c>
      <c r="AN53" s="93">
        <f t="shared" si="11"/>
        <v>0</v>
      </c>
      <c r="AO53" s="93">
        <f t="shared" si="12"/>
        <v>0</v>
      </c>
      <c r="AP53" s="93">
        <f t="shared" si="13"/>
        <v>0</v>
      </c>
      <c r="AQ53" s="94">
        <f t="shared" si="14"/>
        <v>0</v>
      </c>
      <c r="AR53" s="48" t="str">
        <f t="shared" si="16"/>
        <v>ok</v>
      </c>
      <c r="AS53" s="48" t="str">
        <f t="shared" si="15"/>
        <v>revisar</v>
      </c>
      <c r="AT53" s="48" t="str">
        <f t="shared" si="15"/>
        <v>revisar</v>
      </c>
      <c r="AU53" s="48" t="str">
        <f t="shared" si="15"/>
        <v>revisar</v>
      </c>
      <c r="AV53" s="48" t="str">
        <f t="shared" si="15"/>
        <v>revisar</v>
      </c>
      <c r="AW53" s="48" t="str">
        <f t="shared" si="15"/>
        <v>ok</v>
      </c>
      <c r="AX53" s="48" t="str">
        <f t="shared" si="15"/>
        <v>ok</v>
      </c>
      <c r="AY53" s="48" t="str">
        <f t="shared" si="15"/>
        <v>revisar</v>
      </c>
      <c r="AZ53" s="48" t="str">
        <f t="shared" si="15"/>
        <v>revisar</v>
      </c>
      <c r="BA53" s="48" t="str">
        <f t="shared" si="15"/>
        <v>revisar</v>
      </c>
      <c r="BB53" s="48" t="str">
        <f t="shared" si="15"/>
        <v>revisar</v>
      </c>
      <c r="BC53" s="48" t="str">
        <f t="shared" si="15"/>
        <v>revisar</v>
      </c>
      <c r="BD53" s="48" t="str">
        <f t="shared" si="15"/>
        <v>ok</v>
      </c>
      <c r="BE53" s="48" t="str">
        <f t="shared" si="15"/>
        <v>ok</v>
      </c>
      <c r="BF53" s="48" t="str">
        <f t="shared" si="15"/>
        <v>ok</v>
      </c>
      <c r="BG53" s="48" t="str">
        <f t="shared" si="15"/>
        <v>ok</v>
      </c>
    </row>
    <row r="54" spans="1:59" ht="26.25" customHeight="1">
      <c r="A54" s="51"/>
      <c r="B54" s="52" t="e">
        <f t="shared" si="1"/>
        <v>#DIV/0!</v>
      </c>
      <c r="C54" s="51"/>
      <c r="D54" s="85" t="s">
        <v>144</v>
      </c>
      <c r="E54" s="86">
        <v>93358</v>
      </c>
      <c r="F54" s="87" t="s">
        <v>28</v>
      </c>
      <c r="G54" s="88" t="s">
        <v>145</v>
      </c>
      <c r="H54" s="185" t="s">
        <v>30</v>
      </c>
      <c r="I54" s="200"/>
      <c r="J54" s="94"/>
      <c r="K54" s="94">
        <v>68.39</v>
      </c>
      <c r="L54" s="94">
        <v>23.62</v>
      </c>
      <c r="M54" s="186">
        <f t="shared" si="2"/>
        <v>92.01</v>
      </c>
      <c r="N54" s="92">
        <v>0.25190000000000001</v>
      </c>
      <c r="O54" s="93">
        <f t="shared" si="3"/>
        <v>115.18</v>
      </c>
      <c r="P54" s="93"/>
      <c r="Q54" s="93">
        <f t="shared" si="5"/>
        <v>0</v>
      </c>
      <c r="R54" s="93">
        <f t="shared" si="6"/>
        <v>0</v>
      </c>
      <c r="S54" s="94">
        <f t="shared" si="7"/>
        <v>0</v>
      </c>
      <c r="T54" s="100"/>
      <c r="U54" s="6"/>
      <c r="V54" s="6" t="str">
        <f t="shared" si="4"/>
        <v>1.44</v>
      </c>
      <c r="W54" s="6" t="b">
        <f t="shared" si="9"/>
        <v>0</v>
      </c>
      <c r="X54" s="6"/>
      <c r="Y54" s="6"/>
      <c r="Z54" s="6"/>
      <c r="AA54" s="203"/>
      <c r="AB54" s="85" t="s">
        <v>144</v>
      </c>
      <c r="AC54" s="95"/>
      <c r="AD54" s="96"/>
      <c r="AE54" s="97" t="s">
        <v>64</v>
      </c>
      <c r="AF54" s="89" t="s">
        <v>64</v>
      </c>
      <c r="AG54" s="98">
        <v>0</v>
      </c>
      <c r="AH54" s="90">
        <v>0</v>
      </c>
      <c r="AI54" s="90">
        <v>54.38</v>
      </c>
      <c r="AJ54" s="90">
        <v>21.1</v>
      </c>
      <c r="AK54" s="91">
        <v>75.48</v>
      </c>
      <c r="AL54" s="99" t="s">
        <v>64</v>
      </c>
      <c r="AM54" s="93">
        <f t="shared" si="10"/>
        <v>75.48</v>
      </c>
      <c r="AN54" s="93">
        <f t="shared" si="11"/>
        <v>0</v>
      </c>
      <c r="AO54" s="93">
        <f t="shared" si="12"/>
        <v>0</v>
      </c>
      <c r="AP54" s="93">
        <f t="shared" si="13"/>
        <v>0</v>
      </c>
      <c r="AQ54" s="94">
        <f t="shared" si="14"/>
        <v>0</v>
      </c>
      <c r="AR54" s="48" t="str">
        <f t="shared" si="16"/>
        <v>ok</v>
      </c>
      <c r="AS54" s="48" t="str">
        <f t="shared" si="15"/>
        <v>revisar</v>
      </c>
      <c r="AT54" s="48" t="str">
        <f t="shared" si="15"/>
        <v>revisar</v>
      </c>
      <c r="AU54" s="48" t="str">
        <f t="shared" si="15"/>
        <v>revisar</v>
      </c>
      <c r="AV54" s="48" t="str">
        <f t="shared" si="15"/>
        <v>revisar</v>
      </c>
      <c r="AW54" s="48" t="str">
        <f t="shared" si="15"/>
        <v>ok</v>
      </c>
      <c r="AX54" s="48" t="str">
        <f t="shared" si="15"/>
        <v>ok</v>
      </c>
      <c r="AY54" s="48" t="str">
        <f t="shared" si="15"/>
        <v>revisar</v>
      </c>
      <c r="AZ54" s="48" t="str">
        <f t="shared" si="15"/>
        <v>revisar</v>
      </c>
      <c r="BA54" s="48" t="str">
        <f t="shared" si="15"/>
        <v>revisar</v>
      </c>
      <c r="BB54" s="48" t="str">
        <f t="shared" si="15"/>
        <v>revisar</v>
      </c>
      <c r="BC54" s="48" t="str">
        <f t="shared" si="15"/>
        <v>revisar</v>
      </c>
      <c r="BD54" s="48" t="str">
        <f t="shared" si="15"/>
        <v>ok</v>
      </c>
      <c r="BE54" s="48" t="str">
        <f t="shared" si="15"/>
        <v>ok</v>
      </c>
      <c r="BF54" s="48" t="str">
        <f t="shared" si="15"/>
        <v>ok</v>
      </c>
      <c r="BG54" s="48" t="str">
        <f t="shared" si="15"/>
        <v>ok</v>
      </c>
    </row>
    <row r="55" spans="1:59" ht="48.75" customHeight="1">
      <c r="A55" s="51"/>
      <c r="B55" s="52"/>
      <c r="C55" s="51"/>
      <c r="D55" s="85" t="s">
        <v>146</v>
      </c>
      <c r="E55" s="86">
        <v>90105</v>
      </c>
      <c r="F55" s="87" t="s">
        <v>28</v>
      </c>
      <c r="G55" s="88" t="s">
        <v>147</v>
      </c>
      <c r="H55" s="185" t="s">
        <v>30</v>
      </c>
      <c r="I55" s="200"/>
      <c r="J55" s="94"/>
      <c r="K55" s="94">
        <v>3.6</v>
      </c>
      <c r="L55" s="94">
        <v>5.91</v>
      </c>
      <c r="M55" s="186">
        <f t="shared" si="2"/>
        <v>9.51</v>
      </c>
      <c r="N55" s="92">
        <v>0.25190000000000001</v>
      </c>
      <c r="O55" s="93">
        <f t="shared" si="3"/>
        <v>11.9</v>
      </c>
      <c r="P55" s="93"/>
      <c r="Q55" s="93">
        <f t="shared" si="5"/>
        <v>0</v>
      </c>
      <c r="R55" s="93">
        <f t="shared" si="6"/>
        <v>0</v>
      </c>
      <c r="S55" s="94">
        <f t="shared" si="7"/>
        <v>0</v>
      </c>
      <c r="T55" s="100"/>
      <c r="U55" s="6"/>
      <c r="V55" s="6" t="str">
        <f t="shared" si="4"/>
        <v>1.45</v>
      </c>
      <c r="W55" s="6" t="b">
        <f t="shared" si="9"/>
        <v>0</v>
      </c>
      <c r="X55" s="6"/>
      <c r="Y55" s="6"/>
      <c r="Z55" s="6"/>
      <c r="AA55" s="203"/>
      <c r="AB55" s="85"/>
      <c r="AC55" s="95"/>
      <c r="AD55" s="96"/>
      <c r="AE55" s="97"/>
      <c r="AF55" s="89"/>
      <c r="AG55" s="98"/>
      <c r="AH55" s="90"/>
      <c r="AI55" s="90"/>
      <c r="AJ55" s="90"/>
      <c r="AK55" s="91"/>
      <c r="AL55" s="99"/>
      <c r="AM55" s="93"/>
      <c r="AN55" s="93"/>
      <c r="AO55" s="93"/>
      <c r="AP55" s="93"/>
      <c r="AQ55" s="94"/>
    </row>
    <row r="56" spans="1:59" ht="26.25" customHeight="1">
      <c r="A56" s="51"/>
      <c r="B56" s="52"/>
      <c r="C56" s="51"/>
      <c r="D56" s="85" t="s">
        <v>148</v>
      </c>
      <c r="E56" s="86">
        <v>101579</v>
      </c>
      <c r="F56" s="87" t="s">
        <v>28</v>
      </c>
      <c r="G56" s="88" t="s">
        <v>149</v>
      </c>
      <c r="H56" s="185" t="s">
        <v>40</v>
      </c>
      <c r="I56" s="200"/>
      <c r="J56" s="94"/>
      <c r="K56" s="94">
        <v>21.26</v>
      </c>
      <c r="L56" s="94">
        <v>21.15</v>
      </c>
      <c r="M56" s="186">
        <f t="shared" si="2"/>
        <v>42.41</v>
      </c>
      <c r="N56" s="92">
        <v>0.25190000000000001</v>
      </c>
      <c r="O56" s="93">
        <f t="shared" si="3"/>
        <v>53.09</v>
      </c>
      <c r="P56" s="93"/>
      <c r="Q56" s="93">
        <f t="shared" si="5"/>
        <v>0</v>
      </c>
      <c r="R56" s="93">
        <f t="shared" si="6"/>
        <v>0</v>
      </c>
      <c r="S56" s="94">
        <f t="shared" si="7"/>
        <v>0</v>
      </c>
      <c r="T56" s="100"/>
      <c r="U56" s="6"/>
      <c r="V56" s="6" t="str">
        <f t="shared" si="4"/>
        <v>1.46</v>
      </c>
      <c r="W56" s="6" t="b">
        <f t="shared" si="9"/>
        <v>0</v>
      </c>
      <c r="X56" s="6"/>
      <c r="Y56" s="6"/>
      <c r="Z56" s="6"/>
      <c r="AA56" s="203"/>
      <c r="AB56" s="85"/>
      <c r="AC56" s="95"/>
      <c r="AD56" s="96"/>
      <c r="AE56" s="97"/>
      <c r="AF56" s="89"/>
      <c r="AG56" s="98"/>
      <c r="AH56" s="90"/>
      <c r="AI56" s="90"/>
      <c r="AJ56" s="90"/>
      <c r="AK56" s="91"/>
      <c r="AL56" s="99"/>
      <c r="AM56" s="93"/>
      <c r="AN56" s="93"/>
      <c r="AO56" s="93"/>
      <c r="AP56" s="93"/>
      <c r="AQ56" s="94"/>
    </row>
    <row r="57" spans="1:59" ht="26.25" customHeight="1">
      <c r="A57" s="51"/>
      <c r="B57" s="52"/>
      <c r="C57" s="51"/>
      <c r="D57" s="85" t="s">
        <v>150</v>
      </c>
      <c r="E57" s="86">
        <v>100576</v>
      </c>
      <c r="F57" s="87" t="s">
        <v>28</v>
      </c>
      <c r="G57" s="88" t="s">
        <v>151</v>
      </c>
      <c r="H57" s="185" t="s">
        <v>40</v>
      </c>
      <c r="I57" s="200"/>
      <c r="J57" s="94"/>
      <c r="K57" s="94">
        <v>0.72</v>
      </c>
      <c r="L57" s="94">
        <v>1.51</v>
      </c>
      <c r="M57" s="186">
        <f t="shared" si="2"/>
        <v>2.23</v>
      </c>
      <c r="N57" s="92">
        <v>0.25190000000000001</v>
      </c>
      <c r="O57" s="93">
        <f t="shared" si="3"/>
        <v>2.79</v>
      </c>
      <c r="P57" s="93"/>
      <c r="Q57" s="93">
        <f t="shared" si="5"/>
        <v>0</v>
      </c>
      <c r="R57" s="93">
        <f t="shared" si="6"/>
        <v>0</v>
      </c>
      <c r="S57" s="94">
        <f t="shared" si="7"/>
        <v>0</v>
      </c>
      <c r="T57" s="100"/>
      <c r="U57" s="6"/>
      <c r="V57" s="6" t="str">
        <f t="shared" si="4"/>
        <v>1.47</v>
      </c>
      <c r="W57" s="6" t="b">
        <f t="shared" si="9"/>
        <v>0</v>
      </c>
      <c r="X57" s="6"/>
      <c r="Y57" s="6"/>
      <c r="Z57" s="6"/>
      <c r="AA57" s="203"/>
      <c r="AB57" s="85"/>
      <c r="AC57" s="95"/>
      <c r="AD57" s="96"/>
      <c r="AE57" s="97"/>
      <c r="AF57" s="89"/>
      <c r="AG57" s="98"/>
      <c r="AH57" s="90"/>
      <c r="AI57" s="90"/>
      <c r="AJ57" s="90"/>
      <c r="AK57" s="91"/>
      <c r="AL57" s="99"/>
      <c r="AM57" s="93"/>
      <c r="AN57" s="93"/>
      <c r="AO57" s="93"/>
      <c r="AP57" s="93"/>
      <c r="AQ57" s="94"/>
    </row>
    <row r="58" spans="1:59" ht="26.25" customHeight="1">
      <c r="A58" s="51"/>
      <c r="B58" s="52"/>
      <c r="C58" s="51"/>
      <c r="D58" s="85" t="s">
        <v>152</v>
      </c>
      <c r="E58" s="86">
        <v>93382</v>
      </c>
      <c r="F58" s="87" t="s">
        <v>28</v>
      </c>
      <c r="G58" s="88" t="s">
        <v>153</v>
      </c>
      <c r="H58" s="185" t="s">
        <v>30</v>
      </c>
      <c r="I58" s="200"/>
      <c r="J58" s="94"/>
      <c r="K58" s="94">
        <v>20.58</v>
      </c>
      <c r="L58" s="94">
        <v>9.0500000000000007</v>
      </c>
      <c r="M58" s="186">
        <f t="shared" si="2"/>
        <v>29.63</v>
      </c>
      <c r="N58" s="92">
        <v>0.25190000000000001</v>
      </c>
      <c r="O58" s="93">
        <f t="shared" si="3"/>
        <v>37.090000000000003</v>
      </c>
      <c r="P58" s="93"/>
      <c r="Q58" s="93">
        <f t="shared" si="5"/>
        <v>0</v>
      </c>
      <c r="R58" s="93">
        <f t="shared" si="6"/>
        <v>0</v>
      </c>
      <c r="S58" s="94">
        <f t="shared" si="7"/>
        <v>0</v>
      </c>
      <c r="T58" s="100"/>
      <c r="U58" s="6"/>
      <c r="V58" s="6" t="str">
        <f t="shared" si="4"/>
        <v>1.48</v>
      </c>
      <c r="W58" s="6" t="b">
        <f t="shared" si="9"/>
        <v>0</v>
      </c>
      <c r="X58" s="6"/>
      <c r="Y58" s="6"/>
      <c r="Z58" s="6"/>
      <c r="AA58" s="203"/>
      <c r="AB58" s="85"/>
      <c r="AC58" s="95"/>
      <c r="AD58" s="96"/>
      <c r="AE58" s="97"/>
      <c r="AF58" s="89"/>
      <c r="AG58" s="98"/>
      <c r="AH58" s="90"/>
      <c r="AI58" s="90"/>
      <c r="AJ58" s="90"/>
      <c r="AK58" s="91"/>
      <c r="AL58" s="99"/>
      <c r="AM58" s="93"/>
      <c r="AN58" s="93"/>
      <c r="AO58" s="93"/>
      <c r="AP58" s="93"/>
      <c r="AQ58" s="94"/>
    </row>
    <row r="59" spans="1:59" ht="26.25" customHeight="1">
      <c r="A59" s="51"/>
      <c r="B59" s="52"/>
      <c r="C59" s="51"/>
      <c r="D59" s="85" t="s">
        <v>154</v>
      </c>
      <c r="E59" s="86">
        <v>93382</v>
      </c>
      <c r="F59" s="87" t="s">
        <v>28</v>
      </c>
      <c r="G59" s="88" t="s">
        <v>153</v>
      </c>
      <c r="H59" s="185" t="s">
        <v>30</v>
      </c>
      <c r="I59" s="200"/>
      <c r="J59" s="94"/>
      <c r="K59" s="94">
        <v>20.58</v>
      </c>
      <c r="L59" s="94">
        <v>9.0500000000000007</v>
      </c>
      <c r="M59" s="186">
        <f t="shared" si="2"/>
        <v>29.63</v>
      </c>
      <c r="N59" s="92">
        <v>0.25190000000000001</v>
      </c>
      <c r="O59" s="93">
        <f t="shared" si="3"/>
        <v>37.090000000000003</v>
      </c>
      <c r="P59" s="93"/>
      <c r="Q59" s="93">
        <f t="shared" si="5"/>
        <v>0</v>
      </c>
      <c r="R59" s="93">
        <f t="shared" si="6"/>
        <v>0</v>
      </c>
      <c r="S59" s="94">
        <f t="shared" si="7"/>
        <v>0</v>
      </c>
      <c r="T59" s="100"/>
      <c r="U59" s="6"/>
      <c r="V59" s="6" t="str">
        <f t="shared" si="4"/>
        <v>1.49</v>
      </c>
      <c r="W59" s="6" t="b">
        <f t="shared" si="9"/>
        <v>0</v>
      </c>
      <c r="X59" s="6"/>
      <c r="Y59" s="6"/>
      <c r="Z59" s="6"/>
      <c r="AA59" s="203"/>
      <c r="AB59" s="85"/>
      <c r="AC59" s="95"/>
      <c r="AD59" s="96"/>
      <c r="AE59" s="97"/>
      <c r="AF59" s="89"/>
      <c r="AG59" s="98"/>
      <c r="AH59" s="90"/>
      <c r="AI59" s="90"/>
      <c r="AJ59" s="90"/>
      <c r="AK59" s="91"/>
      <c r="AL59" s="99"/>
      <c r="AM59" s="93"/>
      <c r="AN59" s="93"/>
      <c r="AO59" s="93"/>
      <c r="AP59" s="93"/>
      <c r="AQ59" s="94"/>
    </row>
    <row r="60" spans="1:59" ht="26.25" customHeight="1">
      <c r="A60" s="51"/>
      <c r="B60" s="52" t="e">
        <f t="shared" ref="B60:B65" si="17">S60/$S$697</f>
        <v>#DIV/0!</v>
      </c>
      <c r="C60" s="51"/>
      <c r="D60" s="85" t="s">
        <v>155</v>
      </c>
      <c r="E60" s="86" t="s">
        <v>156</v>
      </c>
      <c r="F60" s="87" t="s">
        <v>42</v>
      </c>
      <c r="G60" s="88" t="s">
        <v>157</v>
      </c>
      <c r="H60" s="185" t="s">
        <v>76</v>
      </c>
      <c r="I60" s="200"/>
      <c r="J60" s="94"/>
      <c r="K60" s="94">
        <v>96.52</v>
      </c>
      <c r="L60" s="94">
        <v>175.69</v>
      </c>
      <c r="M60" s="186">
        <f t="shared" si="2"/>
        <v>272.20999999999998</v>
      </c>
      <c r="N60" s="92">
        <v>0.25190000000000001</v>
      </c>
      <c r="O60" s="93">
        <f t="shared" si="3"/>
        <v>340.77</v>
      </c>
      <c r="P60" s="93"/>
      <c r="Q60" s="93">
        <f t="shared" si="5"/>
        <v>0</v>
      </c>
      <c r="R60" s="93">
        <f t="shared" si="6"/>
        <v>0</v>
      </c>
      <c r="S60" s="94">
        <f t="shared" si="7"/>
        <v>0</v>
      </c>
      <c r="T60" s="100"/>
      <c r="U60" s="6"/>
      <c r="V60" s="6" t="str">
        <f t="shared" si="4"/>
        <v>1.50</v>
      </c>
      <c r="W60" s="6" t="b">
        <f t="shared" si="9"/>
        <v>0</v>
      </c>
      <c r="X60" s="6"/>
      <c r="Y60" s="6"/>
      <c r="Z60" s="6"/>
      <c r="AA60" s="203"/>
      <c r="AB60" s="85" t="s">
        <v>146</v>
      </c>
      <c r="AC60" s="95"/>
      <c r="AD60" s="96"/>
      <c r="AE60" s="97" t="s">
        <v>64</v>
      </c>
      <c r="AF60" s="89" t="s">
        <v>64</v>
      </c>
      <c r="AG60" s="98">
        <v>0</v>
      </c>
      <c r="AH60" s="90" t="e">
        <v>#N/A</v>
      </c>
      <c r="AI60" s="90">
        <v>0</v>
      </c>
      <c r="AJ60" s="90" t="e">
        <v>#N/A</v>
      </c>
      <c r="AK60" s="91" t="e">
        <v>#N/A</v>
      </c>
      <c r="AL60" s="99" t="s">
        <v>64</v>
      </c>
      <c r="AM60" s="93" t="e">
        <f t="shared" si="10"/>
        <v>#N/A</v>
      </c>
      <c r="AN60" s="93" t="e">
        <f t="shared" si="11"/>
        <v>#N/A</v>
      </c>
      <c r="AO60" s="93">
        <f t="shared" si="12"/>
        <v>0</v>
      </c>
      <c r="AP60" s="93" t="e">
        <f t="shared" si="13"/>
        <v>#N/A</v>
      </c>
      <c r="AQ60" s="94">
        <f t="shared" si="14"/>
        <v>0</v>
      </c>
      <c r="AR60" s="48" t="str">
        <f t="shared" si="16"/>
        <v>revisar</v>
      </c>
      <c r="AS60" s="48" t="str">
        <f t="shared" si="15"/>
        <v>revisar</v>
      </c>
      <c r="AT60" s="48" t="str">
        <f t="shared" si="15"/>
        <v>revisar</v>
      </c>
      <c r="AU60" s="48" t="str">
        <f t="shared" si="15"/>
        <v>revisar</v>
      </c>
      <c r="AV60" s="48" t="str">
        <f t="shared" si="15"/>
        <v>revisar</v>
      </c>
      <c r="AW60" s="48" t="str">
        <f t="shared" si="15"/>
        <v>ok</v>
      </c>
      <c r="AX60" s="48" t="e">
        <f t="shared" si="15"/>
        <v>#N/A</v>
      </c>
      <c r="AY60" s="48" t="str">
        <f t="shared" si="15"/>
        <v>revisar</v>
      </c>
      <c r="AZ60" s="48" t="e">
        <f t="shared" si="15"/>
        <v>#N/A</v>
      </c>
      <c r="BA60" s="48" t="e">
        <f t="shared" si="15"/>
        <v>#N/A</v>
      </c>
      <c r="BB60" s="48" t="str">
        <f t="shared" si="15"/>
        <v>revisar</v>
      </c>
      <c r="BC60" s="48" t="e">
        <f t="shared" si="15"/>
        <v>#N/A</v>
      </c>
      <c r="BD60" s="48" t="e">
        <f t="shared" si="15"/>
        <v>#N/A</v>
      </c>
      <c r="BE60" s="48" t="str">
        <f t="shared" si="15"/>
        <v>ok</v>
      </c>
      <c r="BF60" s="48" t="e">
        <f t="shared" si="15"/>
        <v>#N/A</v>
      </c>
      <c r="BG60" s="48" t="str">
        <f t="shared" si="15"/>
        <v>ok</v>
      </c>
    </row>
    <row r="61" spans="1:59" ht="26.25" customHeight="1">
      <c r="A61" s="51"/>
      <c r="B61" s="52" t="e">
        <f t="shared" si="17"/>
        <v>#DIV/0!</v>
      </c>
      <c r="C61" s="51"/>
      <c r="D61" s="85" t="s">
        <v>158</v>
      </c>
      <c r="E61" s="86" t="s">
        <v>159</v>
      </c>
      <c r="F61" s="87" t="s">
        <v>42</v>
      </c>
      <c r="G61" s="88" t="s">
        <v>160</v>
      </c>
      <c r="H61" s="185" t="s">
        <v>76</v>
      </c>
      <c r="I61" s="200"/>
      <c r="J61" s="94"/>
      <c r="K61" s="94">
        <v>232.32</v>
      </c>
      <c r="L61" s="94">
        <v>175.69</v>
      </c>
      <c r="M61" s="186">
        <f t="shared" si="2"/>
        <v>408.01</v>
      </c>
      <c r="N61" s="92">
        <v>0.25190000000000001</v>
      </c>
      <c r="O61" s="93">
        <f t="shared" si="3"/>
        <v>510.78</v>
      </c>
      <c r="P61" s="93"/>
      <c r="Q61" s="93">
        <f t="shared" si="5"/>
        <v>0</v>
      </c>
      <c r="R61" s="93">
        <f t="shared" si="6"/>
        <v>0</v>
      </c>
      <c r="S61" s="94">
        <f t="shared" si="7"/>
        <v>0</v>
      </c>
      <c r="T61" s="100"/>
      <c r="U61" s="6"/>
      <c r="V61" s="6" t="str">
        <f t="shared" si="4"/>
        <v>1.51</v>
      </c>
      <c r="W61" s="6" t="b">
        <f t="shared" si="9"/>
        <v>0</v>
      </c>
      <c r="X61" s="6"/>
      <c r="Y61" s="6"/>
      <c r="Z61" s="6"/>
      <c r="AA61" s="203"/>
      <c r="AB61" s="85" t="s">
        <v>148</v>
      </c>
      <c r="AC61" s="95"/>
      <c r="AD61" s="96"/>
      <c r="AE61" s="97" t="s">
        <v>64</v>
      </c>
      <c r="AF61" s="89" t="s">
        <v>64</v>
      </c>
      <c r="AG61" s="98">
        <v>0</v>
      </c>
      <c r="AH61" s="90" t="e">
        <v>#N/A</v>
      </c>
      <c r="AI61" s="90">
        <v>0</v>
      </c>
      <c r="AJ61" s="90" t="e">
        <v>#N/A</v>
      </c>
      <c r="AK61" s="91" t="e">
        <v>#N/A</v>
      </c>
      <c r="AL61" s="99" t="s">
        <v>64</v>
      </c>
      <c r="AM61" s="93" t="e">
        <f t="shared" si="10"/>
        <v>#N/A</v>
      </c>
      <c r="AN61" s="93" t="e">
        <f t="shared" si="11"/>
        <v>#N/A</v>
      </c>
      <c r="AO61" s="93">
        <f t="shared" si="12"/>
        <v>0</v>
      </c>
      <c r="AP61" s="93" t="e">
        <f t="shared" si="13"/>
        <v>#N/A</v>
      </c>
      <c r="AQ61" s="94">
        <f t="shared" si="14"/>
        <v>0</v>
      </c>
      <c r="AR61" s="48" t="str">
        <f t="shared" si="16"/>
        <v>revisar</v>
      </c>
      <c r="AS61" s="48" t="str">
        <f t="shared" si="15"/>
        <v>revisar</v>
      </c>
      <c r="AT61" s="48" t="str">
        <f t="shared" si="15"/>
        <v>revisar</v>
      </c>
      <c r="AU61" s="48" t="str">
        <f t="shared" si="15"/>
        <v>revisar</v>
      </c>
      <c r="AV61" s="48" t="str">
        <f t="shared" si="15"/>
        <v>revisar</v>
      </c>
      <c r="AW61" s="48" t="str">
        <f t="shared" si="15"/>
        <v>ok</v>
      </c>
      <c r="AX61" s="48" t="e">
        <f t="shared" si="15"/>
        <v>#N/A</v>
      </c>
      <c r="AY61" s="48" t="str">
        <f t="shared" si="15"/>
        <v>revisar</v>
      </c>
      <c r="AZ61" s="48" t="e">
        <f t="shared" si="15"/>
        <v>#N/A</v>
      </c>
      <c r="BA61" s="48" t="e">
        <f t="shared" si="15"/>
        <v>#N/A</v>
      </c>
      <c r="BB61" s="48" t="str">
        <f t="shared" si="15"/>
        <v>revisar</v>
      </c>
      <c r="BC61" s="48" t="e">
        <f t="shared" si="15"/>
        <v>#N/A</v>
      </c>
      <c r="BD61" s="48" t="e">
        <f t="shared" si="15"/>
        <v>#N/A</v>
      </c>
      <c r="BE61" s="48" t="str">
        <f t="shared" si="15"/>
        <v>ok</v>
      </c>
      <c r="BF61" s="48" t="e">
        <f t="shared" si="15"/>
        <v>#N/A</v>
      </c>
      <c r="BG61" s="48" t="str">
        <f t="shared" si="15"/>
        <v>ok</v>
      </c>
    </row>
    <row r="62" spans="1:59" ht="26.25" customHeight="1">
      <c r="A62" s="51"/>
      <c r="B62" s="52" t="e">
        <f t="shared" si="17"/>
        <v>#DIV/0!</v>
      </c>
      <c r="C62" s="51"/>
      <c r="D62" s="85" t="s">
        <v>161</v>
      </c>
      <c r="E62" s="86" t="s">
        <v>162</v>
      </c>
      <c r="F62" s="87" t="s">
        <v>42</v>
      </c>
      <c r="G62" s="88" t="s">
        <v>163</v>
      </c>
      <c r="H62" s="185" t="s">
        <v>76</v>
      </c>
      <c r="I62" s="200"/>
      <c r="J62" s="94"/>
      <c r="K62" s="94">
        <v>464.64</v>
      </c>
      <c r="L62" s="94">
        <v>204.82</v>
      </c>
      <c r="M62" s="186">
        <f t="shared" ref="M62:M65" si="18">SUM(K62:L62)</f>
        <v>669.46</v>
      </c>
      <c r="N62" s="92">
        <v>0.25190000000000001</v>
      </c>
      <c r="O62" s="93">
        <f t="shared" si="3"/>
        <v>838.09</v>
      </c>
      <c r="P62" s="93"/>
      <c r="Q62" s="93">
        <f t="shared" si="5"/>
        <v>0</v>
      </c>
      <c r="R62" s="93">
        <f t="shared" si="6"/>
        <v>0</v>
      </c>
      <c r="S62" s="94">
        <f t="shared" si="7"/>
        <v>0</v>
      </c>
      <c r="T62" s="100"/>
      <c r="U62" s="6"/>
      <c r="V62" s="6" t="str">
        <f t="shared" si="4"/>
        <v>1.52</v>
      </c>
      <c r="W62" s="6" t="b">
        <f t="shared" si="9"/>
        <v>0</v>
      </c>
      <c r="X62" s="6"/>
      <c r="Y62" s="6"/>
      <c r="Z62" s="6"/>
      <c r="AA62" s="203"/>
      <c r="AB62" s="85" t="s">
        <v>150</v>
      </c>
      <c r="AC62" s="95"/>
      <c r="AD62" s="96"/>
      <c r="AE62" s="97" t="s">
        <v>64</v>
      </c>
      <c r="AF62" s="89" t="s">
        <v>64</v>
      </c>
      <c r="AG62" s="98">
        <v>0</v>
      </c>
      <c r="AH62" s="90" t="e">
        <v>#N/A</v>
      </c>
      <c r="AI62" s="90">
        <v>0</v>
      </c>
      <c r="AJ62" s="90" t="e">
        <v>#N/A</v>
      </c>
      <c r="AK62" s="91" t="e">
        <v>#N/A</v>
      </c>
      <c r="AL62" s="99" t="s">
        <v>64</v>
      </c>
      <c r="AM62" s="93" t="e">
        <f t="shared" si="10"/>
        <v>#N/A</v>
      </c>
      <c r="AN62" s="93" t="e">
        <f t="shared" si="11"/>
        <v>#N/A</v>
      </c>
      <c r="AO62" s="93">
        <f t="shared" si="12"/>
        <v>0</v>
      </c>
      <c r="AP62" s="93" t="e">
        <f t="shared" si="13"/>
        <v>#N/A</v>
      </c>
      <c r="AQ62" s="94">
        <f t="shared" si="14"/>
        <v>0</v>
      </c>
      <c r="AR62" s="48" t="str">
        <f t="shared" si="16"/>
        <v>revisar</v>
      </c>
      <c r="AS62" s="48" t="str">
        <f t="shared" si="15"/>
        <v>revisar</v>
      </c>
      <c r="AT62" s="48" t="str">
        <f t="shared" si="15"/>
        <v>revisar</v>
      </c>
      <c r="AU62" s="48" t="str">
        <f t="shared" si="15"/>
        <v>revisar</v>
      </c>
      <c r="AV62" s="48" t="str">
        <f t="shared" si="15"/>
        <v>revisar</v>
      </c>
      <c r="AW62" s="48" t="str">
        <f t="shared" si="15"/>
        <v>ok</v>
      </c>
      <c r="AX62" s="48" t="e">
        <f t="shared" si="15"/>
        <v>#N/A</v>
      </c>
      <c r="AY62" s="48" t="str">
        <f t="shared" si="15"/>
        <v>revisar</v>
      </c>
      <c r="AZ62" s="48" t="e">
        <f t="shared" si="15"/>
        <v>#N/A</v>
      </c>
      <c r="BA62" s="48" t="e">
        <f t="shared" si="15"/>
        <v>#N/A</v>
      </c>
      <c r="BB62" s="48" t="str">
        <f t="shared" si="15"/>
        <v>revisar</v>
      </c>
      <c r="BC62" s="48" t="e">
        <f t="shared" si="15"/>
        <v>#N/A</v>
      </c>
      <c r="BD62" s="48" t="e">
        <f t="shared" si="15"/>
        <v>#N/A</v>
      </c>
      <c r="BE62" s="48" t="str">
        <f t="shared" si="15"/>
        <v>ok</v>
      </c>
      <c r="BF62" s="48" t="e">
        <f t="shared" si="15"/>
        <v>#N/A</v>
      </c>
      <c r="BG62" s="48" t="str">
        <f t="shared" si="15"/>
        <v>ok</v>
      </c>
    </row>
    <row r="63" spans="1:59" ht="26.25" customHeight="1">
      <c r="A63" s="51"/>
      <c r="B63" s="52" t="e">
        <f t="shared" si="17"/>
        <v>#DIV/0!</v>
      </c>
      <c r="C63" s="51"/>
      <c r="D63" s="85" t="s">
        <v>164</v>
      </c>
      <c r="E63" s="86" t="s">
        <v>165</v>
      </c>
      <c r="F63" s="87" t="s">
        <v>42</v>
      </c>
      <c r="G63" s="88" t="s">
        <v>166</v>
      </c>
      <c r="H63" s="185" t="s">
        <v>46</v>
      </c>
      <c r="I63" s="200"/>
      <c r="J63" s="94"/>
      <c r="K63" s="94">
        <v>13.31</v>
      </c>
      <c r="L63" s="94">
        <v>0</v>
      </c>
      <c r="M63" s="186">
        <f t="shared" si="18"/>
        <v>13.31</v>
      </c>
      <c r="N63" s="92">
        <v>0.25190000000000001</v>
      </c>
      <c r="O63" s="93">
        <f t="shared" si="3"/>
        <v>16.66</v>
      </c>
      <c r="P63" s="93"/>
      <c r="Q63" s="93">
        <f t="shared" si="5"/>
        <v>0</v>
      </c>
      <c r="R63" s="93">
        <f t="shared" si="6"/>
        <v>0</v>
      </c>
      <c r="S63" s="94">
        <f t="shared" si="7"/>
        <v>0</v>
      </c>
      <c r="T63" s="100"/>
      <c r="U63" s="6"/>
      <c r="V63" s="6" t="str">
        <f t="shared" si="4"/>
        <v>1.53</v>
      </c>
      <c r="W63" s="6">
        <f t="shared" si="9"/>
        <v>0</v>
      </c>
      <c r="X63" s="6"/>
      <c r="Y63" s="6"/>
      <c r="Z63" s="6"/>
      <c r="AA63" s="203"/>
      <c r="AB63" s="85" t="s">
        <v>152</v>
      </c>
      <c r="AC63" s="95"/>
      <c r="AD63" s="96"/>
      <c r="AE63" s="97" t="s">
        <v>64</v>
      </c>
      <c r="AF63" s="89" t="s">
        <v>64</v>
      </c>
      <c r="AG63" s="98">
        <v>0</v>
      </c>
      <c r="AH63" s="90" t="e">
        <v>#N/A</v>
      </c>
      <c r="AI63" s="90">
        <v>0</v>
      </c>
      <c r="AJ63" s="90" t="e">
        <v>#N/A</v>
      </c>
      <c r="AK63" s="91" t="e">
        <v>#N/A</v>
      </c>
      <c r="AL63" s="99" t="s">
        <v>64</v>
      </c>
      <c r="AM63" s="93" t="e">
        <f t="shared" si="10"/>
        <v>#N/A</v>
      </c>
      <c r="AN63" s="93" t="e">
        <f t="shared" si="11"/>
        <v>#N/A</v>
      </c>
      <c r="AO63" s="93">
        <f t="shared" si="12"/>
        <v>0</v>
      </c>
      <c r="AP63" s="93" t="e">
        <f t="shared" si="13"/>
        <v>#N/A</v>
      </c>
      <c r="AQ63" s="94">
        <f t="shared" si="14"/>
        <v>0</v>
      </c>
      <c r="AR63" s="48" t="str">
        <f t="shared" si="16"/>
        <v>revisar</v>
      </c>
      <c r="AS63" s="48" t="str">
        <f t="shared" si="16"/>
        <v>revisar</v>
      </c>
      <c r="AT63" s="48" t="str">
        <f t="shared" si="16"/>
        <v>revisar</v>
      </c>
      <c r="AU63" s="48" t="str">
        <f t="shared" si="16"/>
        <v>revisar</v>
      </c>
      <c r="AV63" s="48" t="str">
        <f t="shared" si="16"/>
        <v>revisar</v>
      </c>
      <c r="AW63" s="48" t="str">
        <f t="shared" si="16"/>
        <v>ok</v>
      </c>
      <c r="AX63" s="48" t="e">
        <f t="shared" si="16"/>
        <v>#N/A</v>
      </c>
      <c r="AY63" s="48" t="str">
        <f t="shared" si="16"/>
        <v>revisar</v>
      </c>
      <c r="AZ63" s="48" t="e">
        <f t="shared" si="16"/>
        <v>#N/A</v>
      </c>
      <c r="BA63" s="48" t="e">
        <f t="shared" si="16"/>
        <v>#N/A</v>
      </c>
      <c r="BB63" s="48" t="str">
        <f t="shared" si="16"/>
        <v>revisar</v>
      </c>
      <c r="BC63" s="48" t="e">
        <f t="shared" si="16"/>
        <v>#N/A</v>
      </c>
      <c r="BD63" s="48" t="e">
        <f t="shared" si="16"/>
        <v>#N/A</v>
      </c>
      <c r="BE63" s="48" t="str">
        <f t="shared" si="16"/>
        <v>ok</v>
      </c>
      <c r="BF63" s="48" t="e">
        <f t="shared" si="16"/>
        <v>#N/A</v>
      </c>
      <c r="BG63" s="48" t="str">
        <f t="shared" si="16"/>
        <v>ok</v>
      </c>
    </row>
    <row r="64" spans="1:59" ht="26.25" customHeight="1">
      <c r="A64" s="51"/>
      <c r="B64" s="52" t="e">
        <f t="shared" si="17"/>
        <v>#DIV/0!</v>
      </c>
      <c r="C64" s="51"/>
      <c r="D64" s="85" t="s">
        <v>167</v>
      </c>
      <c r="E64" s="86" t="s">
        <v>168</v>
      </c>
      <c r="F64" s="87" t="s">
        <v>42</v>
      </c>
      <c r="G64" s="88" t="s">
        <v>169</v>
      </c>
      <c r="H64" s="185" t="s">
        <v>170</v>
      </c>
      <c r="I64" s="200"/>
      <c r="J64" s="94"/>
      <c r="K64" s="94">
        <v>20.49</v>
      </c>
      <c r="L64" s="94">
        <v>0</v>
      </c>
      <c r="M64" s="186">
        <f t="shared" si="18"/>
        <v>20.49</v>
      </c>
      <c r="N64" s="92">
        <v>0.25190000000000001</v>
      </c>
      <c r="O64" s="93">
        <f t="shared" si="3"/>
        <v>25.65</v>
      </c>
      <c r="P64" s="93"/>
      <c r="Q64" s="93">
        <f t="shared" si="5"/>
        <v>0</v>
      </c>
      <c r="R64" s="93">
        <f t="shared" si="6"/>
        <v>0</v>
      </c>
      <c r="S64" s="94">
        <f t="shared" si="7"/>
        <v>0</v>
      </c>
      <c r="T64" s="100"/>
      <c r="U64" s="6"/>
      <c r="V64" s="6" t="str">
        <f t="shared" si="4"/>
        <v>1.54</v>
      </c>
      <c r="W64" s="6">
        <f t="shared" si="9"/>
        <v>0</v>
      </c>
      <c r="X64" s="6"/>
      <c r="Y64" s="6"/>
      <c r="Z64" s="6"/>
      <c r="AA64" s="203"/>
      <c r="AB64" s="85" t="s">
        <v>154</v>
      </c>
      <c r="AC64" s="95"/>
      <c r="AD64" s="96"/>
      <c r="AE64" s="97" t="s">
        <v>64</v>
      </c>
      <c r="AF64" s="89" t="s">
        <v>64</v>
      </c>
      <c r="AG64" s="98">
        <v>0</v>
      </c>
      <c r="AH64" s="90" t="e">
        <v>#N/A</v>
      </c>
      <c r="AI64" s="90">
        <v>0</v>
      </c>
      <c r="AJ64" s="90" t="e">
        <v>#N/A</v>
      </c>
      <c r="AK64" s="91" t="e">
        <v>#N/A</v>
      </c>
      <c r="AL64" s="99" t="s">
        <v>64</v>
      </c>
      <c r="AM64" s="93" t="e">
        <f t="shared" si="10"/>
        <v>#N/A</v>
      </c>
      <c r="AN64" s="93" t="e">
        <f t="shared" si="11"/>
        <v>#N/A</v>
      </c>
      <c r="AO64" s="93">
        <f t="shared" si="12"/>
        <v>0</v>
      </c>
      <c r="AP64" s="93" t="e">
        <f t="shared" si="13"/>
        <v>#N/A</v>
      </c>
      <c r="AQ64" s="94">
        <f t="shared" si="14"/>
        <v>0</v>
      </c>
      <c r="AR64" s="48" t="str">
        <f t="shared" si="16"/>
        <v>revisar</v>
      </c>
      <c r="AS64" s="48" t="str">
        <f t="shared" si="16"/>
        <v>revisar</v>
      </c>
      <c r="AT64" s="48" t="str">
        <f t="shared" si="16"/>
        <v>revisar</v>
      </c>
      <c r="AU64" s="48" t="str">
        <f t="shared" si="16"/>
        <v>revisar</v>
      </c>
      <c r="AV64" s="48" t="str">
        <f t="shared" si="16"/>
        <v>revisar</v>
      </c>
      <c r="AW64" s="48" t="str">
        <f t="shared" si="16"/>
        <v>ok</v>
      </c>
      <c r="AX64" s="48" t="e">
        <f t="shared" si="16"/>
        <v>#N/A</v>
      </c>
      <c r="AY64" s="48" t="str">
        <f t="shared" si="16"/>
        <v>revisar</v>
      </c>
      <c r="AZ64" s="48" t="e">
        <f t="shared" si="16"/>
        <v>#N/A</v>
      </c>
      <c r="BA64" s="48" t="e">
        <f t="shared" si="16"/>
        <v>#N/A</v>
      </c>
      <c r="BB64" s="48" t="str">
        <f t="shared" si="16"/>
        <v>revisar</v>
      </c>
      <c r="BC64" s="48" t="e">
        <f t="shared" si="16"/>
        <v>#N/A</v>
      </c>
      <c r="BD64" s="48" t="e">
        <f t="shared" si="16"/>
        <v>#N/A</v>
      </c>
      <c r="BE64" s="48" t="str">
        <f t="shared" si="16"/>
        <v>ok</v>
      </c>
      <c r="BF64" s="48" t="e">
        <f t="shared" si="16"/>
        <v>#N/A</v>
      </c>
      <c r="BG64" s="48" t="str">
        <f t="shared" si="16"/>
        <v>ok</v>
      </c>
    </row>
    <row r="65" spans="1:59" ht="26.25" customHeight="1">
      <c r="A65" s="51"/>
      <c r="B65" s="52" t="e">
        <f t="shared" si="17"/>
        <v>#DIV/0!</v>
      </c>
      <c r="C65" s="51"/>
      <c r="D65" s="85" t="s">
        <v>171</v>
      </c>
      <c r="E65" s="86" t="s">
        <v>172</v>
      </c>
      <c r="F65" s="87" t="s">
        <v>42</v>
      </c>
      <c r="G65" s="88" t="s">
        <v>173</v>
      </c>
      <c r="H65" s="185" t="s">
        <v>76</v>
      </c>
      <c r="I65" s="200"/>
      <c r="J65" s="94"/>
      <c r="K65" s="94">
        <v>16.489999999999998</v>
      </c>
      <c r="L65" s="94">
        <v>0</v>
      </c>
      <c r="M65" s="186">
        <f t="shared" si="18"/>
        <v>16.489999999999998</v>
      </c>
      <c r="N65" s="92">
        <v>0.25190000000000001</v>
      </c>
      <c r="O65" s="93">
        <f t="shared" si="3"/>
        <v>20.64</v>
      </c>
      <c r="P65" s="93"/>
      <c r="Q65" s="93">
        <f t="shared" si="5"/>
        <v>0</v>
      </c>
      <c r="R65" s="93">
        <f t="shared" si="6"/>
        <v>0</v>
      </c>
      <c r="S65" s="94">
        <f t="shared" si="7"/>
        <v>0</v>
      </c>
      <c r="T65" s="100"/>
      <c r="U65" s="6"/>
      <c r="V65" s="6" t="str">
        <f t="shared" si="4"/>
        <v>1.55</v>
      </c>
      <c r="W65" s="6">
        <f t="shared" si="9"/>
        <v>0</v>
      </c>
      <c r="X65" s="6"/>
      <c r="Y65" s="6"/>
      <c r="Z65" s="6"/>
      <c r="AA65" s="203"/>
      <c r="AB65" s="85" t="s">
        <v>155</v>
      </c>
      <c r="AC65" s="95"/>
      <c r="AD65" s="96"/>
      <c r="AE65" s="97" t="s">
        <v>64</v>
      </c>
      <c r="AF65" s="89" t="s">
        <v>64</v>
      </c>
      <c r="AG65" s="98">
        <v>0</v>
      </c>
      <c r="AH65" s="90" t="e">
        <v>#N/A</v>
      </c>
      <c r="AI65" s="90">
        <v>0</v>
      </c>
      <c r="AJ65" s="90" t="e">
        <v>#N/A</v>
      </c>
      <c r="AK65" s="91" t="e">
        <v>#N/A</v>
      </c>
      <c r="AL65" s="99" t="s">
        <v>64</v>
      </c>
      <c r="AM65" s="93" t="e">
        <f t="shared" si="10"/>
        <v>#N/A</v>
      </c>
      <c r="AN65" s="93" t="e">
        <f t="shared" si="11"/>
        <v>#N/A</v>
      </c>
      <c r="AO65" s="93">
        <f t="shared" si="12"/>
        <v>0</v>
      </c>
      <c r="AP65" s="93" t="e">
        <f t="shared" si="13"/>
        <v>#N/A</v>
      </c>
      <c r="AQ65" s="94">
        <f t="shared" si="14"/>
        <v>0</v>
      </c>
      <c r="AR65" s="48" t="str">
        <f t="shared" si="16"/>
        <v>revisar</v>
      </c>
      <c r="AS65" s="48" t="str">
        <f t="shared" si="16"/>
        <v>revisar</v>
      </c>
      <c r="AT65" s="48" t="str">
        <f t="shared" si="16"/>
        <v>revisar</v>
      </c>
      <c r="AU65" s="48" t="str">
        <f t="shared" si="16"/>
        <v>revisar</v>
      </c>
      <c r="AV65" s="48" t="str">
        <f t="shared" si="16"/>
        <v>revisar</v>
      </c>
      <c r="AW65" s="48" t="str">
        <f t="shared" si="16"/>
        <v>ok</v>
      </c>
      <c r="AX65" s="48" t="e">
        <f t="shared" si="16"/>
        <v>#N/A</v>
      </c>
      <c r="AY65" s="48" t="str">
        <f t="shared" si="16"/>
        <v>revisar</v>
      </c>
      <c r="AZ65" s="48" t="e">
        <f t="shared" si="16"/>
        <v>#N/A</v>
      </c>
      <c r="BA65" s="48" t="e">
        <f t="shared" si="16"/>
        <v>#N/A</v>
      </c>
      <c r="BB65" s="48" t="str">
        <f t="shared" si="16"/>
        <v>revisar</v>
      </c>
      <c r="BC65" s="48" t="e">
        <f t="shared" si="16"/>
        <v>#N/A</v>
      </c>
      <c r="BD65" s="48" t="e">
        <f t="shared" si="16"/>
        <v>#N/A</v>
      </c>
      <c r="BE65" s="48" t="str">
        <f t="shared" si="16"/>
        <v>ok</v>
      </c>
      <c r="BF65" s="48" t="e">
        <f t="shared" si="16"/>
        <v>#N/A</v>
      </c>
      <c r="BG65" s="48" t="str">
        <f t="shared" si="16"/>
        <v>ok</v>
      </c>
    </row>
    <row r="66" spans="1:59" ht="6" customHeight="1">
      <c r="A66" s="51"/>
      <c r="B66" s="52"/>
      <c r="C66" s="51"/>
      <c r="D66" s="101"/>
      <c r="E66" s="102"/>
      <c r="F66" s="101"/>
      <c r="G66" s="103"/>
      <c r="H66" s="187"/>
      <c r="I66" s="188"/>
      <c r="J66" s="189"/>
      <c r="K66" s="189"/>
      <c r="L66" s="189"/>
      <c r="M66" s="190"/>
      <c r="N66" s="108"/>
      <c r="O66" s="109"/>
      <c r="P66" s="109"/>
      <c r="Q66" s="109"/>
      <c r="R66" s="109"/>
      <c r="S66" s="110"/>
      <c r="T66" s="6"/>
      <c r="U66" s="6"/>
      <c r="V66" s="6">
        <f t="shared" si="4"/>
        <v>0</v>
      </c>
      <c r="W66" s="6">
        <f t="shared" si="9"/>
        <v>0</v>
      </c>
      <c r="X66" s="6"/>
      <c r="Y66" s="6"/>
      <c r="Z66" s="6"/>
      <c r="AA66" s="203"/>
      <c r="AB66" s="101"/>
      <c r="AC66" s="102"/>
      <c r="AD66" s="101"/>
      <c r="AE66" s="103"/>
      <c r="AF66" s="104"/>
      <c r="AG66" s="105"/>
      <c r="AH66" s="106"/>
      <c r="AI66" s="106"/>
      <c r="AJ66" s="106"/>
      <c r="AK66" s="107"/>
      <c r="AL66" s="108"/>
      <c r="AM66" s="109"/>
      <c r="AN66" s="109"/>
      <c r="AO66" s="109"/>
      <c r="AP66" s="109"/>
      <c r="AQ66" s="110"/>
      <c r="AR66" s="48" t="str">
        <f t="shared" si="16"/>
        <v>ok</v>
      </c>
      <c r="AS66" s="48" t="str">
        <f t="shared" si="16"/>
        <v>ok</v>
      </c>
      <c r="AT66" s="48" t="str">
        <f t="shared" si="16"/>
        <v>ok</v>
      </c>
      <c r="AU66" s="48" t="str">
        <f t="shared" si="16"/>
        <v>ok</v>
      </c>
      <c r="AV66" s="48" t="str">
        <f t="shared" si="16"/>
        <v>ok</v>
      </c>
      <c r="AW66" s="48" t="str">
        <f t="shared" si="16"/>
        <v>ok</v>
      </c>
      <c r="AX66" s="48" t="str">
        <f t="shared" si="16"/>
        <v>ok</v>
      </c>
      <c r="AY66" s="48" t="str">
        <f t="shared" si="16"/>
        <v>ok</v>
      </c>
      <c r="AZ66" s="48" t="str">
        <f t="shared" si="16"/>
        <v>ok</v>
      </c>
      <c r="BA66" s="48" t="str">
        <f t="shared" si="16"/>
        <v>ok</v>
      </c>
      <c r="BB66" s="48" t="str">
        <f t="shared" si="16"/>
        <v>ok</v>
      </c>
      <c r="BC66" s="48" t="str">
        <f t="shared" si="16"/>
        <v>ok</v>
      </c>
      <c r="BD66" s="48" t="str">
        <f t="shared" si="16"/>
        <v>ok</v>
      </c>
      <c r="BE66" s="48" t="str">
        <f t="shared" si="16"/>
        <v>ok</v>
      </c>
      <c r="BF66" s="48" t="str">
        <f t="shared" si="16"/>
        <v>ok</v>
      </c>
      <c r="BG66" s="48" t="str">
        <f t="shared" si="16"/>
        <v>ok</v>
      </c>
    </row>
    <row r="67" spans="1:59" ht="15" customHeight="1">
      <c r="A67" s="51"/>
      <c r="B67" s="52"/>
      <c r="C67" s="51"/>
      <c r="D67" s="111"/>
      <c r="E67" s="112"/>
      <c r="F67" s="112"/>
      <c r="G67" s="112"/>
      <c r="H67" s="191"/>
      <c r="I67" s="192"/>
      <c r="J67" s="191"/>
      <c r="K67" s="191"/>
      <c r="L67" s="191"/>
      <c r="M67" s="191"/>
      <c r="N67" s="83"/>
      <c r="O67" s="113" t="str">
        <f>CONCATENATE("Subtotal ",G10)</f>
        <v>Subtotal SERVIÇOS PRELIMINARES</v>
      </c>
      <c r="P67" s="114"/>
      <c r="Q67" s="114">
        <f>SUM(Q11:Q66)</f>
        <v>0</v>
      </c>
      <c r="R67" s="114">
        <f>SUM(R11:R66)</f>
        <v>0</v>
      </c>
      <c r="S67" s="115">
        <f>SUM(S11:S66)</f>
        <v>0</v>
      </c>
      <c r="T67" s="116"/>
      <c r="U67" s="6">
        <v>1</v>
      </c>
      <c r="V67" s="6"/>
      <c r="W67" s="6"/>
      <c r="X67" s="100">
        <f>SUM(P67:R67)</f>
        <v>0</v>
      </c>
      <c r="Y67" s="6" t="str">
        <f>IF(X67&lt;&gt;S67,"erro","ok")</f>
        <v>ok</v>
      </c>
      <c r="Z67" s="6"/>
      <c r="AA67" s="203"/>
      <c r="AB67" s="111"/>
      <c r="AC67" s="112"/>
      <c r="AD67" s="112"/>
      <c r="AE67" s="112"/>
      <c r="AF67" s="112"/>
      <c r="AG67" s="112"/>
      <c r="AH67" s="112"/>
      <c r="AI67" s="112"/>
      <c r="AJ67" s="112"/>
      <c r="AK67" s="112"/>
      <c r="AL67" s="83"/>
      <c r="AM67" s="113" t="str">
        <f>CONCATENATE("Subtotal ",AE10)</f>
        <v>Subtotal SERVIÇOS PRELIMINARES</v>
      </c>
      <c r="AN67" s="114" t="e">
        <f>SUM(AN11:AN66)</f>
        <v>#N/A</v>
      </c>
      <c r="AO67" s="114">
        <f>SUM(AO11:AO66)</f>
        <v>2294.5300000000002</v>
      </c>
      <c r="AP67" s="114" t="e">
        <f>SUM(AP11:AP66)</f>
        <v>#N/A</v>
      </c>
      <c r="AQ67" s="115">
        <f>SUM(AQ11:AQ66)</f>
        <v>5070.0499999999993</v>
      </c>
      <c r="AR67" s="48" t="str">
        <f t="shared" si="16"/>
        <v>ok</v>
      </c>
      <c r="AS67" s="48" t="str">
        <f t="shared" si="16"/>
        <v>ok</v>
      </c>
      <c r="AT67" s="48" t="str">
        <f t="shared" si="16"/>
        <v>ok</v>
      </c>
      <c r="AU67" s="48" t="str">
        <f t="shared" si="16"/>
        <v>ok</v>
      </c>
      <c r="AV67" s="48" t="str">
        <f t="shared" si="16"/>
        <v>ok</v>
      </c>
      <c r="AW67" s="48" t="str">
        <f t="shared" si="16"/>
        <v>ok</v>
      </c>
      <c r="AX67" s="48" t="str">
        <f t="shared" si="16"/>
        <v>ok</v>
      </c>
      <c r="AY67" s="48" t="str">
        <f t="shared" si="16"/>
        <v>ok</v>
      </c>
      <c r="AZ67" s="48" t="str">
        <f t="shared" si="16"/>
        <v>ok</v>
      </c>
      <c r="BA67" s="48" t="str">
        <f t="shared" si="16"/>
        <v>ok</v>
      </c>
      <c r="BB67" s="48" t="str">
        <f t="shared" si="16"/>
        <v>ok</v>
      </c>
      <c r="BC67" s="48" t="str">
        <f t="shared" si="16"/>
        <v>ok</v>
      </c>
      <c r="BD67" s="48" t="e">
        <f t="shared" si="16"/>
        <v>#N/A</v>
      </c>
      <c r="BE67" s="48" t="str">
        <f t="shared" si="16"/>
        <v>revisar</v>
      </c>
      <c r="BF67" s="48" t="e">
        <f t="shared" si="16"/>
        <v>#N/A</v>
      </c>
      <c r="BG67" s="48" t="str">
        <f t="shared" si="16"/>
        <v>revisar</v>
      </c>
    </row>
    <row r="68" spans="1:59" ht="6" customHeight="1">
      <c r="A68" s="38"/>
      <c r="B68" s="74"/>
      <c r="C68" s="38"/>
      <c r="D68" s="117"/>
      <c r="E68" s="118"/>
      <c r="F68" s="119"/>
      <c r="G68" s="119"/>
      <c r="H68" s="118"/>
      <c r="I68" s="120"/>
      <c r="J68" s="118"/>
      <c r="K68" s="118"/>
      <c r="L68" s="118"/>
      <c r="M68" s="118"/>
      <c r="N68" s="6"/>
      <c r="O68" s="118"/>
      <c r="P68" s="118"/>
      <c r="Q68" s="118"/>
      <c r="R68" s="118"/>
      <c r="S68" s="121"/>
      <c r="T68" s="6"/>
      <c r="U68" s="6"/>
      <c r="V68" s="6">
        <f t="shared" si="4"/>
        <v>0</v>
      </c>
      <c r="W68" s="6">
        <f t="shared" si="9"/>
        <v>0</v>
      </c>
      <c r="X68" s="6"/>
      <c r="Y68" s="6"/>
      <c r="Z68" s="6"/>
      <c r="AA68" s="203"/>
      <c r="AB68" s="117"/>
      <c r="AC68" s="118"/>
      <c r="AD68" s="119"/>
      <c r="AE68" s="119"/>
      <c r="AF68" s="118"/>
      <c r="AG68" s="118"/>
      <c r="AH68" s="118"/>
      <c r="AI68" s="118"/>
      <c r="AJ68" s="118"/>
      <c r="AK68" s="118"/>
      <c r="AL68" s="6"/>
      <c r="AM68" s="118"/>
      <c r="AN68" s="118"/>
      <c r="AO68" s="118"/>
      <c r="AP68" s="118"/>
      <c r="AQ68" s="121"/>
      <c r="AR68" s="48" t="str">
        <f t="shared" si="16"/>
        <v>ok</v>
      </c>
      <c r="AS68" s="48" t="str">
        <f t="shared" si="16"/>
        <v>ok</v>
      </c>
      <c r="AT68" s="48" t="str">
        <f t="shared" si="16"/>
        <v>ok</v>
      </c>
      <c r="AU68" s="48" t="str">
        <f t="shared" si="16"/>
        <v>ok</v>
      </c>
      <c r="AV68" s="48" t="str">
        <f t="shared" si="16"/>
        <v>ok</v>
      </c>
      <c r="AW68" s="48" t="str">
        <f t="shared" si="16"/>
        <v>ok</v>
      </c>
      <c r="AX68" s="48" t="str">
        <f t="shared" si="16"/>
        <v>ok</v>
      </c>
      <c r="AY68" s="48" t="str">
        <f t="shared" si="16"/>
        <v>ok</v>
      </c>
      <c r="AZ68" s="48" t="str">
        <f t="shared" si="16"/>
        <v>ok</v>
      </c>
      <c r="BA68" s="48" t="str">
        <f t="shared" si="16"/>
        <v>ok</v>
      </c>
      <c r="BB68" s="48" t="str">
        <f t="shared" si="16"/>
        <v>ok</v>
      </c>
      <c r="BC68" s="48" t="str">
        <f t="shared" si="16"/>
        <v>ok</v>
      </c>
      <c r="BD68" s="48" t="str">
        <f t="shared" si="16"/>
        <v>ok</v>
      </c>
      <c r="BE68" s="48" t="str">
        <f t="shared" si="16"/>
        <v>ok</v>
      </c>
      <c r="BF68" s="48" t="str">
        <f t="shared" si="16"/>
        <v>ok</v>
      </c>
      <c r="BG68" s="48" t="str">
        <f t="shared" si="16"/>
        <v>ok</v>
      </c>
    </row>
    <row r="69" spans="1:59" ht="15" customHeight="1">
      <c r="A69" s="51"/>
      <c r="B69" s="52"/>
      <c r="C69" s="51"/>
      <c r="D69" s="79">
        <v>2</v>
      </c>
      <c r="E69" s="80"/>
      <c r="F69" s="80"/>
      <c r="G69" s="81" t="s">
        <v>174</v>
      </c>
      <c r="H69" s="81"/>
      <c r="I69" s="82"/>
      <c r="J69" s="81"/>
      <c r="K69" s="81"/>
      <c r="L69" s="81"/>
      <c r="M69" s="81"/>
      <c r="N69" s="83"/>
      <c r="O69" s="81"/>
      <c r="P69" s="81"/>
      <c r="Q69" s="81"/>
      <c r="R69" s="81"/>
      <c r="S69" s="84">
        <f>S75</f>
        <v>0</v>
      </c>
      <c r="T69" s="215" t="s">
        <v>175</v>
      </c>
      <c r="U69" s="6"/>
      <c r="V69" s="6">
        <f t="shared" si="4"/>
        <v>2</v>
      </c>
      <c r="W69" s="6">
        <f t="shared" si="9"/>
        <v>0</v>
      </c>
      <c r="X69" s="6"/>
      <c r="Y69" s="6"/>
      <c r="Z69" s="6"/>
      <c r="AA69" s="203"/>
      <c r="AB69" s="79">
        <v>2</v>
      </c>
      <c r="AC69" s="80"/>
      <c r="AD69" s="80"/>
      <c r="AE69" s="81" t="s">
        <v>176</v>
      </c>
      <c r="AF69" s="81"/>
      <c r="AG69" s="81"/>
      <c r="AH69" s="81"/>
      <c r="AI69" s="81"/>
      <c r="AJ69" s="81"/>
      <c r="AK69" s="81"/>
      <c r="AL69" s="83"/>
      <c r="AM69" s="81"/>
      <c r="AN69" s="81"/>
      <c r="AO69" s="81"/>
      <c r="AP69" s="81"/>
      <c r="AQ69" s="84">
        <f>AQ75</f>
        <v>79846.01999999999</v>
      </c>
      <c r="AR69" s="48" t="str">
        <f t="shared" si="16"/>
        <v>ok</v>
      </c>
      <c r="AS69" s="48" t="str">
        <f t="shared" si="16"/>
        <v>ok</v>
      </c>
      <c r="AT69" s="48" t="str">
        <f t="shared" si="16"/>
        <v>ok</v>
      </c>
      <c r="AU69" s="48" t="str">
        <f t="shared" si="16"/>
        <v>revisar</v>
      </c>
      <c r="AV69" s="48" t="str">
        <f t="shared" si="16"/>
        <v>ok</v>
      </c>
      <c r="AW69" s="48" t="str">
        <f t="shared" si="16"/>
        <v>ok</v>
      </c>
      <c r="AX69" s="48" t="str">
        <f t="shared" si="16"/>
        <v>ok</v>
      </c>
      <c r="AY69" s="48" t="str">
        <f t="shared" si="16"/>
        <v>ok</v>
      </c>
      <c r="AZ69" s="48" t="str">
        <f t="shared" si="16"/>
        <v>ok</v>
      </c>
      <c r="BA69" s="48" t="str">
        <f t="shared" si="16"/>
        <v>ok</v>
      </c>
      <c r="BB69" s="48" t="str">
        <f t="shared" si="16"/>
        <v>ok</v>
      </c>
      <c r="BC69" s="48" t="str">
        <f t="shared" si="16"/>
        <v>ok</v>
      </c>
      <c r="BD69" s="48" t="str">
        <f t="shared" si="16"/>
        <v>ok</v>
      </c>
      <c r="BE69" s="48" t="str">
        <f t="shared" si="16"/>
        <v>ok</v>
      </c>
      <c r="BF69" s="48" t="str">
        <f t="shared" si="16"/>
        <v>ok</v>
      </c>
      <c r="BG69" s="48" t="str">
        <f t="shared" si="16"/>
        <v>revisar</v>
      </c>
    </row>
    <row r="70" spans="1:59" ht="18.75" customHeight="1">
      <c r="A70" s="122"/>
      <c r="B70" s="123" t="e">
        <f>S70/$S$697</f>
        <v>#DIV/0!</v>
      </c>
      <c r="C70" s="122"/>
      <c r="D70" s="124" t="s">
        <v>177</v>
      </c>
      <c r="E70" s="86">
        <v>90776</v>
      </c>
      <c r="F70" s="125" t="s">
        <v>28</v>
      </c>
      <c r="G70" s="88" t="s">
        <v>178</v>
      </c>
      <c r="H70" s="185" t="s">
        <v>179</v>
      </c>
      <c r="I70" s="200"/>
      <c r="J70" s="94"/>
      <c r="K70" s="94">
        <v>53</v>
      </c>
      <c r="L70" s="94">
        <v>2.88</v>
      </c>
      <c r="M70" s="186">
        <f t="shared" ref="M70:M72" si="19">SUM(K70:L70)</f>
        <v>55.88</v>
      </c>
      <c r="N70" s="92">
        <v>0.25190000000000001</v>
      </c>
      <c r="O70" s="93">
        <f t="shared" ref="O70:O73" si="20">IF(N70="-",M70,(TRUNC(M70*(1+N70),2)))</f>
        <v>69.95</v>
      </c>
      <c r="P70" s="93"/>
      <c r="Q70" s="93">
        <f t="shared" ref="Q70:Q73" si="21">IF($L70=0,$S70,IF(K70=0,0,IF($N70&lt;&gt;"-",IFERROR(TRUNC(TRUNC((K70*(1+$N70)),2)*$I70,2),0),IFERROR(TRUNC(K70*$I70,2),0))))</f>
        <v>0</v>
      </c>
      <c r="R70" s="93">
        <f t="shared" ref="R70:R73" si="22">IF(L70=0,0,S70-Q70)</f>
        <v>0</v>
      </c>
      <c r="S70" s="94">
        <f t="shared" ref="S70:S73" si="23">IFERROR(ROUND(ROUND(O70,2)*ROUND(I70,2),2),0)</f>
        <v>0</v>
      </c>
      <c r="T70" s="215"/>
      <c r="U70" s="118"/>
      <c r="V70" s="6" t="str">
        <f t="shared" si="4"/>
        <v>2.1</v>
      </c>
      <c r="W70" s="6" t="b">
        <f t="shared" si="9"/>
        <v>0</v>
      </c>
      <c r="X70" s="118"/>
      <c r="Y70" s="118"/>
      <c r="Z70" s="118"/>
      <c r="AA70" s="204"/>
      <c r="AB70" s="85" t="s">
        <v>177</v>
      </c>
      <c r="AC70" s="95" t="s">
        <v>71</v>
      </c>
      <c r="AD70" s="96" t="s">
        <v>42</v>
      </c>
      <c r="AE70" s="97" t="s">
        <v>180</v>
      </c>
      <c r="AF70" s="89" t="s">
        <v>76</v>
      </c>
      <c r="AG70" s="98">
        <v>8</v>
      </c>
      <c r="AH70" s="90">
        <v>0</v>
      </c>
      <c r="AI70" s="90">
        <v>17.46</v>
      </c>
      <c r="AJ70" s="90">
        <v>26.07</v>
      </c>
      <c r="AK70" s="91">
        <v>43.53</v>
      </c>
      <c r="AL70" s="99">
        <v>0.2878</v>
      </c>
      <c r="AM70" s="93">
        <v>56.05</v>
      </c>
      <c r="AN70" s="93">
        <v>0</v>
      </c>
      <c r="AO70" s="93">
        <v>179.84</v>
      </c>
      <c r="AP70" s="93">
        <v>268.55999999999995</v>
      </c>
      <c r="AQ70" s="94">
        <v>448.4</v>
      </c>
      <c r="AR70" s="48" t="str">
        <f t="shared" si="16"/>
        <v>ok</v>
      </c>
      <c r="AS70" s="48" t="str">
        <f t="shared" si="16"/>
        <v>revisar</v>
      </c>
      <c r="AT70" s="48" t="str">
        <f t="shared" si="16"/>
        <v>revisar</v>
      </c>
      <c r="AU70" s="48" t="str">
        <f t="shared" si="16"/>
        <v>revisar</v>
      </c>
      <c r="AV70" s="48" t="str">
        <f t="shared" si="16"/>
        <v>revisar</v>
      </c>
      <c r="AW70" s="48" t="str">
        <f t="shared" si="16"/>
        <v>revisar</v>
      </c>
      <c r="AX70" s="48" t="str">
        <f t="shared" si="16"/>
        <v>ok</v>
      </c>
      <c r="AY70" s="48" t="str">
        <f t="shared" si="16"/>
        <v>revisar</v>
      </c>
      <c r="AZ70" s="48" t="str">
        <f t="shared" si="16"/>
        <v>revisar</v>
      </c>
      <c r="BA70" s="48" t="str">
        <f t="shared" si="16"/>
        <v>revisar</v>
      </c>
      <c r="BB70" s="48" t="str">
        <f t="shared" si="16"/>
        <v>revisar</v>
      </c>
      <c r="BC70" s="48" t="str">
        <f t="shared" si="16"/>
        <v>revisar</v>
      </c>
      <c r="BD70" s="48" t="str">
        <f t="shared" si="16"/>
        <v>ok</v>
      </c>
      <c r="BE70" s="48" t="str">
        <f t="shared" si="16"/>
        <v>revisar</v>
      </c>
      <c r="BF70" s="48" t="str">
        <f t="shared" si="16"/>
        <v>revisar</v>
      </c>
      <c r="BG70" s="48" t="str">
        <f t="shared" si="16"/>
        <v>revisar</v>
      </c>
    </row>
    <row r="71" spans="1:59" ht="18.75" customHeight="1">
      <c r="A71" s="122"/>
      <c r="B71" s="123" t="e">
        <f>S71/$S$697</f>
        <v>#DIV/0!</v>
      </c>
      <c r="C71" s="122"/>
      <c r="D71" s="124" t="s">
        <v>181</v>
      </c>
      <c r="E71" s="86">
        <v>100309</v>
      </c>
      <c r="F71" s="125" t="s">
        <v>28</v>
      </c>
      <c r="G71" s="88" t="s">
        <v>182</v>
      </c>
      <c r="H71" s="185" t="s">
        <v>179</v>
      </c>
      <c r="I71" s="200"/>
      <c r="J71" s="94"/>
      <c r="K71" s="94">
        <v>28.82</v>
      </c>
      <c r="L71" s="94">
        <v>2.38</v>
      </c>
      <c r="M71" s="186">
        <f t="shared" si="19"/>
        <v>31.2</v>
      </c>
      <c r="N71" s="92">
        <v>0.25190000000000001</v>
      </c>
      <c r="O71" s="93">
        <f t="shared" si="20"/>
        <v>39.049999999999997</v>
      </c>
      <c r="P71" s="93"/>
      <c r="Q71" s="93">
        <f t="shared" si="21"/>
        <v>0</v>
      </c>
      <c r="R71" s="93">
        <f t="shared" si="22"/>
        <v>0</v>
      </c>
      <c r="S71" s="94">
        <f t="shared" si="23"/>
        <v>0</v>
      </c>
      <c r="T71" s="215"/>
      <c r="U71" s="118"/>
      <c r="V71" s="6" t="str">
        <f t="shared" si="4"/>
        <v>2.2</v>
      </c>
      <c r="W71" s="6" t="b">
        <f t="shared" si="9"/>
        <v>0</v>
      </c>
      <c r="X71" s="118"/>
      <c r="Y71" s="118"/>
      <c r="Z71" s="118"/>
      <c r="AA71" s="204"/>
      <c r="AB71" s="85" t="s">
        <v>181</v>
      </c>
      <c r="AC71" s="95" t="s">
        <v>121</v>
      </c>
      <c r="AD71" s="96" t="s">
        <v>42</v>
      </c>
      <c r="AE71" s="97" t="s">
        <v>183</v>
      </c>
      <c r="AF71" s="89" t="s">
        <v>76</v>
      </c>
      <c r="AG71" s="98">
        <v>3</v>
      </c>
      <c r="AH71" s="90">
        <v>0</v>
      </c>
      <c r="AI71" s="90">
        <v>25.49</v>
      </c>
      <c r="AJ71" s="90">
        <v>26.07</v>
      </c>
      <c r="AK71" s="91">
        <v>51.56</v>
      </c>
      <c r="AL71" s="99">
        <v>0.2878</v>
      </c>
      <c r="AM71" s="93">
        <v>66.39</v>
      </c>
      <c r="AN71" s="93">
        <v>0</v>
      </c>
      <c r="AO71" s="93">
        <v>98.46</v>
      </c>
      <c r="AP71" s="93">
        <v>100.71</v>
      </c>
      <c r="AQ71" s="94">
        <v>199.17</v>
      </c>
      <c r="AR71" s="48" t="str">
        <f t="shared" si="16"/>
        <v>ok</v>
      </c>
      <c r="AS71" s="48" t="str">
        <f t="shared" si="16"/>
        <v>revisar</v>
      </c>
      <c r="AT71" s="48" t="str">
        <f t="shared" si="16"/>
        <v>revisar</v>
      </c>
      <c r="AU71" s="48" t="str">
        <f t="shared" si="16"/>
        <v>revisar</v>
      </c>
      <c r="AV71" s="48" t="str">
        <f t="shared" si="16"/>
        <v>revisar</v>
      </c>
      <c r="AW71" s="48" t="str">
        <f t="shared" si="16"/>
        <v>revisar</v>
      </c>
      <c r="AX71" s="48" t="str">
        <f t="shared" si="16"/>
        <v>ok</v>
      </c>
      <c r="AY71" s="48" t="str">
        <f t="shared" si="16"/>
        <v>revisar</v>
      </c>
      <c r="AZ71" s="48" t="str">
        <f t="shared" si="16"/>
        <v>revisar</v>
      </c>
      <c r="BA71" s="48" t="str">
        <f t="shared" si="16"/>
        <v>revisar</v>
      </c>
      <c r="BB71" s="48" t="str">
        <f t="shared" si="16"/>
        <v>revisar</v>
      </c>
      <c r="BC71" s="48" t="str">
        <f t="shared" si="16"/>
        <v>revisar</v>
      </c>
      <c r="BD71" s="48" t="str">
        <f t="shared" si="16"/>
        <v>ok</v>
      </c>
      <c r="BE71" s="48" t="str">
        <f t="shared" si="16"/>
        <v>revisar</v>
      </c>
      <c r="BF71" s="48" t="str">
        <f t="shared" si="16"/>
        <v>revisar</v>
      </c>
      <c r="BG71" s="48" t="str">
        <f t="shared" si="16"/>
        <v>revisar</v>
      </c>
    </row>
    <row r="72" spans="1:59" ht="18.75" customHeight="1">
      <c r="A72" s="122"/>
      <c r="B72" s="123" t="e">
        <f>S72/$S$697</f>
        <v>#DIV/0!</v>
      </c>
      <c r="C72" s="122"/>
      <c r="D72" s="124" t="s">
        <v>184</v>
      </c>
      <c r="E72" s="86" t="s">
        <v>185</v>
      </c>
      <c r="F72" s="125" t="s">
        <v>42</v>
      </c>
      <c r="G72" s="88" t="s">
        <v>186</v>
      </c>
      <c r="H72" s="185" t="s">
        <v>179</v>
      </c>
      <c r="I72" s="200"/>
      <c r="J72" s="94"/>
      <c r="K72" s="94">
        <v>0</v>
      </c>
      <c r="L72" s="94">
        <v>49</v>
      </c>
      <c r="M72" s="186">
        <f t="shared" si="19"/>
        <v>49</v>
      </c>
      <c r="N72" s="92">
        <v>0.25190000000000001</v>
      </c>
      <c r="O72" s="93">
        <f t="shared" si="20"/>
        <v>61.34</v>
      </c>
      <c r="P72" s="93"/>
      <c r="Q72" s="93">
        <f t="shared" si="21"/>
        <v>0</v>
      </c>
      <c r="R72" s="93">
        <f t="shared" si="22"/>
        <v>0</v>
      </c>
      <c r="S72" s="94">
        <f t="shared" si="23"/>
        <v>0</v>
      </c>
      <c r="T72" s="215"/>
      <c r="U72" s="118"/>
      <c r="V72" s="6" t="str">
        <f t="shared" si="4"/>
        <v>2.3</v>
      </c>
      <c r="W72" s="6" t="b">
        <f t="shared" si="9"/>
        <v>0</v>
      </c>
      <c r="X72" s="118"/>
      <c r="Y72" s="118"/>
      <c r="Z72" s="118"/>
      <c r="AA72" s="204"/>
      <c r="AB72" s="85" t="s">
        <v>184</v>
      </c>
      <c r="AC72" s="95" t="s">
        <v>80</v>
      </c>
      <c r="AD72" s="96" t="s">
        <v>42</v>
      </c>
      <c r="AE72" s="97" t="s">
        <v>187</v>
      </c>
      <c r="AF72" s="89" t="s">
        <v>76</v>
      </c>
      <c r="AG72" s="98">
        <v>3</v>
      </c>
      <c r="AH72" s="90">
        <v>0</v>
      </c>
      <c r="AI72" s="90">
        <v>17.46</v>
      </c>
      <c r="AJ72" s="90">
        <v>16.27</v>
      </c>
      <c r="AK72" s="91">
        <v>33.729999999999997</v>
      </c>
      <c r="AL72" s="99">
        <v>0.2878</v>
      </c>
      <c r="AM72" s="93">
        <v>43.43</v>
      </c>
      <c r="AN72" s="93">
        <v>0</v>
      </c>
      <c r="AO72" s="93">
        <v>67.44</v>
      </c>
      <c r="AP72" s="93">
        <v>62.849999999999994</v>
      </c>
      <c r="AQ72" s="94">
        <v>130.29</v>
      </c>
      <c r="AR72" s="48" t="str">
        <f t="shared" si="16"/>
        <v>ok</v>
      </c>
      <c r="AS72" s="48" t="str">
        <f t="shared" si="16"/>
        <v>revisar</v>
      </c>
      <c r="AT72" s="48" t="str">
        <f t="shared" si="16"/>
        <v>ok</v>
      </c>
      <c r="AU72" s="48" t="str">
        <f t="shared" si="16"/>
        <v>revisar</v>
      </c>
      <c r="AV72" s="48" t="str">
        <f t="shared" si="16"/>
        <v>revisar</v>
      </c>
      <c r="AW72" s="48" t="str">
        <f t="shared" si="16"/>
        <v>revisar</v>
      </c>
      <c r="AX72" s="48" t="str">
        <f t="shared" si="16"/>
        <v>ok</v>
      </c>
      <c r="AY72" s="48" t="str">
        <f t="shared" si="16"/>
        <v>revisar</v>
      </c>
      <c r="AZ72" s="48" t="str">
        <f t="shared" si="16"/>
        <v>revisar</v>
      </c>
      <c r="BA72" s="48" t="str">
        <f t="shared" si="16"/>
        <v>revisar</v>
      </c>
      <c r="BB72" s="48" t="str">
        <f t="shared" si="16"/>
        <v>revisar</v>
      </c>
      <c r="BC72" s="48" t="str">
        <f t="shared" si="16"/>
        <v>revisar</v>
      </c>
      <c r="BD72" s="48" t="str">
        <f t="shared" si="16"/>
        <v>ok</v>
      </c>
      <c r="BE72" s="48" t="str">
        <f t="shared" si="16"/>
        <v>revisar</v>
      </c>
      <c r="BF72" s="48" t="str">
        <f t="shared" si="16"/>
        <v>revisar</v>
      </c>
      <c r="BG72" s="48" t="str">
        <f t="shared" si="16"/>
        <v>revisar</v>
      </c>
    </row>
    <row r="73" spans="1:59" ht="18.75" customHeight="1">
      <c r="A73" s="122"/>
      <c r="B73" s="123" t="e">
        <f>S73/$S$697</f>
        <v>#DIV/0!</v>
      </c>
      <c r="C73" s="122"/>
      <c r="D73" s="124" t="s">
        <v>188</v>
      </c>
      <c r="E73" s="86" t="s">
        <v>189</v>
      </c>
      <c r="F73" s="125" t="s">
        <v>42</v>
      </c>
      <c r="G73" s="88" t="s">
        <v>190</v>
      </c>
      <c r="H73" s="185" t="s">
        <v>179</v>
      </c>
      <c r="I73" s="200"/>
      <c r="J73" s="94"/>
      <c r="K73" s="94">
        <v>0</v>
      </c>
      <c r="L73" s="94">
        <v>62</v>
      </c>
      <c r="M73" s="186">
        <f t="shared" ref="M73" si="24">SUM(K73:L73)</f>
        <v>62</v>
      </c>
      <c r="N73" s="92">
        <v>0.25190000000000001</v>
      </c>
      <c r="O73" s="93">
        <f t="shared" si="20"/>
        <v>77.61</v>
      </c>
      <c r="P73" s="93"/>
      <c r="Q73" s="93">
        <f t="shared" si="21"/>
        <v>0</v>
      </c>
      <c r="R73" s="93">
        <f t="shared" si="22"/>
        <v>0</v>
      </c>
      <c r="S73" s="94">
        <f t="shared" si="23"/>
        <v>0</v>
      </c>
      <c r="T73" s="215"/>
      <c r="U73" s="118"/>
      <c r="V73" s="6" t="str">
        <f t="shared" si="4"/>
        <v>2.4</v>
      </c>
      <c r="W73" s="6" t="b">
        <f t="shared" si="9"/>
        <v>0</v>
      </c>
      <c r="X73" s="118"/>
      <c r="Y73" s="118"/>
      <c r="Z73" s="118"/>
      <c r="AA73" s="204"/>
      <c r="AB73" s="85" t="s">
        <v>188</v>
      </c>
      <c r="AC73" s="95" t="s">
        <v>66</v>
      </c>
      <c r="AD73" s="96" t="s">
        <v>42</v>
      </c>
      <c r="AE73" s="97" t="s">
        <v>191</v>
      </c>
      <c r="AF73" s="89" t="s">
        <v>76</v>
      </c>
      <c r="AG73" s="98">
        <v>49</v>
      </c>
      <c r="AH73" s="90">
        <v>0</v>
      </c>
      <c r="AI73" s="90">
        <v>25.49</v>
      </c>
      <c r="AJ73" s="90">
        <v>16.27</v>
      </c>
      <c r="AK73" s="91">
        <v>41.76</v>
      </c>
      <c r="AL73" s="99">
        <v>0.2878</v>
      </c>
      <c r="AM73" s="93">
        <v>53.77</v>
      </c>
      <c r="AN73" s="93">
        <v>0</v>
      </c>
      <c r="AO73" s="93">
        <v>1608.18</v>
      </c>
      <c r="AP73" s="93">
        <v>1026.55</v>
      </c>
      <c r="AQ73" s="94">
        <v>2634.73</v>
      </c>
      <c r="AR73" s="48" t="str">
        <f t="shared" si="16"/>
        <v>ok</v>
      </c>
      <c r="AS73" s="48" t="str">
        <f t="shared" si="16"/>
        <v>revisar</v>
      </c>
      <c r="AT73" s="48" t="str">
        <f t="shared" si="16"/>
        <v>ok</v>
      </c>
      <c r="AU73" s="48" t="str">
        <f t="shared" si="16"/>
        <v>revisar</v>
      </c>
      <c r="AV73" s="48" t="str">
        <f t="shared" si="16"/>
        <v>revisar</v>
      </c>
      <c r="AW73" s="48" t="str">
        <f t="shared" si="16"/>
        <v>revisar</v>
      </c>
      <c r="AX73" s="48" t="str">
        <f t="shared" si="16"/>
        <v>ok</v>
      </c>
      <c r="AY73" s="48" t="str">
        <f t="shared" si="16"/>
        <v>revisar</v>
      </c>
      <c r="AZ73" s="48" t="str">
        <f t="shared" si="16"/>
        <v>revisar</v>
      </c>
      <c r="BA73" s="48" t="str">
        <f t="shared" si="16"/>
        <v>revisar</v>
      </c>
      <c r="BB73" s="48" t="str">
        <f t="shared" si="16"/>
        <v>revisar</v>
      </c>
      <c r="BC73" s="48" t="str">
        <f t="shared" si="16"/>
        <v>revisar</v>
      </c>
      <c r="BD73" s="48" t="str">
        <f t="shared" si="16"/>
        <v>ok</v>
      </c>
      <c r="BE73" s="48" t="str">
        <f t="shared" si="16"/>
        <v>revisar</v>
      </c>
      <c r="BF73" s="48" t="str">
        <f t="shared" si="16"/>
        <v>revisar</v>
      </c>
      <c r="BG73" s="48" t="str">
        <f t="shared" si="16"/>
        <v>revisar</v>
      </c>
    </row>
    <row r="74" spans="1:59" ht="6" customHeight="1">
      <c r="A74" s="122"/>
      <c r="B74" s="123"/>
      <c r="C74" s="122"/>
      <c r="D74" s="102"/>
      <c r="E74" s="102"/>
      <c r="F74" s="126"/>
      <c r="G74" s="127"/>
      <c r="H74" s="101"/>
      <c r="I74" s="188"/>
      <c r="J74" s="193"/>
      <c r="K74" s="193"/>
      <c r="L74" s="193"/>
      <c r="M74" s="190"/>
      <c r="N74" s="129"/>
      <c r="O74" s="109"/>
      <c r="P74" s="109"/>
      <c r="Q74" s="109"/>
      <c r="R74" s="109"/>
      <c r="S74" s="110"/>
      <c r="T74" s="215"/>
      <c r="U74" s="118"/>
      <c r="V74" s="6">
        <f t="shared" si="4"/>
        <v>0</v>
      </c>
      <c r="W74" s="6">
        <f t="shared" si="9"/>
        <v>0</v>
      </c>
      <c r="X74" s="118"/>
      <c r="Y74" s="118"/>
      <c r="Z74" s="118"/>
      <c r="AA74" s="204"/>
      <c r="AB74" s="102"/>
      <c r="AC74" s="102"/>
      <c r="AD74" s="130"/>
      <c r="AE74" s="127"/>
      <c r="AF74" s="102"/>
      <c r="AG74" s="131"/>
      <c r="AH74" s="128"/>
      <c r="AI74" s="128"/>
      <c r="AJ74" s="128"/>
      <c r="AK74" s="107"/>
      <c r="AL74" s="129"/>
      <c r="AM74" s="109"/>
      <c r="AN74" s="109"/>
      <c r="AO74" s="109"/>
      <c r="AP74" s="109"/>
      <c r="AQ74" s="110"/>
      <c r="AR74" s="48" t="str">
        <f t="shared" si="16"/>
        <v>ok</v>
      </c>
      <c r="AS74" s="48" t="str">
        <f t="shared" si="16"/>
        <v>ok</v>
      </c>
      <c r="AT74" s="48" t="str">
        <f t="shared" si="16"/>
        <v>ok</v>
      </c>
      <c r="AU74" s="48" t="str">
        <f t="shared" si="16"/>
        <v>ok</v>
      </c>
      <c r="AV74" s="48" t="str">
        <f t="shared" si="16"/>
        <v>ok</v>
      </c>
      <c r="AW74" s="48" t="str">
        <f t="shared" si="16"/>
        <v>ok</v>
      </c>
      <c r="AX74" s="48" t="str">
        <f t="shared" si="16"/>
        <v>ok</v>
      </c>
      <c r="AY74" s="48" t="str">
        <f t="shared" si="16"/>
        <v>ok</v>
      </c>
      <c r="AZ74" s="48" t="str">
        <f t="shared" si="16"/>
        <v>ok</v>
      </c>
      <c r="BA74" s="48" t="str">
        <f t="shared" si="16"/>
        <v>ok</v>
      </c>
      <c r="BB74" s="48" t="str">
        <f t="shared" si="16"/>
        <v>ok</v>
      </c>
      <c r="BC74" s="48" t="str">
        <f t="shared" si="16"/>
        <v>ok</v>
      </c>
      <c r="BD74" s="48" t="str">
        <f t="shared" si="16"/>
        <v>ok</v>
      </c>
      <c r="BE74" s="48" t="str">
        <f t="shared" si="16"/>
        <v>ok</v>
      </c>
      <c r="BF74" s="48" t="str">
        <f t="shared" si="16"/>
        <v>ok</v>
      </c>
      <c r="BG74" s="48" t="str">
        <f t="shared" si="16"/>
        <v>ok</v>
      </c>
    </row>
    <row r="75" spans="1:59" ht="15" customHeight="1">
      <c r="A75" s="51"/>
      <c r="B75" s="52"/>
      <c r="C75" s="51"/>
      <c r="D75" s="111"/>
      <c r="E75" s="112"/>
      <c r="F75" s="112"/>
      <c r="G75" s="112"/>
      <c r="H75" s="191"/>
      <c r="I75" s="192"/>
      <c r="J75" s="191"/>
      <c r="K75" s="191"/>
      <c r="L75" s="191"/>
      <c r="M75" s="191"/>
      <c r="N75" s="83"/>
      <c r="O75" s="113" t="str">
        <f>CONCATENATE("Subtotal ",G69)</f>
        <v>Subtotal APOIO TÉCNICO</v>
      </c>
      <c r="P75" s="114"/>
      <c r="Q75" s="114">
        <f>SUM(Q70:Q74)</f>
        <v>0</v>
      </c>
      <c r="R75" s="114">
        <f>SUM(R70:R74)</f>
        <v>0</v>
      </c>
      <c r="S75" s="115">
        <f>SUM(S70:S74)</f>
        <v>0</v>
      </c>
      <c r="T75" s="116"/>
      <c r="U75" s="6">
        <v>1</v>
      </c>
      <c r="V75" s="6"/>
      <c r="W75" s="6"/>
      <c r="X75" s="100">
        <f>SUM(P75:R75)</f>
        <v>0</v>
      </c>
      <c r="Y75" s="6" t="str">
        <f>IF(X75&lt;&gt;S75,"erro","ok")</f>
        <v>ok</v>
      </c>
      <c r="Z75" s="6"/>
      <c r="AA75" s="203"/>
      <c r="AB75" s="111"/>
      <c r="AC75" s="112"/>
      <c r="AD75" s="112"/>
      <c r="AE75" s="112"/>
      <c r="AF75" s="112"/>
      <c r="AG75" s="112"/>
      <c r="AH75" s="112"/>
      <c r="AI75" s="112"/>
      <c r="AJ75" s="112"/>
      <c r="AK75" s="112"/>
      <c r="AL75" s="83"/>
      <c r="AM75" s="113" t="s">
        <v>192</v>
      </c>
      <c r="AN75" s="114">
        <v>18.21</v>
      </c>
      <c r="AO75" s="114">
        <v>20554.769999999997</v>
      </c>
      <c r="AP75" s="114">
        <v>59273.040000000008</v>
      </c>
      <c r="AQ75" s="115">
        <v>79846.01999999999</v>
      </c>
      <c r="AR75" s="48" t="str">
        <f t="shared" si="16"/>
        <v>ok</v>
      </c>
      <c r="AS75" s="48" t="str">
        <f t="shared" si="16"/>
        <v>ok</v>
      </c>
      <c r="AT75" s="48" t="str">
        <f t="shared" si="16"/>
        <v>ok</v>
      </c>
      <c r="AU75" s="48" t="str">
        <f t="shared" si="16"/>
        <v>ok</v>
      </c>
      <c r="AV75" s="48" t="str">
        <f t="shared" si="16"/>
        <v>ok</v>
      </c>
      <c r="AW75" s="48" t="str">
        <f t="shared" si="16"/>
        <v>ok</v>
      </c>
      <c r="AX75" s="48" t="str">
        <f t="shared" si="16"/>
        <v>ok</v>
      </c>
      <c r="AY75" s="48" t="str">
        <f t="shared" si="16"/>
        <v>ok</v>
      </c>
      <c r="AZ75" s="48" t="str">
        <f t="shared" si="16"/>
        <v>ok</v>
      </c>
      <c r="BA75" s="48" t="str">
        <f t="shared" si="16"/>
        <v>ok</v>
      </c>
      <c r="BB75" s="48" t="str">
        <f t="shared" si="16"/>
        <v>ok</v>
      </c>
      <c r="BC75" s="48" t="str">
        <f t="shared" si="16"/>
        <v>revisar</v>
      </c>
      <c r="BD75" s="48" t="str">
        <f t="shared" si="16"/>
        <v>revisar</v>
      </c>
      <c r="BE75" s="48" t="str">
        <f t="shared" si="16"/>
        <v>revisar</v>
      </c>
      <c r="BF75" s="48" t="str">
        <f t="shared" si="16"/>
        <v>revisar</v>
      </c>
      <c r="BG75" s="48" t="str">
        <f t="shared" si="16"/>
        <v>revisar</v>
      </c>
    </row>
    <row r="76" spans="1:59" ht="6" customHeight="1">
      <c r="A76" s="38"/>
      <c r="B76" s="74"/>
      <c r="C76" s="38"/>
      <c r="D76" s="117"/>
      <c r="E76" s="118"/>
      <c r="F76" s="119"/>
      <c r="G76" s="119"/>
      <c r="H76" s="118"/>
      <c r="I76" s="120"/>
      <c r="J76" s="118"/>
      <c r="K76" s="118"/>
      <c r="L76" s="118"/>
      <c r="M76" s="118"/>
      <c r="N76" s="6"/>
      <c r="O76" s="118"/>
      <c r="P76" s="118"/>
      <c r="Q76" s="118"/>
      <c r="R76" s="118"/>
      <c r="S76" s="121"/>
      <c r="T76" s="6"/>
      <c r="U76" s="6"/>
      <c r="V76" s="6">
        <f t="shared" si="4"/>
        <v>0</v>
      </c>
      <c r="W76" s="6">
        <f t="shared" si="9"/>
        <v>0</v>
      </c>
      <c r="X76" s="6"/>
      <c r="Y76" s="6"/>
      <c r="Z76" s="6"/>
      <c r="AA76" s="203"/>
      <c r="AB76" s="117"/>
      <c r="AC76" s="118"/>
      <c r="AD76" s="119"/>
      <c r="AE76" s="119"/>
      <c r="AF76" s="118"/>
      <c r="AG76" s="118"/>
      <c r="AH76" s="118"/>
      <c r="AI76" s="118"/>
      <c r="AJ76" s="118"/>
      <c r="AK76" s="118"/>
      <c r="AL76" s="6"/>
      <c r="AM76" s="118"/>
      <c r="AN76" s="118"/>
      <c r="AO76" s="118"/>
      <c r="AP76" s="118"/>
      <c r="AQ76" s="121"/>
      <c r="AR76" s="48" t="str">
        <f t="shared" si="16"/>
        <v>ok</v>
      </c>
      <c r="AS76" s="48" t="str">
        <f t="shared" si="16"/>
        <v>ok</v>
      </c>
      <c r="AT76" s="48" t="str">
        <f t="shared" si="16"/>
        <v>ok</v>
      </c>
      <c r="AU76" s="48" t="str">
        <f t="shared" si="16"/>
        <v>ok</v>
      </c>
      <c r="AV76" s="48" t="str">
        <f t="shared" si="16"/>
        <v>ok</v>
      </c>
      <c r="AW76" s="48" t="str">
        <f t="shared" si="16"/>
        <v>ok</v>
      </c>
      <c r="AX76" s="48" t="str">
        <f t="shared" si="16"/>
        <v>ok</v>
      </c>
      <c r="AY76" s="48" t="str">
        <f t="shared" si="16"/>
        <v>ok</v>
      </c>
      <c r="AZ76" s="48" t="str">
        <f t="shared" si="16"/>
        <v>ok</v>
      </c>
      <c r="BA76" s="48" t="str">
        <f t="shared" si="16"/>
        <v>ok</v>
      </c>
      <c r="BB76" s="48" t="str">
        <f t="shared" si="16"/>
        <v>ok</v>
      </c>
      <c r="BC76" s="48" t="str">
        <f t="shared" si="16"/>
        <v>ok</v>
      </c>
      <c r="BD76" s="48" t="str">
        <f t="shared" si="16"/>
        <v>ok</v>
      </c>
      <c r="BE76" s="48" t="str">
        <f t="shared" si="16"/>
        <v>ok</v>
      </c>
      <c r="BF76" s="48" t="str">
        <f t="shared" si="16"/>
        <v>ok</v>
      </c>
      <c r="BG76" s="48" t="str">
        <f t="shared" si="16"/>
        <v>ok</v>
      </c>
    </row>
    <row r="77" spans="1:59" ht="15" customHeight="1">
      <c r="A77" s="51"/>
      <c r="B77" s="52"/>
      <c r="C77" s="51"/>
      <c r="D77" s="79">
        <v>3</v>
      </c>
      <c r="E77" s="80"/>
      <c r="F77" s="80"/>
      <c r="G77" s="81" t="s">
        <v>193</v>
      </c>
      <c r="H77" s="81"/>
      <c r="I77" s="82"/>
      <c r="J77" s="81"/>
      <c r="K77" s="81"/>
      <c r="L77" s="81"/>
      <c r="M77" s="81"/>
      <c r="N77" s="83"/>
      <c r="O77" s="81"/>
      <c r="P77" s="81"/>
      <c r="Q77" s="81"/>
      <c r="R77" s="81"/>
      <c r="S77" s="84">
        <f>S101</f>
        <v>0</v>
      </c>
      <c r="T77" s="6"/>
      <c r="U77" s="6"/>
      <c r="V77" s="6">
        <f t="shared" si="4"/>
        <v>3</v>
      </c>
      <c r="W77" s="6">
        <f t="shared" ref="W77:W140" si="25">IF(L77=0,S77-Q77-(TRUNC(TRUNC(J77*(1+N77),2)*I77,2)))</f>
        <v>0</v>
      </c>
      <c r="X77" s="6"/>
      <c r="Y77" s="6"/>
      <c r="Z77" s="6"/>
      <c r="AA77" s="203"/>
      <c r="AB77" s="79">
        <v>3</v>
      </c>
      <c r="AC77" s="80"/>
      <c r="AD77" s="80"/>
      <c r="AE77" s="81" t="s">
        <v>194</v>
      </c>
      <c r="AF77" s="81"/>
      <c r="AG77" s="81"/>
      <c r="AH77" s="81"/>
      <c r="AI77" s="81"/>
      <c r="AJ77" s="81"/>
      <c r="AK77" s="81"/>
      <c r="AL77" s="83"/>
      <c r="AM77" s="81"/>
      <c r="AN77" s="81"/>
      <c r="AO77" s="81"/>
      <c r="AP77" s="81"/>
      <c r="AQ77" s="84">
        <v>11885.119999999999</v>
      </c>
      <c r="AR77" s="48" t="str">
        <f t="shared" si="16"/>
        <v>ok</v>
      </c>
      <c r="AS77" s="48" t="str">
        <f t="shared" si="16"/>
        <v>ok</v>
      </c>
      <c r="AT77" s="48" t="str">
        <f t="shared" si="16"/>
        <v>ok</v>
      </c>
      <c r="AU77" s="48" t="str">
        <f t="shared" si="16"/>
        <v>revisar</v>
      </c>
      <c r="AV77" s="48" t="str">
        <f t="shared" si="16"/>
        <v>ok</v>
      </c>
      <c r="AW77" s="48" t="str">
        <f t="shared" si="16"/>
        <v>ok</v>
      </c>
      <c r="AX77" s="48" t="str">
        <f t="shared" si="16"/>
        <v>ok</v>
      </c>
      <c r="AY77" s="48" t="str">
        <f t="shared" si="16"/>
        <v>ok</v>
      </c>
      <c r="AZ77" s="48" t="str">
        <f t="shared" si="16"/>
        <v>ok</v>
      </c>
      <c r="BA77" s="48" t="str">
        <f t="shared" si="16"/>
        <v>ok</v>
      </c>
      <c r="BB77" s="48" t="str">
        <f t="shared" si="16"/>
        <v>ok</v>
      </c>
      <c r="BC77" s="48" t="str">
        <f t="shared" si="16"/>
        <v>ok</v>
      </c>
      <c r="BD77" s="48" t="str">
        <f t="shared" si="16"/>
        <v>ok</v>
      </c>
      <c r="BE77" s="48" t="str">
        <f t="shared" si="16"/>
        <v>ok</v>
      </c>
      <c r="BF77" s="48" t="str">
        <f t="shared" si="16"/>
        <v>ok</v>
      </c>
      <c r="BG77" s="48" t="str">
        <f t="shared" ref="BG77:BG140" si="26">IF(AQ77=S77,"ok","revisar")</f>
        <v>revisar</v>
      </c>
    </row>
    <row r="78" spans="1:59" ht="26.25" customHeight="1">
      <c r="A78" s="122"/>
      <c r="B78" s="123" t="e">
        <f t="shared" ref="B78:B99" si="27">S78/$S$697</f>
        <v>#DIV/0!</v>
      </c>
      <c r="C78" s="122"/>
      <c r="D78" s="124" t="s">
        <v>195</v>
      </c>
      <c r="E78" s="86">
        <v>11950</v>
      </c>
      <c r="F78" s="125" t="s">
        <v>28</v>
      </c>
      <c r="G78" s="88" t="s">
        <v>196</v>
      </c>
      <c r="H78" s="185" t="s">
        <v>76</v>
      </c>
      <c r="I78" s="200"/>
      <c r="J78" s="94"/>
      <c r="K78" s="94">
        <v>0</v>
      </c>
      <c r="L78" s="94">
        <v>0.41</v>
      </c>
      <c r="M78" s="186">
        <f t="shared" ref="M78:M98" si="28">SUM(K78:L78)</f>
        <v>0.41</v>
      </c>
      <c r="N78" s="92">
        <v>0.25190000000000001</v>
      </c>
      <c r="O78" s="93">
        <f t="shared" ref="O78:O99" si="29">IF(N78="-",M78,(TRUNC(M78*(1+N78),2)))</f>
        <v>0.51</v>
      </c>
      <c r="P78" s="93"/>
      <c r="Q78" s="93">
        <f t="shared" ref="Q78:Q99" si="30">IF($L78=0,$S78,IF(K78=0,0,IF($N78&lt;&gt;"-",IFERROR(TRUNC(TRUNC((K78*(1+$N78)),2)*$I78,2),0),IFERROR(TRUNC(K78*$I78,2),0))))</f>
        <v>0</v>
      </c>
      <c r="R78" s="93">
        <f t="shared" ref="R78:R99" si="31">IF(L78=0,0,S78-Q78)</f>
        <v>0</v>
      </c>
      <c r="S78" s="94">
        <f t="shared" ref="S78:S99" si="32">IFERROR(ROUND(ROUND(O78,2)*ROUND(I78,2),2),0)</f>
        <v>0</v>
      </c>
      <c r="T78" s="118"/>
      <c r="U78" s="118"/>
      <c r="V78" s="6" t="str">
        <f t="shared" si="4"/>
        <v>3.1</v>
      </c>
      <c r="W78" s="6" t="b">
        <f t="shared" si="25"/>
        <v>0</v>
      </c>
      <c r="X78" s="118"/>
      <c r="Y78" s="118"/>
      <c r="Z78" s="118"/>
      <c r="AA78" s="204"/>
      <c r="AB78" s="85" t="s">
        <v>195</v>
      </c>
      <c r="AC78" s="95">
        <v>90776</v>
      </c>
      <c r="AD78" s="96" t="s">
        <v>28</v>
      </c>
      <c r="AE78" s="97" t="s">
        <v>178</v>
      </c>
      <c r="AF78" s="89" t="s">
        <v>179</v>
      </c>
      <c r="AG78" s="98">
        <v>176</v>
      </c>
      <c r="AH78" s="90">
        <v>0</v>
      </c>
      <c r="AI78" s="90">
        <v>45.79</v>
      </c>
      <c r="AJ78" s="90">
        <v>2.48</v>
      </c>
      <c r="AK78" s="91">
        <v>48.27</v>
      </c>
      <c r="AL78" s="99">
        <v>0.2878</v>
      </c>
      <c r="AM78" s="93">
        <v>62.16</v>
      </c>
      <c r="AN78" s="93">
        <v>0</v>
      </c>
      <c r="AO78" s="93">
        <v>10376.959999999999</v>
      </c>
      <c r="AP78" s="93">
        <v>563.20000000000073</v>
      </c>
      <c r="AQ78" s="94">
        <v>10940.16</v>
      </c>
      <c r="AR78" s="48" t="str">
        <f t="shared" ref="AR78:BF94" si="33">IF(AB78=D78,"ok","revisar")</f>
        <v>ok</v>
      </c>
      <c r="AS78" s="48" t="str">
        <f t="shared" si="33"/>
        <v>revisar</v>
      </c>
      <c r="AT78" s="48" t="str">
        <f t="shared" si="33"/>
        <v>ok</v>
      </c>
      <c r="AU78" s="48" t="str">
        <f t="shared" si="33"/>
        <v>revisar</v>
      </c>
      <c r="AV78" s="48" t="str">
        <f t="shared" si="33"/>
        <v>revisar</v>
      </c>
      <c r="AW78" s="48" t="str">
        <f t="shared" si="33"/>
        <v>revisar</v>
      </c>
      <c r="AX78" s="48" t="str">
        <f t="shared" si="33"/>
        <v>ok</v>
      </c>
      <c r="AY78" s="48" t="str">
        <f t="shared" si="33"/>
        <v>revisar</v>
      </c>
      <c r="AZ78" s="48" t="str">
        <f t="shared" si="33"/>
        <v>revisar</v>
      </c>
      <c r="BA78" s="48" t="str">
        <f t="shared" si="33"/>
        <v>revisar</v>
      </c>
      <c r="BB78" s="48" t="str">
        <f t="shared" si="33"/>
        <v>revisar</v>
      </c>
      <c r="BC78" s="48" t="str">
        <f t="shared" si="33"/>
        <v>revisar</v>
      </c>
      <c r="BD78" s="48" t="str">
        <f t="shared" si="33"/>
        <v>ok</v>
      </c>
      <c r="BE78" s="48" t="str">
        <f t="shared" si="33"/>
        <v>revisar</v>
      </c>
      <c r="BF78" s="48" t="str">
        <f t="shared" si="33"/>
        <v>revisar</v>
      </c>
      <c r="BG78" s="48" t="str">
        <f t="shared" si="26"/>
        <v>revisar</v>
      </c>
    </row>
    <row r="79" spans="1:59" ht="26.25" customHeight="1">
      <c r="A79" s="122"/>
      <c r="B79" s="123" t="e">
        <f t="shared" si="27"/>
        <v>#DIV/0!</v>
      </c>
      <c r="C79" s="122"/>
      <c r="D79" s="124" t="s">
        <v>197</v>
      </c>
      <c r="E79" s="86">
        <v>7568</v>
      </c>
      <c r="F79" s="125" t="s">
        <v>28</v>
      </c>
      <c r="G79" s="88" t="s">
        <v>198</v>
      </c>
      <c r="H79" s="185" t="s">
        <v>76</v>
      </c>
      <c r="I79" s="200"/>
      <c r="J79" s="94"/>
      <c r="K79" s="94">
        <v>0</v>
      </c>
      <c r="L79" s="94">
        <v>1.35</v>
      </c>
      <c r="M79" s="186">
        <f t="shared" si="28"/>
        <v>1.35</v>
      </c>
      <c r="N79" s="92">
        <v>0.25190000000000001</v>
      </c>
      <c r="O79" s="93">
        <f t="shared" si="29"/>
        <v>1.69</v>
      </c>
      <c r="P79" s="93"/>
      <c r="Q79" s="93">
        <f t="shared" si="30"/>
        <v>0</v>
      </c>
      <c r="R79" s="93">
        <f t="shared" si="31"/>
        <v>0</v>
      </c>
      <c r="S79" s="94">
        <f t="shared" si="32"/>
        <v>0</v>
      </c>
      <c r="T79" s="118"/>
      <c r="U79" s="118"/>
      <c r="V79" s="6" t="str">
        <f t="shared" si="4"/>
        <v>3.2</v>
      </c>
      <c r="W79" s="6" t="b">
        <f t="shared" si="25"/>
        <v>0</v>
      </c>
      <c r="X79" s="118"/>
      <c r="Y79" s="118"/>
      <c r="Z79" s="118"/>
      <c r="AA79" s="204"/>
      <c r="AB79" s="85" t="s">
        <v>197</v>
      </c>
      <c r="AC79" s="95">
        <v>91677</v>
      </c>
      <c r="AD79" s="96" t="s">
        <v>28</v>
      </c>
      <c r="AE79" s="97" t="s">
        <v>199</v>
      </c>
      <c r="AF79" s="89" t="s">
        <v>179</v>
      </c>
      <c r="AG79" s="98">
        <v>8</v>
      </c>
      <c r="AH79" s="90">
        <v>0</v>
      </c>
      <c r="AI79" s="90">
        <v>89.81</v>
      </c>
      <c r="AJ79" s="90">
        <v>1.92</v>
      </c>
      <c r="AK79" s="91">
        <v>91.73</v>
      </c>
      <c r="AL79" s="99">
        <v>0.2878</v>
      </c>
      <c r="AM79" s="93">
        <v>118.12</v>
      </c>
      <c r="AN79" s="93">
        <v>0</v>
      </c>
      <c r="AO79" s="93">
        <v>925.2</v>
      </c>
      <c r="AP79" s="93">
        <v>19.759999999999991</v>
      </c>
      <c r="AQ79" s="94">
        <v>944.96</v>
      </c>
      <c r="AR79" s="48" t="str">
        <f t="shared" si="33"/>
        <v>ok</v>
      </c>
      <c r="AS79" s="48" t="str">
        <f t="shared" si="33"/>
        <v>revisar</v>
      </c>
      <c r="AT79" s="48" t="str">
        <f t="shared" si="33"/>
        <v>ok</v>
      </c>
      <c r="AU79" s="48" t="str">
        <f t="shared" si="33"/>
        <v>revisar</v>
      </c>
      <c r="AV79" s="48" t="str">
        <f t="shared" si="33"/>
        <v>revisar</v>
      </c>
      <c r="AW79" s="48" t="str">
        <f t="shared" si="33"/>
        <v>revisar</v>
      </c>
      <c r="AX79" s="48" t="str">
        <f t="shared" si="33"/>
        <v>ok</v>
      </c>
      <c r="AY79" s="48" t="str">
        <f t="shared" si="33"/>
        <v>revisar</v>
      </c>
      <c r="AZ79" s="48" t="str">
        <f t="shared" si="33"/>
        <v>revisar</v>
      </c>
      <c r="BA79" s="48" t="str">
        <f t="shared" si="33"/>
        <v>revisar</v>
      </c>
      <c r="BB79" s="48" t="str">
        <f t="shared" si="33"/>
        <v>revisar</v>
      </c>
      <c r="BC79" s="48" t="str">
        <f t="shared" si="33"/>
        <v>revisar</v>
      </c>
      <c r="BD79" s="48" t="str">
        <f t="shared" si="33"/>
        <v>ok</v>
      </c>
      <c r="BE79" s="48" t="str">
        <f t="shared" si="33"/>
        <v>revisar</v>
      </c>
      <c r="BF79" s="48" t="str">
        <f t="shared" si="33"/>
        <v>revisar</v>
      </c>
      <c r="BG79" s="48" t="str">
        <f t="shared" si="26"/>
        <v>revisar</v>
      </c>
    </row>
    <row r="80" spans="1:59" ht="26.25" customHeight="1">
      <c r="A80" s="122"/>
      <c r="B80" s="123" t="e">
        <f t="shared" si="27"/>
        <v>#DIV/0!</v>
      </c>
      <c r="C80" s="122"/>
      <c r="D80" s="124" t="s">
        <v>200</v>
      </c>
      <c r="E80" s="86">
        <v>11955</v>
      </c>
      <c r="F80" s="125" t="s">
        <v>28</v>
      </c>
      <c r="G80" s="88" t="s">
        <v>201</v>
      </c>
      <c r="H80" s="185" t="s">
        <v>76</v>
      </c>
      <c r="I80" s="200"/>
      <c r="J80" s="94"/>
      <c r="K80" s="94">
        <v>0</v>
      </c>
      <c r="L80" s="94">
        <v>4.6900000000000004</v>
      </c>
      <c r="M80" s="186">
        <f t="shared" si="28"/>
        <v>4.6900000000000004</v>
      </c>
      <c r="N80" s="92">
        <v>0.25190000000000001</v>
      </c>
      <c r="O80" s="93">
        <f t="shared" si="29"/>
        <v>5.87</v>
      </c>
      <c r="P80" s="93"/>
      <c r="Q80" s="93">
        <f t="shared" si="30"/>
        <v>0</v>
      </c>
      <c r="R80" s="93">
        <f t="shared" si="31"/>
        <v>0</v>
      </c>
      <c r="S80" s="94">
        <f t="shared" si="32"/>
        <v>0</v>
      </c>
      <c r="T80" s="118"/>
      <c r="U80" s="118"/>
      <c r="V80" s="6" t="str">
        <f t="shared" si="4"/>
        <v>3.3</v>
      </c>
      <c r="W80" s="6" t="b">
        <f t="shared" si="25"/>
        <v>0</v>
      </c>
      <c r="X80" s="118"/>
      <c r="Y80" s="118"/>
      <c r="Z80" s="118"/>
      <c r="AA80" s="204"/>
      <c r="AB80" s="85" t="s">
        <v>202</v>
      </c>
      <c r="AC80" s="95"/>
      <c r="AD80" s="96"/>
      <c r="AE80" s="97" t="s">
        <v>64</v>
      </c>
      <c r="AF80" s="89" t="s">
        <v>64</v>
      </c>
      <c r="AG80" s="98">
        <v>0</v>
      </c>
      <c r="AH80" s="90" t="s">
        <v>64</v>
      </c>
      <c r="AI80" s="90">
        <v>0</v>
      </c>
      <c r="AJ80" s="90">
        <v>4.9400000000000004</v>
      </c>
      <c r="AK80" s="91">
        <v>4.9400000000000004</v>
      </c>
      <c r="AL80" s="99" t="s">
        <v>64</v>
      </c>
      <c r="AM80" s="93">
        <f t="shared" ref="AM80:AM99" si="34">IF(AL80="-",AK80,(TRUNC(AK80*(1+AL80),2)))</f>
        <v>4.9400000000000004</v>
      </c>
      <c r="AN80" s="93">
        <f t="shared" ref="AN80:AN99" si="35">IF(AH80=0,0,IF(AH80=0,0,IF($N80&lt;&gt;"-",IFERROR(TRUNC(TRUNC((AH80*(1+$N80)),2)*$I80,2)+AU80,0),IFERROR(TRUNC(AH80*$I80,2),0))))</f>
        <v>0</v>
      </c>
      <c r="AO80" s="93">
        <f t="shared" ref="AO80:AO99" si="36">IF(AND($J80=0,$L80=0),$S80,IF(AI80=0,0,IF($N80&lt;&gt;"-",IFERROR(TRUNC(TRUNC((AI80*(1+$N80)),2)*$I80,2),0),IFERROR(TRUNC(AI80*$I80,2),0))))</f>
        <v>0</v>
      </c>
      <c r="AP80" s="93">
        <f t="shared" ref="AP80:AP99" si="37">IF(AJ80=0,0,AQ80-AO80-AN80)</f>
        <v>0</v>
      </c>
      <c r="AQ80" s="94">
        <f t="shared" ref="AQ80:AQ99" si="38">IFERROR(ROUND(ROUND(AM80,2)*ROUND(AG80,2),2),0)</f>
        <v>0</v>
      </c>
      <c r="AR80" s="48" t="str">
        <f t="shared" si="33"/>
        <v>revisar</v>
      </c>
      <c r="AS80" s="48" t="str">
        <f t="shared" si="33"/>
        <v>revisar</v>
      </c>
      <c r="AT80" s="48" t="str">
        <f t="shared" si="33"/>
        <v>revisar</v>
      </c>
      <c r="AU80" s="48" t="str">
        <f t="shared" si="33"/>
        <v>revisar</v>
      </c>
      <c r="AV80" s="48" t="str">
        <f t="shared" si="33"/>
        <v>revisar</v>
      </c>
      <c r="AW80" s="48" t="str">
        <f t="shared" si="33"/>
        <v>ok</v>
      </c>
      <c r="AX80" s="48" t="str">
        <f t="shared" si="33"/>
        <v>revisar</v>
      </c>
      <c r="AY80" s="48" t="str">
        <f t="shared" si="33"/>
        <v>ok</v>
      </c>
      <c r="AZ80" s="48" t="str">
        <f t="shared" si="33"/>
        <v>revisar</v>
      </c>
      <c r="BA80" s="48" t="str">
        <f t="shared" si="33"/>
        <v>revisar</v>
      </c>
      <c r="BB80" s="48" t="str">
        <f t="shared" si="33"/>
        <v>revisar</v>
      </c>
      <c r="BC80" s="48" t="str">
        <f t="shared" si="33"/>
        <v>revisar</v>
      </c>
      <c r="BD80" s="48" t="str">
        <f t="shared" si="33"/>
        <v>ok</v>
      </c>
      <c r="BE80" s="48" t="str">
        <f t="shared" si="33"/>
        <v>ok</v>
      </c>
      <c r="BF80" s="48" t="str">
        <f t="shared" si="33"/>
        <v>ok</v>
      </c>
      <c r="BG80" s="48" t="str">
        <f t="shared" si="26"/>
        <v>ok</v>
      </c>
    </row>
    <row r="81" spans="1:59" ht="26.25" customHeight="1">
      <c r="A81" s="122"/>
      <c r="B81" s="123" t="e">
        <f t="shared" si="27"/>
        <v>#DIV/0!</v>
      </c>
      <c r="C81" s="122"/>
      <c r="D81" s="124" t="s">
        <v>203</v>
      </c>
      <c r="E81" s="86">
        <v>11977</v>
      </c>
      <c r="F81" s="125" t="s">
        <v>28</v>
      </c>
      <c r="G81" s="88" t="s">
        <v>204</v>
      </c>
      <c r="H81" s="185" t="s">
        <v>76</v>
      </c>
      <c r="I81" s="200"/>
      <c r="J81" s="94"/>
      <c r="K81" s="94">
        <v>0</v>
      </c>
      <c r="L81" s="94">
        <v>11.35</v>
      </c>
      <c r="M81" s="186">
        <f t="shared" si="28"/>
        <v>11.35</v>
      </c>
      <c r="N81" s="92">
        <v>0.25190000000000001</v>
      </c>
      <c r="O81" s="93">
        <f t="shared" si="29"/>
        <v>14.2</v>
      </c>
      <c r="P81" s="93"/>
      <c r="Q81" s="93">
        <f t="shared" si="30"/>
        <v>0</v>
      </c>
      <c r="R81" s="93">
        <f t="shared" si="31"/>
        <v>0</v>
      </c>
      <c r="S81" s="94">
        <f t="shared" si="32"/>
        <v>0</v>
      </c>
      <c r="T81" s="118"/>
      <c r="U81" s="118"/>
      <c r="V81" s="6" t="str">
        <f t="shared" si="4"/>
        <v>3.4</v>
      </c>
      <c r="W81" s="6" t="b">
        <f t="shared" si="25"/>
        <v>0</v>
      </c>
      <c r="X81" s="118"/>
      <c r="Y81" s="118"/>
      <c r="Z81" s="118"/>
      <c r="AA81" s="204"/>
      <c r="AB81" s="85"/>
      <c r="AC81" s="95"/>
      <c r="AD81" s="96"/>
      <c r="AE81" s="97"/>
      <c r="AF81" s="89" t="s">
        <v>64</v>
      </c>
      <c r="AG81" s="98">
        <v>0</v>
      </c>
      <c r="AH81" s="90" t="s">
        <v>64</v>
      </c>
      <c r="AI81" s="90">
        <v>0</v>
      </c>
      <c r="AJ81" s="90">
        <v>11.94</v>
      </c>
      <c r="AK81" s="91">
        <v>11.94</v>
      </c>
      <c r="AL81" s="99" t="s">
        <v>64</v>
      </c>
      <c r="AM81" s="93">
        <f t="shared" si="34"/>
        <v>11.94</v>
      </c>
      <c r="AN81" s="93">
        <f t="shared" si="35"/>
        <v>0</v>
      </c>
      <c r="AO81" s="93">
        <f t="shared" si="36"/>
        <v>0</v>
      </c>
      <c r="AP81" s="93">
        <f t="shared" si="37"/>
        <v>0</v>
      </c>
      <c r="AQ81" s="94">
        <f t="shared" si="38"/>
        <v>0</v>
      </c>
      <c r="AR81" s="48" t="str">
        <f t="shared" si="33"/>
        <v>revisar</v>
      </c>
      <c r="AS81" s="48" t="str">
        <f t="shared" si="33"/>
        <v>revisar</v>
      </c>
      <c r="AT81" s="48" t="str">
        <f t="shared" si="33"/>
        <v>revisar</v>
      </c>
      <c r="AU81" s="48" t="str">
        <f t="shared" si="33"/>
        <v>revisar</v>
      </c>
      <c r="AV81" s="48" t="str">
        <f t="shared" si="33"/>
        <v>revisar</v>
      </c>
      <c r="AW81" s="48" t="str">
        <f t="shared" si="33"/>
        <v>ok</v>
      </c>
      <c r="AX81" s="48" t="str">
        <f t="shared" si="33"/>
        <v>revisar</v>
      </c>
      <c r="AY81" s="48" t="str">
        <f t="shared" si="33"/>
        <v>ok</v>
      </c>
      <c r="AZ81" s="48" t="str">
        <f t="shared" si="33"/>
        <v>revisar</v>
      </c>
      <c r="BA81" s="48" t="str">
        <f t="shared" si="33"/>
        <v>revisar</v>
      </c>
      <c r="BB81" s="48" t="str">
        <f t="shared" si="33"/>
        <v>revisar</v>
      </c>
      <c r="BC81" s="48" t="str">
        <f t="shared" si="33"/>
        <v>revisar</v>
      </c>
      <c r="BD81" s="48" t="str">
        <f t="shared" si="33"/>
        <v>ok</v>
      </c>
      <c r="BE81" s="48" t="str">
        <f t="shared" si="33"/>
        <v>ok</v>
      </c>
      <c r="BF81" s="48" t="str">
        <f t="shared" si="33"/>
        <v>ok</v>
      </c>
      <c r="BG81" s="48" t="str">
        <f t="shared" si="26"/>
        <v>ok</v>
      </c>
    </row>
    <row r="82" spans="1:59" ht="26.25" customHeight="1">
      <c r="A82" s="122"/>
      <c r="B82" s="123" t="e">
        <f t="shared" si="27"/>
        <v>#DIV/0!</v>
      </c>
      <c r="C82" s="122"/>
      <c r="D82" s="124" t="s">
        <v>205</v>
      </c>
      <c r="E82" s="86">
        <v>11976</v>
      </c>
      <c r="F82" s="125" t="s">
        <v>28</v>
      </c>
      <c r="G82" s="88" t="s">
        <v>206</v>
      </c>
      <c r="H82" s="185" t="s">
        <v>76</v>
      </c>
      <c r="I82" s="200"/>
      <c r="J82" s="94"/>
      <c r="K82" s="94">
        <v>0</v>
      </c>
      <c r="L82" s="94">
        <v>1.03</v>
      </c>
      <c r="M82" s="186">
        <f t="shared" si="28"/>
        <v>1.03</v>
      </c>
      <c r="N82" s="92">
        <v>0.25190000000000001</v>
      </c>
      <c r="O82" s="93">
        <f t="shared" si="29"/>
        <v>1.28</v>
      </c>
      <c r="P82" s="93"/>
      <c r="Q82" s="93">
        <f t="shared" si="30"/>
        <v>0</v>
      </c>
      <c r="R82" s="93">
        <f t="shared" si="31"/>
        <v>0</v>
      </c>
      <c r="S82" s="94">
        <f t="shared" si="32"/>
        <v>0</v>
      </c>
      <c r="T82" s="118"/>
      <c r="U82" s="118"/>
      <c r="V82" s="6" t="str">
        <f t="shared" si="4"/>
        <v>3.5</v>
      </c>
      <c r="W82" s="6" t="b">
        <f t="shared" si="25"/>
        <v>0</v>
      </c>
      <c r="X82" s="118"/>
      <c r="Y82" s="118"/>
      <c r="Z82" s="118"/>
      <c r="AA82" s="204"/>
      <c r="AB82" s="85"/>
      <c r="AC82" s="95"/>
      <c r="AD82" s="96"/>
      <c r="AE82" s="97"/>
      <c r="AF82" s="89" t="s">
        <v>64</v>
      </c>
      <c r="AG82" s="98">
        <v>0</v>
      </c>
      <c r="AH82" s="90" t="s">
        <v>64</v>
      </c>
      <c r="AI82" s="90">
        <v>0</v>
      </c>
      <c r="AJ82" s="90">
        <v>1.34</v>
      </c>
      <c r="AK82" s="91">
        <v>1.34</v>
      </c>
      <c r="AL82" s="99" t="s">
        <v>64</v>
      </c>
      <c r="AM82" s="93">
        <f t="shared" si="34"/>
        <v>1.34</v>
      </c>
      <c r="AN82" s="93">
        <f t="shared" si="35"/>
        <v>0</v>
      </c>
      <c r="AO82" s="93">
        <f t="shared" si="36"/>
        <v>0</v>
      </c>
      <c r="AP82" s="93">
        <f t="shared" si="37"/>
        <v>0</v>
      </c>
      <c r="AQ82" s="94">
        <f t="shared" si="38"/>
        <v>0</v>
      </c>
      <c r="AR82" s="48" t="str">
        <f t="shared" si="33"/>
        <v>revisar</v>
      </c>
      <c r="AS82" s="48" t="str">
        <f t="shared" si="33"/>
        <v>revisar</v>
      </c>
      <c r="AT82" s="48" t="str">
        <f t="shared" si="33"/>
        <v>revisar</v>
      </c>
      <c r="AU82" s="48" t="str">
        <f t="shared" si="33"/>
        <v>revisar</v>
      </c>
      <c r="AV82" s="48" t="str">
        <f t="shared" si="33"/>
        <v>revisar</v>
      </c>
      <c r="AW82" s="48" t="str">
        <f t="shared" si="33"/>
        <v>ok</v>
      </c>
      <c r="AX82" s="48" t="str">
        <f t="shared" si="33"/>
        <v>revisar</v>
      </c>
      <c r="AY82" s="48" t="str">
        <f t="shared" si="33"/>
        <v>ok</v>
      </c>
      <c r="AZ82" s="48" t="str">
        <f t="shared" si="33"/>
        <v>revisar</v>
      </c>
      <c r="BA82" s="48" t="str">
        <f t="shared" si="33"/>
        <v>revisar</v>
      </c>
      <c r="BB82" s="48" t="str">
        <f t="shared" si="33"/>
        <v>revisar</v>
      </c>
      <c r="BC82" s="48" t="str">
        <f t="shared" si="33"/>
        <v>revisar</v>
      </c>
      <c r="BD82" s="48" t="str">
        <f t="shared" si="33"/>
        <v>ok</v>
      </c>
      <c r="BE82" s="48" t="str">
        <f t="shared" si="33"/>
        <v>ok</v>
      </c>
      <c r="BF82" s="48" t="str">
        <f t="shared" si="33"/>
        <v>ok</v>
      </c>
      <c r="BG82" s="48" t="str">
        <f t="shared" si="26"/>
        <v>ok</v>
      </c>
    </row>
    <row r="83" spans="1:59" ht="37.5" customHeight="1">
      <c r="A83" s="122"/>
      <c r="B83" s="123" t="e">
        <f t="shared" si="27"/>
        <v>#DIV/0!</v>
      </c>
      <c r="C83" s="122"/>
      <c r="D83" s="124" t="s">
        <v>207</v>
      </c>
      <c r="E83" s="86">
        <v>5085</v>
      </c>
      <c r="F83" s="125" t="s">
        <v>28</v>
      </c>
      <c r="G83" s="88" t="s">
        <v>208</v>
      </c>
      <c r="H83" s="185" t="s">
        <v>76</v>
      </c>
      <c r="I83" s="200"/>
      <c r="J83" s="94"/>
      <c r="K83" s="94">
        <v>0</v>
      </c>
      <c r="L83" s="94">
        <v>31.77</v>
      </c>
      <c r="M83" s="186">
        <f t="shared" si="28"/>
        <v>31.77</v>
      </c>
      <c r="N83" s="92">
        <v>0.25190000000000001</v>
      </c>
      <c r="O83" s="93">
        <f t="shared" si="29"/>
        <v>39.770000000000003</v>
      </c>
      <c r="P83" s="93"/>
      <c r="Q83" s="93">
        <f t="shared" si="30"/>
        <v>0</v>
      </c>
      <c r="R83" s="93">
        <f t="shared" si="31"/>
        <v>0</v>
      </c>
      <c r="S83" s="94">
        <f t="shared" si="32"/>
        <v>0</v>
      </c>
      <c r="T83" s="118"/>
      <c r="U83" s="118"/>
      <c r="V83" s="6" t="str">
        <f t="shared" si="4"/>
        <v>3.6</v>
      </c>
      <c r="W83" s="6" t="b">
        <f t="shared" si="25"/>
        <v>0</v>
      </c>
      <c r="X83" s="118"/>
      <c r="Y83" s="118"/>
      <c r="Z83" s="118"/>
      <c r="AA83" s="204"/>
      <c r="AB83" s="85"/>
      <c r="AC83" s="95"/>
      <c r="AD83" s="96"/>
      <c r="AE83" s="97"/>
      <c r="AF83" s="89" t="s">
        <v>64</v>
      </c>
      <c r="AG83" s="98">
        <v>0</v>
      </c>
      <c r="AH83" s="90" t="s">
        <v>64</v>
      </c>
      <c r="AI83" s="90">
        <v>0</v>
      </c>
      <c r="AJ83" s="90">
        <v>34.78</v>
      </c>
      <c r="AK83" s="91">
        <v>34.78</v>
      </c>
      <c r="AL83" s="99" t="s">
        <v>64</v>
      </c>
      <c r="AM83" s="93">
        <f t="shared" si="34"/>
        <v>34.78</v>
      </c>
      <c r="AN83" s="93">
        <f t="shared" si="35"/>
        <v>0</v>
      </c>
      <c r="AO83" s="93">
        <f t="shared" si="36"/>
        <v>0</v>
      </c>
      <c r="AP83" s="93">
        <f t="shared" si="37"/>
        <v>0</v>
      </c>
      <c r="AQ83" s="94">
        <f t="shared" si="38"/>
        <v>0</v>
      </c>
      <c r="AR83" s="48" t="str">
        <f t="shared" si="33"/>
        <v>revisar</v>
      </c>
      <c r="AS83" s="48" t="str">
        <f t="shared" si="33"/>
        <v>revisar</v>
      </c>
      <c r="AT83" s="48" t="str">
        <f t="shared" si="33"/>
        <v>revisar</v>
      </c>
      <c r="AU83" s="48" t="str">
        <f t="shared" si="33"/>
        <v>revisar</v>
      </c>
      <c r="AV83" s="48" t="str">
        <f t="shared" si="33"/>
        <v>revisar</v>
      </c>
      <c r="AW83" s="48" t="str">
        <f t="shared" si="33"/>
        <v>ok</v>
      </c>
      <c r="AX83" s="48" t="str">
        <f t="shared" si="33"/>
        <v>revisar</v>
      </c>
      <c r="AY83" s="48" t="str">
        <f t="shared" si="33"/>
        <v>ok</v>
      </c>
      <c r="AZ83" s="48" t="str">
        <f t="shared" si="33"/>
        <v>revisar</v>
      </c>
      <c r="BA83" s="48" t="str">
        <f t="shared" si="33"/>
        <v>revisar</v>
      </c>
      <c r="BB83" s="48" t="str">
        <f t="shared" si="33"/>
        <v>revisar</v>
      </c>
      <c r="BC83" s="48" t="str">
        <f t="shared" si="33"/>
        <v>revisar</v>
      </c>
      <c r="BD83" s="48" t="str">
        <f t="shared" si="33"/>
        <v>ok</v>
      </c>
      <c r="BE83" s="48" t="str">
        <f t="shared" si="33"/>
        <v>ok</v>
      </c>
      <c r="BF83" s="48" t="str">
        <f t="shared" si="33"/>
        <v>ok</v>
      </c>
      <c r="BG83" s="48" t="str">
        <f t="shared" si="26"/>
        <v>ok</v>
      </c>
    </row>
    <row r="84" spans="1:59" ht="26.25" customHeight="1">
      <c r="A84" s="122"/>
      <c r="B84" s="123" t="e">
        <f t="shared" si="27"/>
        <v>#DIV/0!</v>
      </c>
      <c r="C84" s="122"/>
      <c r="D84" s="124" t="s">
        <v>209</v>
      </c>
      <c r="E84" s="86">
        <v>3121</v>
      </c>
      <c r="F84" s="125" t="s">
        <v>28</v>
      </c>
      <c r="G84" s="88" t="s">
        <v>210</v>
      </c>
      <c r="H84" s="185" t="s">
        <v>76</v>
      </c>
      <c r="I84" s="200"/>
      <c r="J84" s="94"/>
      <c r="K84" s="94">
        <v>0</v>
      </c>
      <c r="L84" s="94">
        <v>6.52</v>
      </c>
      <c r="M84" s="186">
        <f t="shared" si="28"/>
        <v>6.52</v>
      </c>
      <c r="N84" s="92">
        <v>0.25190000000000001</v>
      </c>
      <c r="O84" s="93">
        <f t="shared" si="29"/>
        <v>8.16</v>
      </c>
      <c r="P84" s="93"/>
      <c r="Q84" s="93">
        <f t="shared" si="30"/>
        <v>0</v>
      </c>
      <c r="R84" s="93">
        <f t="shared" si="31"/>
        <v>0</v>
      </c>
      <c r="S84" s="94">
        <f t="shared" si="32"/>
        <v>0</v>
      </c>
      <c r="T84" s="118"/>
      <c r="U84" s="118"/>
      <c r="V84" s="6" t="str">
        <f t="shared" si="4"/>
        <v>3.7</v>
      </c>
      <c r="W84" s="6" t="b">
        <f t="shared" si="25"/>
        <v>0</v>
      </c>
      <c r="X84" s="118"/>
      <c r="Y84" s="118"/>
      <c r="Z84" s="118"/>
      <c r="AA84" s="204"/>
      <c r="AB84" s="85">
        <v>3</v>
      </c>
      <c r="AC84" s="95"/>
      <c r="AD84" s="96"/>
      <c r="AE84" s="97" t="s">
        <v>194</v>
      </c>
      <c r="AF84" s="89" t="s">
        <v>64</v>
      </c>
      <c r="AG84" s="98">
        <v>0</v>
      </c>
      <c r="AH84" s="90" t="s">
        <v>64</v>
      </c>
      <c r="AI84" s="90">
        <v>0</v>
      </c>
      <c r="AJ84" s="90">
        <v>7.13</v>
      </c>
      <c r="AK84" s="91">
        <v>7.13</v>
      </c>
      <c r="AL84" s="99" t="s">
        <v>64</v>
      </c>
      <c r="AM84" s="93">
        <f t="shared" si="34"/>
        <v>7.13</v>
      </c>
      <c r="AN84" s="93">
        <f t="shared" si="35"/>
        <v>0</v>
      </c>
      <c r="AO84" s="93">
        <f t="shared" si="36"/>
        <v>0</v>
      </c>
      <c r="AP84" s="93">
        <f t="shared" si="37"/>
        <v>0</v>
      </c>
      <c r="AQ84" s="94">
        <f t="shared" si="38"/>
        <v>0</v>
      </c>
      <c r="AR84" s="48" t="str">
        <f t="shared" si="33"/>
        <v>revisar</v>
      </c>
      <c r="AS84" s="48" t="str">
        <f t="shared" si="33"/>
        <v>revisar</v>
      </c>
      <c r="AT84" s="48" t="str">
        <f t="shared" si="33"/>
        <v>revisar</v>
      </c>
      <c r="AU84" s="48" t="str">
        <f t="shared" si="33"/>
        <v>revisar</v>
      </c>
      <c r="AV84" s="48" t="str">
        <f t="shared" si="33"/>
        <v>revisar</v>
      </c>
      <c r="AW84" s="48" t="str">
        <f t="shared" si="33"/>
        <v>ok</v>
      </c>
      <c r="AX84" s="48" t="str">
        <f t="shared" si="33"/>
        <v>revisar</v>
      </c>
      <c r="AY84" s="48" t="str">
        <f t="shared" si="33"/>
        <v>ok</v>
      </c>
      <c r="AZ84" s="48" t="str">
        <f t="shared" si="33"/>
        <v>revisar</v>
      </c>
      <c r="BA84" s="48" t="str">
        <f t="shared" si="33"/>
        <v>revisar</v>
      </c>
      <c r="BB84" s="48" t="str">
        <f t="shared" si="33"/>
        <v>revisar</v>
      </c>
      <c r="BC84" s="48" t="str">
        <f t="shared" si="33"/>
        <v>revisar</v>
      </c>
      <c r="BD84" s="48" t="str">
        <f t="shared" si="33"/>
        <v>ok</v>
      </c>
      <c r="BE84" s="48" t="str">
        <f t="shared" si="33"/>
        <v>ok</v>
      </c>
      <c r="BF84" s="48" t="str">
        <f t="shared" si="33"/>
        <v>ok</v>
      </c>
      <c r="BG84" s="48" t="str">
        <f t="shared" si="26"/>
        <v>ok</v>
      </c>
    </row>
    <row r="85" spans="1:59" ht="26.25" customHeight="1">
      <c r="A85" s="122"/>
      <c r="B85" s="123" t="e">
        <f t="shared" si="27"/>
        <v>#DIV/0!</v>
      </c>
      <c r="C85" s="122"/>
      <c r="D85" s="124" t="s">
        <v>211</v>
      </c>
      <c r="E85" s="86">
        <v>11552</v>
      </c>
      <c r="F85" s="125" t="s">
        <v>28</v>
      </c>
      <c r="G85" s="88" t="s">
        <v>212</v>
      </c>
      <c r="H85" s="185" t="s">
        <v>46</v>
      </c>
      <c r="I85" s="200"/>
      <c r="J85" s="94"/>
      <c r="K85" s="94">
        <v>0</v>
      </c>
      <c r="L85" s="94">
        <v>7.64</v>
      </c>
      <c r="M85" s="186">
        <f t="shared" si="28"/>
        <v>7.64</v>
      </c>
      <c r="N85" s="92">
        <v>0.25190000000000001</v>
      </c>
      <c r="O85" s="93">
        <f t="shared" si="29"/>
        <v>9.56</v>
      </c>
      <c r="P85" s="93"/>
      <c r="Q85" s="93">
        <f t="shared" si="30"/>
        <v>0</v>
      </c>
      <c r="R85" s="93">
        <f t="shared" si="31"/>
        <v>0</v>
      </c>
      <c r="S85" s="94">
        <f t="shared" si="32"/>
        <v>0</v>
      </c>
      <c r="T85" s="118"/>
      <c r="U85" s="118"/>
      <c r="V85" s="6" t="str">
        <f t="shared" si="4"/>
        <v>3.8</v>
      </c>
      <c r="W85" s="6" t="b">
        <f t="shared" si="25"/>
        <v>0</v>
      </c>
      <c r="X85" s="118"/>
      <c r="Y85" s="118"/>
      <c r="Z85" s="118"/>
      <c r="AA85" s="204"/>
      <c r="AB85" s="85" t="s">
        <v>195</v>
      </c>
      <c r="AC85" s="95">
        <v>90776</v>
      </c>
      <c r="AD85" s="96" t="s">
        <v>28</v>
      </c>
      <c r="AE85" s="97" t="s">
        <v>178</v>
      </c>
      <c r="AF85" s="89" t="s">
        <v>64</v>
      </c>
      <c r="AG85" s="98">
        <v>0</v>
      </c>
      <c r="AH85" s="90" t="s">
        <v>64</v>
      </c>
      <c r="AI85" s="90">
        <v>0</v>
      </c>
      <c r="AJ85" s="90">
        <v>8.3699999999999992</v>
      </c>
      <c r="AK85" s="91">
        <v>8.3699999999999992</v>
      </c>
      <c r="AL85" s="99" t="s">
        <v>64</v>
      </c>
      <c r="AM85" s="93">
        <f t="shared" si="34"/>
        <v>8.3699999999999992</v>
      </c>
      <c r="AN85" s="93">
        <f t="shared" si="35"/>
        <v>0</v>
      </c>
      <c r="AO85" s="93">
        <f t="shared" si="36"/>
        <v>0</v>
      </c>
      <c r="AP85" s="93">
        <f t="shared" si="37"/>
        <v>0</v>
      </c>
      <c r="AQ85" s="94">
        <f t="shared" si="38"/>
        <v>0</v>
      </c>
      <c r="AR85" s="48" t="str">
        <f t="shared" si="33"/>
        <v>revisar</v>
      </c>
      <c r="AS85" s="48" t="str">
        <f t="shared" si="33"/>
        <v>revisar</v>
      </c>
      <c r="AT85" s="48" t="str">
        <f t="shared" si="33"/>
        <v>ok</v>
      </c>
      <c r="AU85" s="48" t="str">
        <f t="shared" si="33"/>
        <v>revisar</v>
      </c>
      <c r="AV85" s="48" t="str">
        <f t="shared" si="33"/>
        <v>revisar</v>
      </c>
      <c r="AW85" s="48" t="str">
        <f t="shared" si="33"/>
        <v>ok</v>
      </c>
      <c r="AX85" s="48" t="str">
        <f t="shared" si="33"/>
        <v>revisar</v>
      </c>
      <c r="AY85" s="48" t="str">
        <f t="shared" si="33"/>
        <v>ok</v>
      </c>
      <c r="AZ85" s="48" t="str">
        <f t="shared" si="33"/>
        <v>revisar</v>
      </c>
      <c r="BA85" s="48" t="str">
        <f t="shared" si="33"/>
        <v>revisar</v>
      </c>
      <c r="BB85" s="48" t="str">
        <f t="shared" si="33"/>
        <v>revisar</v>
      </c>
      <c r="BC85" s="48" t="str">
        <f t="shared" si="33"/>
        <v>revisar</v>
      </c>
      <c r="BD85" s="48" t="str">
        <f t="shared" si="33"/>
        <v>ok</v>
      </c>
      <c r="BE85" s="48" t="str">
        <f t="shared" si="33"/>
        <v>ok</v>
      </c>
      <c r="BF85" s="48" t="str">
        <f t="shared" si="33"/>
        <v>ok</v>
      </c>
      <c r="BG85" s="48" t="str">
        <f t="shared" si="26"/>
        <v>ok</v>
      </c>
    </row>
    <row r="86" spans="1:59" ht="26.25" customHeight="1">
      <c r="A86" s="122"/>
      <c r="B86" s="123" t="e">
        <f t="shared" si="27"/>
        <v>#DIV/0!</v>
      </c>
      <c r="C86" s="122"/>
      <c r="D86" s="124" t="s">
        <v>213</v>
      </c>
      <c r="E86" s="86">
        <v>5086</v>
      </c>
      <c r="F86" s="125" t="s">
        <v>28</v>
      </c>
      <c r="G86" s="88" t="s">
        <v>214</v>
      </c>
      <c r="H86" s="185" t="s">
        <v>215</v>
      </c>
      <c r="I86" s="200"/>
      <c r="J86" s="94"/>
      <c r="K86" s="94">
        <v>0</v>
      </c>
      <c r="L86" s="94">
        <v>34.909999999999997</v>
      </c>
      <c r="M86" s="186">
        <f t="shared" si="28"/>
        <v>34.909999999999997</v>
      </c>
      <c r="N86" s="92">
        <v>0.25190000000000001</v>
      </c>
      <c r="O86" s="93">
        <f t="shared" si="29"/>
        <v>43.7</v>
      </c>
      <c r="P86" s="93"/>
      <c r="Q86" s="93">
        <f t="shared" si="30"/>
        <v>0</v>
      </c>
      <c r="R86" s="93">
        <f t="shared" si="31"/>
        <v>0</v>
      </c>
      <c r="S86" s="94">
        <f t="shared" si="32"/>
        <v>0</v>
      </c>
      <c r="T86" s="118"/>
      <c r="U86" s="118"/>
      <c r="V86" s="6" t="str">
        <f t="shared" si="4"/>
        <v>3.9</v>
      </c>
      <c r="W86" s="6" t="b">
        <f t="shared" si="25"/>
        <v>0</v>
      </c>
      <c r="X86" s="118"/>
      <c r="Y86" s="118"/>
      <c r="Z86" s="118"/>
      <c r="AA86" s="204"/>
      <c r="AB86" s="85" t="s">
        <v>197</v>
      </c>
      <c r="AC86" s="95">
        <v>91677</v>
      </c>
      <c r="AD86" s="96" t="s">
        <v>28</v>
      </c>
      <c r="AE86" s="97" t="s">
        <v>199</v>
      </c>
      <c r="AF86" s="89" t="s">
        <v>64</v>
      </c>
      <c r="AG86" s="98">
        <v>0</v>
      </c>
      <c r="AH86" s="90" t="s">
        <v>64</v>
      </c>
      <c r="AI86" s="90">
        <v>0</v>
      </c>
      <c r="AJ86" s="90">
        <v>38.22</v>
      </c>
      <c r="AK86" s="91">
        <v>38.22</v>
      </c>
      <c r="AL86" s="99" t="s">
        <v>64</v>
      </c>
      <c r="AM86" s="93">
        <f t="shared" si="34"/>
        <v>38.22</v>
      </c>
      <c r="AN86" s="93">
        <f t="shared" si="35"/>
        <v>0</v>
      </c>
      <c r="AO86" s="93">
        <f t="shared" si="36"/>
        <v>0</v>
      </c>
      <c r="AP86" s="93">
        <f t="shared" si="37"/>
        <v>0</v>
      </c>
      <c r="AQ86" s="94">
        <f t="shared" si="38"/>
        <v>0</v>
      </c>
      <c r="AR86" s="48" t="str">
        <f t="shared" si="33"/>
        <v>revisar</v>
      </c>
      <c r="AS86" s="48" t="str">
        <f t="shared" si="33"/>
        <v>revisar</v>
      </c>
      <c r="AT86" s="48" t="str">
        <f t="shared" si="33"/>
        <v>ok</v>
      </c>
      <c r="AU86" s="48" t="str">
        <f t="shared" si="33"/>
        <v>revisar</v>
      </c>
      <c r="AV86" s="48" t="str">
        <f t="shared" si="33"/>
        <v>revisar</v>
      </c>
      <c r="AW86" s="48" t="str">
        <f t="shared" si="33"/>
        <v>ok</v>
      </c>
      <c r="AX86" s="48" t="str">
        <f t="shared" si="33"/>
        <v>revisar</v>
      </c>
      <c r="AY86" s="48" t="str">
        <f t="shared" si="33"/>
        <v>ok</v>
      </c>
      <c r="AZ86" s="48" t="str">
        <f t="shared" si="33"/>
        <v>revisar</v>
      </c>
      <c r="BA86" s="48" t="str">
        <f t="shared" si="33"/>
        <v>revisar</v>
      </c>
      <c r="BB86" s="48" t="str">
        <f t="shared" si="33"/>
        <v>revisar</v>
      </c>
      <c r="BC86" s="48" t="str">
        <f t="shared" si="33"/>
        <v>revisar</v>
      </c>
      <c r="BD86" s="48" t="str">
        <f t="shared" si="33"/>
        <v>ok</v>
      </c>
      <c r="BE86" s="48" t="str">
        <f t="shared" si="33"/>
        <v>ok</v>
      </c>
      <c r="BF86" s="48" t="str">
        <f t="shared" si="33"/>
        <v>ok</v>
      </c>
      <c r="BG86" s="48" t="str">
        <f t="shared" si="26"/>
        <v>ok</v>
      </c>
    </row>
    <row r="87" spans="1:59" ht="26.25" customHeight="1">
      <c r="A87" s="122"/>
      <c r="B87" s="123" t="e">
        <f t="shared" si="27"/>
        <v>#DIV/0!</v>
      </c>
      <c r="C87" s="122"/>
      <c r="D87" s="124" t="s">
        <v>216</v>
      </c>
      <c r="E87" s="86">
        <v>39634</v>
      </c>
      <c r="F87" s="125" t="s">
        <v>28</v>
      </c>
      <c r="G87" s="88" t="s">
        <v>217</v>
      </c>
      <c r="H87" s="185" t="s">
        <v>46</v>
      </c>
      <c r="I87" s="200"/>
      <c r="J87" s="94"/>
      <c r="K87" s="94">
        <v>0</v>
      </c>
      <c r="L87" s="94">
        <v>9.2899999999999991</v>
      </c>
      <c r="M87" s="186">
        <f t="shared" si="28"/>
        <v>9.2899999999999991</v>
      </c>
      <c r="N87" s="92">
        <v>0.25190000000000001</v>
      </c>
      <c r="O87" s="93">
        <f t="shared" si="29"/>
        <v>11.63</v>
      </c>
      <c r="P87" s="93"/>
      <c r="Q87" s="93">
        <f t="shared" si="30"/>
        <v>0</v>
      </c>
      <c r="R87" s="93">
        <f t="shared" si="31"/>
        <v>0</v>
      </c>
      <c r="S87" s="94">
        <f t="shared" si="32"/>
        <v>0</v>
      </c>
      <c r="T87" s="118"/>
      <c r="U87" s="118"/>
      <c r="V87" s="6" t="str">
        <f t="shared" si="4"/>
        <v>3.10</v>
      </c>
      <c r="W87" s="6" t="b">
        <f t="shared" si="25"/>
        <v>0</v>
      </c>
      <c r="X87" s="118"/>
      <c r="Y87" s="118"/>
      <c r="Z87" s="118"/>
      <c r="AA87" s="204"/>
      <c r="AB87" s="85" t="s">
        <v>200</v>
      </c>
      <c r="AC87" s="95"/>
      <c r="AD87" s="96"/>
      <c r="AE87" s="97" t="s">
        <v>64</v>
      </c>
      <c r="AF87" s="89" t="s">
        <v>64</v>
      </c>
      <c r="AG87" s="98">
        <v>0</v>
      </c>
      <c r="AH87" s="90" t="s">
        <v>64</v>
      </c>
      <c r="AI87" s="90">
        <v>0</v>
      </c>
      <c r="AJ87" s="90">
        <v>8.18</v>
      </c>
      <c r="AK87" s="91">
        <v>8.18</v>
      </c>
      <c r="AL87" s="99" t="s">
        <v>64</v>
      </c>
      <c r="AM87" s="93">
        <f t="shared" si="34"/>
        <v>8.18</v>
      </c>
      <c r="AN87" s="93">
        <f t="shared" si="35"/>
        <v>0</v>
      </c>
      <c r="AO87" s="93">
        <f t="shared" si="36"/>
        <v>0</v>
      </c>
      <c r="AP87" s="93">
        <f t="shared" si="37"/>
        <v>0</v>
      </c>
      <c r="AQ87" s="94">
        <f t="shared" si="38"/>
        <v>0</v>
      </c>
      <c r="AR87" s="48" t="str">
        <f t="shared" si="33"/>
        <v>revisar</v>
      </c>
      <c r="AS87" s="48" t="str">
        <f t="shared" si="33"/>
        <v>revisar</v>
      </c>
      <c r="AT87" s="48" t="str">
        <f t="shared" si="33"/>
        <v>revisar</v>
      </c>
      <c r="AU87" s="48" t="str">
        <f t="shared" si="33"/>
        <v>revisar</v>
      </c>
      <c r="AV87" s="48" t="str">
        <f t="shared" si="33"/>
        <v>revisar</v>
      </c>
      <c r="AW87" s="48" t="str">
        <f t="shared" si="33"/>
        <v>ok</v>
      </c>
      <c r="AX87" s="48" t="str">
        <f t="shared" si="33"/>
        <v>revisar</v>
      </c>
      <c r="AY87" s="48" t="str">
        <f t="shared" si="33"/>
        <v>ok</v>
      </c>
      <c r="AZ87" s="48" t="str">
        <f t="shared" si="33"/>
        <v>revisar</v>
      </c>
      <c r="BA87" s="48" t="str">
        <f t="shared" si="33"/>
        <v>revisar</v>
      </c>
      <c r="BB87" s="48" t="str">
        <f t="shared" si="33"/>
        <v>revisar</v>
      </c>
      <c r="BC87" s="48" t="str">
        <f t="shared" si="33"/>
        <v>revisar</v>
      </c>
      <c r="BD87" s="48" t="str">
        <f t="shared" si="33"/>
        <v>ok</v>
      </c>
      <c r="BE87" s="48" t="str">
        <f t="shared" si="33"/>
        <v>ok</v>
      </c>
      <c r="BF87" s="48" t="str">
        <f t="shared" si="33"/>
        <v>ok</v>
      </c>
      <c r="BG87" s="48" t="str">
        <f t="shared" si="26"/>
        <v>ok</v>
      </c>
    </row>
    <row r="88" spans="1:59" ht="26.25" customHeight="1">
      <c r="A88" s="122"/>
      <c r="B88" s="123" t="e">
        <f t="shared" si="27"/>
        <v>#DIV/0!</v>
      </c>
      <c r="C88" s="122"/>
      <c r="D88" s="124" t="s">
        <v>218</v>
      </c>
      <c r="E88" s="86">
        <v>38383</v>
      </c>
      <c r="F88" s="125" t="s">
        <v>28</v>
      </c>
      <c r="G88" s="88" t="s">
        <v>219</v>
      </c>
      <c r="H88" s="185" t="s">
        <v>76</v>
      </c>
      <c r="I88" s="200"/>
      <c r="J88" s="94"/>
      <c r="K88" s="94">
        <v>0</v>
      </c>
      <c r="L88" s="94">
        <v>2.74</v>
      </c>
      <c r="M88" s="186">
        <f t="shared" si="28"/>
        <v>2.74</v>
      </c>
      <c r="N88" s="92">
        <v>0.25190000000000001</v>
      </c>
      <c r="O88" s="93">
        <f t="shared" si="29"/>
        <v>3.43</v>
      </c>
      <c r="P88" s="93"/>
      <c r="Q88" s="93">
        <f t="shared" si="30"/>
        <v>0</v>
      </c>
      <c r="R88" s="93">
        <f t="shared" si="31"/>
        <v>0</v>
      </c>
      <c r="S88" s="94">
        <f t="shared" si="32"/>
        <v>0</v>
      </c>
      <c r="T88" s="118"/>
      <c r="U88" s="118"/>
      <c r="V88" s="6" t="str">
        <f t="shared" si="4"/>
        <v>3.11</v>
      </c>
      <c r="W88" s="6" t="b">
        <f t="shared" si="25"/>
        <v>0</v>
      </c>
      <c r="X88" s="118"/>
      <c r="Y88" s="118"/>
      <c r="Z88" s="118"/>
      <c r="AA88" s="204"/>
      <c r="AB88" s="85" t="s">
        <v>203</v>
      </c>
      <c r="AC88" s="95"/>
      <c r="AD88" s="96"/>
      <c r="AE88" s="97" t="s">
        <v>64</v>
      </c>
      <c r="AF88" s="89" t="s">
        <v>64</v>
      </c>
      <c r="AG88" s="98">
        <v>0</v>
      </c>
      <c r="AH88" s="90" t="s">
        <v>64</v>
      </c>
      <c r="AI88" s="90">
        <v>0</v>
      </c>
      <c r="AJ88" s="90">
        <v>2.46</v>
      </c>
      <c r="AK88" s="91">
        <v>2.46</v>
      </c>
      <c r="AL88" s="99" t="s">
        <v>64</v>
      </c>
      <c r="AM88" s="93">
        <f t="shared" si="34"/>
        <v>2.46</v>
      </c>
      <c r="AN88" s="93">
        <f t="shared" si="35"/>
        <v>0</v>
      </c>
      <c r="AO88" s="93">
        <f t="shared" si="36"/>
        <v>0</v>
      </c>
      <c r="AP88" s="93">
        <f t="shared" si="37"/>
        <v>0</v>
      </c>
      <c r="AQ88" s="94">
        <f t="shared" si="38"/>
        <v>0</v>
      </c>
      <c r="AR88" s="48" t="str">
        <f t="shared" si="33"/>
        <v>revisar</v>
      </c>
      <c r="AS88" s="48" t="str">
        <f t="shared" si="33"/>
        <v>revisar</v>
      </c>
      <c r="AT88" s="48" t="str">
        <f t="shared" si="33"/>
        <v>revisar</v>
      </c>
      <c r="AU88" s="48" t="str">
        <f t="shared" si="33"/>
        <v>revisar</v>
      </c>
      <c r="AV88" s="48" t="str">
        <f t="shared" si="33"/>
        <v>revisar</v>
      </c>
      <c r="AW88" s="48" t="str">
        <f t="shared" si="33"/>
        <v>ok</v>
      </c>
      <c r="AX88" s="48" t="str">
        <f t="shared" si="33"/>
        <v>revisar</v>
      </c>
      <c r="AY88" s="48" t="str">
        <f t="shared" si="33"/>
        <v>ok</v>
      </c>
      <c r="AZ88" s="48" t="str">
        <f t="shared" si="33"/>
        <v>revisar</v>
      </c>
      <c r="BA88" s="48" t="str">
        <f t="shared" si="33"/>
        <v>revisar</v>
      </c>
      <c r="BB88" s="48" t="str">
        <f t="shared" si="33"/>
        <v>revisar</v>
      </c>
      <c r="BC88" s="48" t="str">
        <f t="shared" si="33"/>
        <v>revisar</v>
      </c>
      <c r="BD88" s="48" t="str">
        <f t="shared" si="33"/>
        <v>ok</v>
      </c>
      <c r="BE88" s="48" t="str">
        <f t="shared" si="33"/>
        <v>ok</v>
      </c>
      <c r="BF88" s="48" t="str">
        <f t="shared" si="33"/>
        <v>ok</v>
      </c>
      <c r="BG88" s="48" t="str">
        <f t="shared" si="26"/>
        <v>ok</v>
      </c>
    </row>
    <row r="89" spans="1:59" ht="26.25" customHeight="1">
      <c r="A89" s="122"/>
      <c r="B89" s="123" t="e">
        <f t="shared" si="27"/>
        <v>#DIV/0!</v>
      </c>
      <c r="C89" s="122"/>
      <c r="D89" s="124" t="s">
        <v>220</v>
      </c>
      <c r="E89" s="86">
        <v>3767</v>
      </c>
      <c r="F89" s="125" t="s">
        <v>28</v>
      </c>
      <c r="G89" s="88" t="s">
        <v>221</v>
      </c>
      <c r="H89" s="185" t="s">
        <v>76</v>
      </c>
      <c r="I89" s="200"/>
      <c r="J89" s="94"/>
      <c r="K89" s="94">
        <v>0</v>
      </c>
      <c r="L89" s="94">
        <v>1.27</v>
      </c>
      <c r="M89" s="186">
        <f t="shared" si="28"/>
        <v>1.27</v>
      </c>
      <c r="N89" s="92">
        <v>0.25190000000000001</v>
      </c>
      <c r="O89" s="93">
        <f t="shared" si="29"/>
        <v>1.58</v>
      </c>
      <c r="P89" s="93"/>
      <c r="Q89" s="93">
        <f t="shared" si="30"/>
        <v>0</v>
      </c>
      <c r="R89" s="93">
        <f t="shared" si="31"/>
        <v>0</v>
      </c>
      <c r="S89" s="94">
        <f t="shared" si="32"/>
        <v>0</v>
      </c>
      <c r="T89" s="118"/>
      <c r="U89" s="118"/>
      <c r="V89" s="6" t="str">
        <f t="shared" si="4"/>
        <v>3.12</v>
      </c>
      <c r="W89" s="6" t="b">
        <f t="shared" si="25"/>
        <v>0</v>
      </c>
      <c r="X89" s="118"/>
      <c r="Y89" s="118"/>
      <c r="Z89" s="118"/>
      <c r="AA89" s="204"/>
      <c r="AB89" s="85" t="s">
        <v>205</v>
      </c>
      <c r="AC89" s="95"/>
      <c r="AD89" s="96"/>
      <c r="AE89" s="97" t="s">
        <v>64</v>
      </c>
      <c r="AF89" s="89" t="s">
        <v>64</v>
      </c>
      <c r="AG89" s="98">
        <v>0</v>
      </c>
      <c r="AH89" s="90" t="s">
        <v>64</v>
      </c>
      <c r="AI89" s="90">
        <v>0</v>
      </c>
      <c r="AJ89" s="90">
        <v>1.61</v>
      </c>
      <c r="AK89" s="91">
        <v>1.61</v>
      </c>
      <c r="AL89" s="99" t="s">
        <v>64</v>
      </c>
      <c r="AM89" s="93">
        <f t="shared" si="34"/>
        <v>1.61</v>
      </c>
      <c r="AN89" s="93">
        <f t="shared" si="35"/>
        <v>0</v>
      </c>
      <c r="AO89" s="93">
        <f t="shared" si="36"/>
        <v>0</v>
      </c>
      <c r="AP89" s="93">
        <f t="shared" si="37"/>
        <v>0</v>
      </c>
      <c r="AQ89" s="94">
        <f t="shared" si="38"/>
        <v>0</v>
      </c>
      <c r="AR89" s="48" t="str">
        <f t="shared" si="33"/>
        <v>revisar</v>
      </c>
      <c r="AS89" s="48" t="str">
        <f t="shared" si="33"/>
        <v>revisar</v>
      </c>
      <c r="AT89" s="48" t="str">
        <f t="shared" si="33"/>
        <v>revisar</v>
      </c>
      <c r="AU89" s="48" t="str">
        <f t="shared" si="33"/>
        <v>revisar</v>
      </c>
      <c r="AV89" s="48" t="str">
        <f t="shared" si="33"/>
        <v>revisar</v>
      </c>
      <c r="AW89" s="48" t="str">
        <f t="shared" si="33"/>
        <v>ok</v>
      </c>
      <c r="AX89" s="48" t="str">
        <f t="shared" si="33"/>
        <v>revisar</v>
      </c>
      <c r="AY89" s="48" t="str">
        <f t="shared" si="33"/>
        <v>ok</v>
      </c>
      <c r="AZ89" s="48" t="str">
        <f t="shared" si="33"/>
        <v>revisar</v>
      </c>
      <c r="BA89" s="48" t="str">
        <f t="shared" si="33"/>
        <v>revisar</v>
      </c>
      <c r="BB89" s="48" t="str">
        <f t="shared" si="33"/>
        <v>revisar</v>
      </c>
      <c r="BC89" s="48" t="str">
        <f t="shared" si="33"/>
        <v>revisar</v>
      </c>
      <c r="BD89" s="48" t="str">
        <f t="shared" si="33"/>
        <v>ok</v>
      </c>
      <c r="BE89" s="48" t="str">
        <f t="shared" si="33"/>
        <v>ok</v>
      </c>
      <c r="BF89" s="48" t="str">
        <f t="shared" si="33"/>
        <v>ok</v>
      </c>
      <c r="BG89" s="48" t="str">
        <f t="shared" si="26"/>
        <v>ok</v>
      </c>
    </row>
    <row r="90" spans="1:59" ht="26.25" customHeight="1">
      <c r="A90" s="122"/>
      <c r="B90" s="123" t="e">
        <f t="shared" si="27"/>
        <v>#DIV/0!</v>
      </c>
      <c r="C90" s="122"/>
      <c r="D90" s="124" t="s">
        <v>222</v>
      </c>
      <c r="E90" s="86">
        <v>3777</v>
      </c>
      <c r="F90" s="125" t="s">
        <v>28</v>
      </c>
      <c r="G90" s="88" t="s">
        <v>223</v>
      </c>
      <c r="H90" s="185" t="s">
        <v>40</v>
      </c>
      <c r="I90" s="200"/>
      <c r="J90" s="94"/>
      <c r="K90" s="94">
        <v>0</v>
      </c>
      <c r="L90" s="94">
        <v>1.91</v>
      </c>
      <c r="M90" s="186">
        <f t="shared" si="28"/>
        <v>1.91</v>
      </c>
      <c r="N90" s="92">
        <v>0.25190000000000001</v>
      </c>
      <c r="O90" s="93">
        <f t="shared" si="29"/>
        <v>2.39</v>
      </c>
      <c r="P90" s="93"/>
      <c r="Q90" s="93">
        <f t="shared" si="30"/>
        <v>0</v>
      </c>
      <c r="R90" s="93">
        <f t="shared" si="31"/>
        <v>0</v>
      </c>
      <c r="S90" s="94">
        <f t="shared" si="32"/>
        <v>0</v>
      </c>
      <c r="T90" s="118"/>
      <c r="U90" s="118"/>
      <c r="V90" s="6" t="str">
        <f t="shared" si="4"/>
        <v>3.13</v>
      </c>
      <c r="W90" s="6" t="b">
        <f t="shared" si="25"/>
        <v>0</v>
      </c>
      <c r="X90" s="118"/>
      <c r="Y90" s="118"/>
      <c r="Z90" s="118"/>
      <c r="AA90" s="204"/>
      <c r="AB90" s="85" t="s">
        <v>207</v>
      </c>
      <c r="AC90" s="95"/>
      <c r="AD90" s="96"/>
      <c r="AE90" s="97" t="s">
        <v>64</v>
      </c>
      <c r="AF90" s="89" t="s">
        <v>64</v>
      </c>
      <c r="AG90" s="98">
        <v>0</v>
      </c>
      <c r="AH90" s="90" t="s">
        <v>64</v>
      </c>
      <c r="AI90" s="90">
        <v>0</v>
      </c>
      <c r="AJ90" s="90">
        <v>2.0499999999999998</v>
      </c>
      <c r="AK90" s="91">
        <v>2.0499999999999998</v>
      </c>
      <c r="AL90" s="99" t="s">
        <v>64</v>
      </c>
      <c r="AM90" s="93">
        <f t="shared" si="34"/>
        <v>2.0499999999999998</v>
      </c>
      <c r="AN90" s="93">
        <f t="shared" si="35"/>
        <v>0</v>
      </c>
      <c r="AO90" s="93">
        <f t="shared" si="36"/>
        <v>0</v>
      </c>
      <c r="AP90" s="93">
        <f t="shared" si="37"/>
        <v>0</v>
      </c>
      <c r="AQ90" s="94">
        <f t="shared" si="38"/>
        <v>0</v>
      </c>
      <c r="AR90" s="48" t="str">
        <f t="shared" si="33"/>
        <v>revisar</v>
      </c>
      <c r="AS90" s="48" t="str">
        <f t="shared" si="33"/>
        <v>revisar</v>
      </c>
      <c r="AT90" s="48" t="str">
        <f t="shared" si="33"/>
        <v>revisar</v>
      </c>
      <c r="AU90" s="48" t="str">
        <f t="shared" si="33"/>
        <v>revisar</v>
      </c>
      <c r="AV90" s="48" t="str">
        <f t="shared" si="33"/>
        <v>revisar</v>
      </c>
      <c r="AW90" s="48" t="str">
        <f t="shared" si="33"/>
        <v>ok</v>
      </c>
      <c r="AX90" s="48" t="str">
        <f t="shared" si="33"/>
        <v>revisar</v>
      </c>
      <c r="AY90" s="48" t="str">
        <f t="shared" si="33"/>
        <v>ok</v>
      </c>
      <c r="AZ90" s="48" t="str">
        <f t="shared" si="33"/>
        <v>revisar</v>
      </c>
      <c r="BA90" s="48" t="str">
        <f t="shared" si="33"/>
        <v>revisar</v>
      </c>
      <c r="BB90" s="48" t="str">
        <f t="shared" si="33"/>
        <v>revisar</v>
      </c>
      <c r="BC90" s="48" t="str">
        <f t="shared" si="33"/>
        <v>revisar</v>
      </c>
      <c r="BD90" s="48" t="str">
        <f t="shared" si="33"/>
        <v>ok</v>
      </c>
      <c r="BE90" s="48" t="str">
        <f t="shared" si="33"/>
        <v>ok</v>
      </c>
      <c r="BF90" s="48" t="str">
        <f t="shared" si="33"/>
        <v>ok</v>
      </c>
      <c r="BG90" s="48" t="str">
        <f t="shared" si="26"/>
        <v>ok</v>
      </c>
    </row>
    <row r="91" spans="1:59" ht="26.25" customHeight="1">
      <c r="A91" s="122"/>
      <c r="B91" s="123" t="e">
        <f t="shared" si="27"/>
        <v>#DIV/0!</v>
      </c>
      <c r="C91" s="122"/>
      <c r="D91" s="124" t="s">
        <v>224</v>
      </c>
      <c r="E91" s="86">
        <v>5080</v>
      </c>
      <c r="F91" s="125" t="s">
        <v>28</v>
      </c>
      <c r="G91" s="88" t="s">
        <v>225</v>
      </c>
      <c r="H91" s="185" t="s">
        <v>76</v>
      </c>
      <c r="I91" s="200"/>
      <c r="J91" s="94"/>
      <c r="K91" s="94">
        <v>0</v>
      </c>
      <c r="L91" s="94">
        <v>21.64</v>
      </c>
      <c r="M91" s="186">
        <f t="shared" si="28"/>
        <v>21.64</v>
      </c>
      <c r="N91" s="92">
        <v>0.25190000000000001</v>
      </c>
      <c r="O91" s="93">
        <f t="shared" si="29"/>
        <v>27.09</v>
      </c>
      <c r="P91" s="93"/>
      <c r="Q91" s="93">
        <f t="shared" si="30"/>
        <v>0</v>
      </c>
      <c r="R91" s="93">
        <f t="shared" si="31"/>
        <v>0</v>
      </c>
      <c r="S91" s="94">
        <f t="shared" si="32"/>
        <v>0</v>
      </c>
      <c r="T91" s="118"/>
      <c r="U91" s="118"/>
      <c r="V91" s="6" t="str">
        <f t="shared" si="4"/>
        <v>3.14</v>
      </c>
      <c r="W91" s="6" t="b">
        <f t="shared" si="25"/>
        <v>0</v>
      </c>
      <c r="X91" s="118"/>
      <c r="Y91" s="118"/>
      <c r="Z91" s="118"/>
      <c r="AA91" s="204"/>
      <c r="AB91" s="85" t="s">
        <v>209</v>
      </c>
      <c r="AC91" s="95"/>
      <c r="AD91" s="96"/>
      <c r="AE91" s="97" t="s">
        <v>64</v>
      </c>
      <c r="AF91" s="89" t="s">
        <v>64</v>
      </c>
      <c r="AG91" s="98">
        <v>0</v>
      </c>
      <c r="AH91" s="90" t="s">
        <v>64</v>
      </c>
      <c r="AI91" s="90">
        <v>0</v>
      </c>
      <c r="AJ91" s="90">
        <v>23.69</v>
      </c>
      <c r="AK91" s="91">
        <v>23.69</v>
      </c>
      <c r="AL91" s="99" t="s">
        <v>64</v>
      </c>
      <c r="AM91" s="93">
        <f t="shared" si="34"/>
        <v>23.69</v>
      </c>
      <c r="AN91" s="93">
        <f t="shared" si="35"/>
        <v>0</v>
      </c>
      <c r="AO91" s="93">
        <f t="shared" si="36"/>
        <v>0</v>
      </c>
      <c r="AP91" s="93">
        <f t="shared" si="37"/>
        <v>0</v>
      </c>
      <c r="AQ91" s="94">
        <f t="shared" si="38"/>
        <v>0</v>
      </c>
      <c r="AR91" s="48" t="str">
        <f t="shared" si="33"/>
        <v>revisar</v>
      </c>
      <c r="AS91" s="48" t="str">
        <f t="shared" si="33"/>
        <v>revisar</v>
      </c>
      <c r="AT91" s="48" t="str">
        <f t="shared" si="33"/>
        <v>revisar</v>
      </c>
      <c r="AU91" s="48" t="str">
        <f t="shared" si="33"/>
        <v>revisar</v>
      </c>
      <c r="AV91" s="48" t="str">
        <f t="shared" si="33"/>
        <v>revisar</v>
      </c>
      <c r="AW91" s="48" t="str">
        <f t="shared" si="33"/>
        <v>ok</v>
      </c>
      <c r="AX91" s="48" t="str">
        <f t="shared" si="33"/>
        <v>revisar</v>
      </c>
      <c r="AY91" s="48" t="str">
        <f t="shared" si="33"/>
        <v>ok</v>
      </c>
      <c r="AZ91" s="48" t="str">
        <f t="shared" si="33"/>
        <v>revisar</v>
      </c>
      <c r="BA91" s="48" t="str">
        <f t="shared" si="33"/>
        <v>revisar</v>
      </c>
      <c r="BB91" s="48" t="str">
        <f t="shared" si="33"/>
        <v>revisar</v>
      </c>
      <c r="BC91" s="48" t="str">
        <f t="shared" si="33"/>
        <v>revisar</v>
      </c>
      <c r="BD91" s="48" t="str">
        <f t="shared" si="33"/>
        <v>ok</v>
      </c>
      <c r="BE91" s="48" t="str">
        <f t="shared" si="33"/>
        <v>ok</v>
      </c>
      <c r="BF91" s="48" t="str">
        <f t="shared" si="33"/>
        <v>ok</v>
      </c>
      <c r="BG91" s="48" t="str">
        <f t="shared" si="26"/>
        <v>ok</v>
      </c>
    </row>
    <row r="92" spans="1:59" ht="26.25" customHeight="1">
      <c r="A92" s="122"/>
      <c r="B92" s="123" t="e">
        <f t="shared" si="27"/>
        <v>#DIV/0!</v>
      </c>
      <c r="C92" s="122"/>
      <c r="D92" s="124" t="s">
        <v>226</v>
      </c>
      <c r="E92" s="86">
        <v>100862</v>
      </c>
      <c r="F92" s="125" t="s">
        <v>28</v>
      </c>
      <c r="G92" s="88" t="s">
        <v>227</v>
      </c>
      <c r="H92" s="185" t="s">
        <v>76</v>
      </c>
      <c r="I92" s="200"/>
      <c r="J92" s="94"/>
      <c r="K92" s="94">
        <v>13.91</v>
      </c>
      <c r="L92" s="94">
        <v>27.79</v>
      </c>
      <c r="M92" s="186">
        <f t="shared" si="28"/>
        <v>41.7</v>
      </c>
      <c r="N92" s="92">
        <v>0.25190000000000001</v>
      </c>
      <c r="O92" s="93">
        <f t="shared" si="29"/>
        <v>52.2</v>
      </c>
      <c r="P92" s="93"/>
      <c r="Q92" s="93">
        <f t="shared" si="30"/>
        <v>0</v>
      </c>
      <c r="R92" s="93">
        <f t="shared" si="31"/>
        <v>0</v>
      </c>
      <c r="S92" s="94">
        <f t="shared" si="32"/>
        <v>0</v>
      </c>
      <c r="T92" s="118"/>
      <c r="U92" s="118"/>
      <c r="V92" s="6" t="str">
        <f t="shared" si="4"/>
        <v>3.15</v>
      </c>
      <c r="W92" s="6" t="b">
        <f t="shared" si="25"/>
        <v>0</v>
      </c>
      <c r="X92" s="118"/>
      <c r="Y92" s="118"/>
      <c r="Z92" s="118"/>
      <c r="AA92" s="204"/>
      <c r="AB92" s="85" t="s">
        <v>211</v>
      </c>
      <c r="AC92" s="95"/>
      <c r="AD92" s="96"/>
      <c r="AE92" s="97" t="s">
        <v>64</v>
      </c>
      <c r="AF92" s="89" t="s">
        <v>64</v>
      </c>
      <c r="AG92" s="98">
        <v>0</v>
      </c>
      <c r="AH92" s="90">
        <v>0</v>
      </c>
      <c r="AI92" s="90">
        <v>11.27</v>
      </c>
      <c r="AJ92" s="90">
        <v>36.26</v>
      </c>
      <c r="AK92" s="91">
        <v>47.53</v>
      </c>
      <c r="AL92" s="99" t="s">
        <v>64</v>
      </c>
      <c r="AM92" s="93">
        <f t="shared" si="34"/>
        <v>47.53</v>
      </c>
      <c r="AN92" s="93">
        <f t="shared" si="35"/>
        <v>0</v>
      </c>
      <c r="AO92" s="93">
        <f t="shared" si="36"/>
        <v>0</v>
      </c>
      <c r="AP92" s="93">
        <f t="shared" si="37"/>
        <v>0</v>
      </c>
      <c r="AQ92" s="94">
        <f t="shared" si="38"/>
        <v>0</v>
      </c>
      <c r="AR92" s="48" t="str">
        <f t="shared" si="33"/>
        <v>revisar</v>
      </c>
      <c r="AS92" s="48" t="str">
        <f t="shared" si="33"/>
        <v>revisar</v>
      </c>
      <c r="AT92" s="48" t="str">
        <f t="shared" si="33"/>
        <v>revisar</v>
      </c>
      <c r="AU92" s="48" t="str">
        <f t="shared" si="33"/>
        <v>revisar</v>
      </c>
      <c r="AV92" s="48" t="str">
        <f t="shared" si="33"/>
        <v>revisar</v>
      </c>
      <c r="AW92" s="48" t="str">
        <f t="shared" si="33"/>
        <v>ok</v>
      </c>
      <c r="AX92" s="48" t="str">
        <f t="shared" si="33"/>
        <v>ok</v>
      </c>
      <c r="AY92" s="48" t="str">
        <f t="shared" si="33"/>
        <v>revisar</v>
      </c>
      <c r="AZ92" s="48" t="str">
        <f t="shared" si="33"/>
        <v>revisar</v>
      </c>
      <c r="BA92" s="48" t="str">
        <f t="shared" si="33"/>
        <v>revisar</v>
      </c>
      <c r="BB92" s="48" t="str">
        <f t="shared" si="33"/>
        <v>revisar</v>
      </c>
      <c r="BC92" s="48" t="str">
        <f t="shared" si="33"/>
        <v>revisar</v>
      </c>
      <c r="BD92" s="48" t="str">
        <f t="shared" si="33"/>
        <v>ok</v>
      </c>
      <c r="BE92" s="48" t="str">
        <f t="shared" si="33"/>
        <v>ok</v>
      </c>
      <c r="BF92" s="48" t="str">
        <f t="shared" si="33"/>
        <v>ok</v>
      </c>
      <c r="BG92" s="48" t="str">
        <f t="shared" si="26"/>
        <v>ok</v>
      </c>
    </row>
    <row r="93" spans="1:59" ht="26.25" customHeight="1">
      <c r="A93" s="122"/>
      <c r="B93" s="123" t="e">
        <f t="shared" si="27"/>
        <v>#DIV/0!</v>
      </c>
      <c r="C93" s="122"/>
      <c r="D93" s="124" t="s">
        <v>228</v>
      </c>
      <c r="E93" s="86">
        <v>12117</v>
      </c>
      <c r="F93" s="125" t="s">
        <v>229</v>
      </c>
      <c r="G93" s="88" t="s">
        <v>230</v>
      </c>
      <c r="H93" s="185" t="s">
        <v>76</v>
      </c>
      <c r="I93" s="200"/>
      <c r="J93" s="94"/>
      <c r="K93" s="94">
        <v>38.51</v>
      </c>
      <c r="L93" s="94">
        <v>391.16</v>
      </c>
      <c r="M93" s="186">
        <f t="shared" si="28"/>
        <v>429.67</v>
      </c>
      <c r="N93" s="92">
        <v>0.25190000000000001</v>
      </c>
      <c r="O93" s="93">
        <f t="shared" si="29"/>
        <v>537.9</v>
      </c>
      <c r="P93" s="93"/>
      <c r="Q93" s="93">
        <f t="shared" si="30"/>
        <v>0</v>
      </c>
      <c r="R93" s="93">
        <f t="shared" si="31"/>
        <v>0</v>
      </c>
      <c r="S93" s="94">
        <f t="shared" si="32"/>
        <v>0</v>
      </c>
      <c r="T93" s="118"/>
      <c r="U93" s="118"/>
      <c r="V93" s="6" t="str">
        <f t="shared" si="4"/>
        <v>3.16</v>
      </c>
      <c r="W93" s="6" t="b">
        <f t="shared" si="25"/>
        <v>0</v>
      </c>
      <c r="X93" s="118"/>
      <c r="Y93" s="118"/>
      <c r="Z93" s="118"/>
      <c r="AA93" s="204"/>
      <c r="AB93" s="85" t="s">
        <v>213</v>
      </c>
      <c r="AC93" s="95"/>
      <c r="AD93" s="96"/>
      <c r="AE93" s="97" t="s">
        <v>64</v>
      </c>
      <c r="AF93" s="89" t="s">
        <v>64</v>
      </c>
      <c r="AG93" s="98">
        <v>0</v>
      </c>
      <c r="AH93" s="90" t="e">
        <v>#N/A</v>
      </c>
      <c r="AI93" s="90">
        <v>0</v>
      </c>
      <c r="AJ93" s="90" t="e">
        <v>#N/A</v>
      </c>
      <c r="AK93" s="91" t="e">
        <v>#N/A</v>
      </c>
      <c r="AL93" s="99" t="s">
        <v>64</v>
      </c>
      <c r="AM93" s="93" t="e">
        <f t="shared" si="34"/>
        <v>#N/A</v>
      </c>
      <c r="AN93" s="93" t="e">
        <f t="shared" si="35"/>
        <v>#N/A</v>
      </c>
      <c r="AO93" s="93">
        <f t="shared" si="36"/>
        <v>0</v>
      </c>
      <c r="AP93" s="93" t="e">
        <f t="shared" si="37"/>
        <v>#N/A</v>
      </c>
      <c r="AQ93" s="94">
        <f t="shared" si="38"/>
        <v>0</v>
      </c>
      <c r="AR93" s="48" t="str">
        <f t="shared" si="33"/>
        <v>revisar</v>
      </c>
      <c r="AS93" s="48" t="str">
        <f t="shared" si="33"/>
        <v>revisar</v>
      </c>
      <c r="AT93" s="48" t="str">
        <f t="shared" si="33"/>
        <v>revisar</v>
      </c>
      <c r="AU93" s="48" t="str">
        <f t="shared" si="33"/>
        <v>revisar</v>
      </c>
      <c r="AV93" s="48" t="str">
        <f t="shared" si="33"/>
        <v>revisar</v>
      </c>
      <c r="AW93" s="48" t="str">
        <f t="shared" si="33"/>
        <v>ok</v>
      </c>
      <c r="AX93" s="48" t="e">
        <f t="shared" si="33"/>
        <v>#N/A</v>
      </c>
      <c r="AY93" s="48" t="str">
        <f t="shared" si="33"/>
        <v>revisar</v>
      </c>
      <c r="AZ93" s="48" t="e">
        <f t="shared" si="33"/>
        <v>#N/A</v>
      </c>
      <c r="BA93" s="48" t="e">
        <f t="shared" si="33"/>
        <v>#N/A</v>
      </c>
      <c r="BB93" s="48" t="str">
        <f t="shared" si="33"/>
        <v>revisar</v>
      </c>
      <c r="BC93" s="48" t="e">
        <f t="shared" si="33"/>
        <v>#N/A</v>
      </c>
      <c r="BD93" s="48" t="e">
        <f t="shared" si="33"/>
        <v>#N/A</v>
      </c>
      <c r="BE93" s="48" t="str">
        <f t="shared" si="33"/>
        <v>ok</v>
      </c>
      <c r="BF93" s="48" t="e">
        <f t="shared" si="33"/>
        <v>#N/A</v>
      </c>
      <c r="BG93" s="48" t="str">
        <f t="shared" si="26"/>
        <v>ok</v>
      </c>
    </row>
    <row r="94" spans="1:59" ht="26.25" customHeight="1">
      <c r="A94" s="122"/>
      <c r="B94" s="123" t="e">
        <f t="shared" si="27"/>
        <v>#DIV/0!</v>
      </c>
      <c r="C94" s="122"/>
      <c r="D94" s="124" t="s">
        <v>231</v>
      </c>
      <c r="E94" s="86" t="s">
        <v>232</v>
      </c>
      <c r="F94" s="125" t="s">
        <v>42</v>
      </c>
      <c r="G94" s="88" t="s">
        <v>233</v>
      </c>
      <c r="H94" s="185" t="s">
        <v>46</v>
      </c>
      <c r="I94" s="200"/>
      <c r="J94" s="94"/>
      <c r="K94" s="94">
        <v>1.86</v>
      </c>
      <c r="L94" s="94">
        <v>12.75</v>
      </c>
      <c r="M94" s="186">
        <f t="shared" si="28"/>
        <v>14.61</v>
      </c>
      <c r="N94" s="92">
        <v>0.25190000000000001</v>
      </c>
      <c r="O94" s="93">
        <f t="shared" si="29"/>
        <v>18.29</v>
      </c>
      <c r="P94" s="93"/>
      <c r="Q94" s="93">
        <f t="shared" si="30"/>
        <v>0</v>
      </c>
      <c r="R94" s="93">
        <f t="shared" si="31"/>
        <v>0</v>
      </c>
      <c r="S94" s="94">
        <f t="shared" si="32"/>
        <v>0</v>
      </c>
      <c r="T94" s="118"/>
      <c r="U94" s="118"/>
      <c r="V94" s="6" t="str">
        <f t="shared" si="4"/>
        <v>3.17</v>
      </c>
      <c r="W94" s="6" t="b">
        <f t="shared" si="25"/>
        <v>0</v>
      </c>
      <c r="X94" s="118"/>
      <c r="Y94" s="118"/>
      <c r="Z94" s="118"/>
      <c r="AA94" s="204"/>
      <c r="AB94" s="85" t="s">
        <v>216</v>
      </c>
      <c r="AC94" s="95"/>
      <c r="AD94" s="96"/>
      <c r="AE94" s="97" t="s">
        <v>64</v>
      </c>
      <c r="AF94" s="89" t="s">
        <v>64</v>
      </c>
      <c r="AG94" s="98">
        <v>0</v>
      </c>
      <c r="AH94" s="90">
        <v>0</v>
      </c>
      <c r="AI94" s="90">
        <v>0</v>
      </c>
      <c r="AJ94" s="90">
        <v>0</v>
      </c>
      <c r="AK94" s="91">
        <v>0</v>
      </c>
      <c r="AL94" s="99" t="s">
        <v>64</v>
      </c>
      <c r="AM94" s="93">
        <f t="shared" si="34"/>
        <v>0</v>
      </c>
      <c r="AN94" s="93">
        <f t="shared" si="35"/>
        <v>0</v>
      </c>
      <c r="AO94" s="93">
        <f t="shared" si="36"/>
        <v>0</v>
      </c>
      <c r="AP94" s="93">
        <f t="shared" si="37"/>
        <v>0</v>
      </c>
      <c r="AQ94" s="94">
        <f t="shared" si="38"/>
        <v>0</v>
      </c>
      <c r="AR94" s="48" t="str">
        <f t="shared" si="33"/>
        <v>revisar</v>
      </c>
      <c r="AS94" s="48" t="str">
        <f t="shared" si="33"/>
        <v>revisar</v>
      </c>
      <c r="AT94" s="48" t="str">
        <f t="shared" si="33"/>
        <v>revisar</v>
      </c>
      <c r="AU94" s="48" t="str">
        <f t="shared" si="33"/>
        <v>revisar</v>
      </c>
      <c r="AV94" s="48" t="str">
        <f t="shared" si="33"/>
        <v>revisar</v>
      </c>
      <c r="AW94" s="48" t="str">
        <f t="shared" si="33"/>
        <v>ok</v>
      </c>
      <c r="AX94" s="48" t="str">
        <f t="shared" si="33"/>
        <v>ok</v>
      </c>
      <c r="AY94" s="48" t="str">
        <f t="shared" si="33"/>
        <v>revisar</v>
      </c>
      <c r="AZ94" s="48" t="str">
        <f t="shared" si="33"/>
        <v>revisar</v>
      </c>
      <c r="BA94" s="48" t="str">
        <f t="shared" si="33"/>
        <v>revisar</v>
      </c>
      <c r="BB94" s="48" t="str">
        <f t="shared" si="33"/>
        <v>revisar</v>
      </c>
      <c r="BC94" s="48" t="str">
        <f t="shared" si="33"/>
        <v>revisar</v>
      </c>
      <c r="BD94" s="48" t="str">
        <f t="shared" si="33"/>
        <v>ok</v>
      </c>
      <c r="BE94" s="48" t="str">
        <f t="shared" si="33"/>
        <v>ok</v>
      </c>
      <c r="BF94" s="48" t="str">
        <f t="shared" si="33"/>
        <v>ok</v>
      </c>
      <c r="BG94" s="48" t="str">
        <f t="shared" si="26"/>
        <v>ok</v>
      </c>
    </row>
    <row r="95" spans="1:59" ht="26.25" customHeight="1">
      <c r="A95" s="122"/>
      <c r="B95" s="123" t="e">
        <f t="shared" si="27"/>
        <v>#DIV/0!</v>
      </c>
      <c r="C95" s="122"/>
      <c r="D95" s="124" t="s">
        <v>234</v>
      </c>
      <c r="E95" s="86" t="s">
        <v>235</v>
      </c>
      <c r="F95" s="125" t="s">
        <v>42</v>
      </c>
      <c r="G95" s="88" t="s">
        <v>236</v>
      </c>
      <c r="H95" s="185" t="s">
        <v>40</v>
      </c>
      <c r="I95" s="200"/>
      <c r="J95" s="94"/>
      <c r="K95" s="94">
        <v>19.27</v>
      </c>
      <c r="L95" s="94">
        <v>101.54</v>
      </c>
      <c r="M95" s="186">
        <f t="shared" si="28"/>
        <v>120.81</v>
      </c>
      <c r="N95" s="92">
        <v>0.25190000000000001</v>
      </c>
      <c r="O95" s="93">
        <f t="shared" si="29"/>
        <v>151.24</v>
      </c>
      <c r="P95" s="93"/>
      <c r="Q95" s="93">
        <f t="shared" si="30"/>
        <v>0</v>
      </c>
      <c r="R95" s="93">
        <f t="shared" si="31"/>
        <v>0</v>
      </c>
      <c r="S95" s="94">
        <f t="shared" si="32"/>
        <v>0</v>
      </c>
      <c r="T95" s="118"/>
      <c r="U95" s="118"/>
      <c r="V95" s="6" t="str">
        <f t="shared" si="4"/>
        <v>3.18</v>
      </c>
      <c r="W95" s="6" t="b">
        <f t="shared" si="25"/>
        <v>0</v>
      </c>
      <c r="X95" s="118"/>
      <c r="Y95" s="118"/>
      <c r="Z95" s="118"/>
      <c r="AA95" s="204"/>
      <c r="AB95" s="85" t="s">
        <v>218</v>
      </c>
      <c r="AC95" s="95"/>
      <c r="AD95" s="96"/>
      <c r="AE95" s="97" t="s">
        <v>64</v>
      </c>
      <c r="AF95" s="89" t="s">
        <v>64</v>
      </c>
      <c r="AG95" s="98">
        <v>0</v>
      </c>
      <c r="AH95" s="90">
        <v>0</v>
      </c>
      <c r="AI95" s="90">
        <v>0</v>
      </c>
      <c r="AJ95" s="90">
        <v>0</v>
      </c>
      <c r="AK95" s="91">
        <v>0</v>
      </c>
      <c r="AL95" s="99" t="s">
        <v>64</v>
      </c>
      <c r="AM95" s="93">
        <f t="shared" si="34"/>
        <v>0</v>
      </c>
      <c r="AN95" s="93">
        <f t="shared" si="35"/>
        <v>0</v>
      </c>
      <c r="AO95" s="93">
        <f t="shared" si="36"/>
        <v>0</v>
      </c>
      <c r="AP95" s="93">
        <f t="shared" si="37"/>
        <v>0</v>
      </c>
      <c r="AQ95" s="94">
        <f t="shared" si="38"/>
        <v>0</v>
      </c>
      <c r="AR95" s="48" t="str">
        <f t="shared" ref="AR95:BF111" si="39">IF(AB95=D95,"ok","revisar")</f>
        <v>revisar</v>
      </c>
      <c r="AS95" s="48" t="str">
        <f t="shared" si="39"/>
        <v>revisar</v>
      </c>
      <c r="AT95" s="48" t="str">
        <f t="shared" si="39"/>
        <v>revisar</v>
      </c>
      <c r="AU95" s="48" t="str">
        <f t="shared" si="39"/>
        <v>revisar</v>
      </c>
      <c r="AV95" s="48" t="str">
        <f t="shared" si="39"/>
        <v>revisar</v>
      </c>
      <c r="AW95" s="48" t="str">
        <f t="shared" si="39"/>
        <v>ok</v>
      </c>
      <c r="AX95" s="48" t="str">
        <f t="shared" si="39"/>
        <v>ok</v>
      </c>
      <c r="AY95" s="48" t="str">
        <f t="shared" si="39"/>
        <v>revisar</v>
      </c>
      <c r="AZ95" s="48" t="str">
        <f t="shared" si="39"/>
        <v>revisar</v>
      </c>
      <c r="BA95" s="48" t="str">
        <f t="shared" si="39"/>
        <v>revisar</v>
      </c>
      <c r="BB95" s="48" t="str">
        <f t="shared" si="39"/>
        <v>revisar</v>
      </c>
      <c r="BC95" s="48" t="str">
        <f t="shared" si="39"/>
        <v>revisar</v>
      </c>
      <c r="BD95" s="48" t="str">
        <f t="shared" si="39"/>
        <v>ok</v>
      </c>
      <c r="BE95" s="48" t="str">
        <f t="shared" si="39"/>
        <v>ok</v>
      </c>
      <c r="BF95" s="48" t="str">
        <f t="shared" si="39"/>
        <v>ok</v>
      </c>
      <c r="BG95" s="48" t="str">
        <f t="shared" si="26"/>
        <v>ok</v>
      </c>
    </row>
    <row r="96" spans="1:59" ht="26.25" customHeight="1">
      <c r="A96" s="122"/>
      <c r="B96" s="123" t="e">
        <f t="shared" si="27"/>
        <v>#DIV/0!</v>
      </c>
      <c r="C96" s="122"/>
      <c r="D96" s="124" t="s">
        <v>237</v>
      </c>
      <c r="E96" s="86" t="s">
        <v>238</v>
      </c>
      <c r="F96" s="125" t="s">
        <v>42</v>
      </c>
      <c r="G96" s="88" t="s">
        <v>239</v>
      </c>
      <c r="H96" s="185" t="s">
        <v>40</v>
      </c>
      <c r="I96" s="200"/>
      <c r="J96" s="94"/>
      <c r="K96" s="94">
        <v>101.44</v>
      </c>
      <c r="L96" s="94">
        <v>416.43</v>
      </c>
      <c r="M96" s="186">
        <f t="shared" si="28"/>
        <v>517.87</v>
      </c>
      <c r="N96" s="92">
        <v>0.25190000000000001</v>
      </c>
      <c r="O96" s="93">
        <f t="shared" si="29"/>
        <v>648.32000000000005</v>
      </c>
      <c r="P96" s="93"/>
      <c r="Q96" s="93">
        <f t="shared" si="30"/>
        <v>0</v>
      </c>
      <c r="R96" s="93">
        <f t="shared" si="31"/>
        <v>0</v>
      </c>
      <c r="S96" s="94">
        <f t="shared" si="32"/>
        <v>0</v>
      </c>
      <c r="T96" s="118"/>
      <c r="U96" s="118"/>
      <c r="V96" s="6" t="str">
        <f t="shared" si="4"/>
        <v>3.19</v>
      </c>
      <c r="W96" s="6" t="b">
        <f t="shared" si="25"/>
        <v>0</v>
      </c>
      <c r="X96" s="118"/>
      <c r="Y96" s="118"/>
      <c r="Z96" s="118"/>
      <c r="AA96" s="204"/>
      <c r="AB96" s="85" t="s">
        <v>220</v>
      </c>
      <c r="AC96" s="95"/>
      <c r="AD96" s="96"/>
      <c r="AE96" s="97" t="s">
        <v>64</v>
      </c>
      <c r="AF96" s="89" t="s">
        <v>64</v>
      </c>
      <c r="AG96" s="98">
        <v>0</v>
      </c>
      <c r="AH96" s="90">
        <v>0</v>
      </c>
      <c r="AI96" s="90">
        <v>0</v>
      </c>
      <c r="AJ96" s="90">
        <v>0</v>
      </c>
      <c r="AK96" s="91">
        <v>0</v>
      </c>
      <c r="AL96" s="99" t="s">
        <v>64</v>
      </c>
      <c r="AM96" s="93">
        <f t="shared" si="34"/>
        <v>0</v>
      </c>
      <c r="AN96" s="93">
        <f t="shared" si="35"/>
        <v>0</v>
      </c>
      <c r="AO96" s="93">
        <f t="shared" si="36"/>
        <v>0</v>
      </c>
      <c r="AP96" s="93">
        <f t="shared" si="37"/>
        <v>0</v>
      </c>
      <c r="AQ96" s="94">
        <f t="shared" si="38"/>
        <v>0</v>
      </c>
      <c r="AR96" s="48" t="str">
        <f t="shared" si="39"/>
        <v>revisar</v>
      </c>
      <c r="AS96" s="48" t="str">
        <f t="shared" si="39"/>
        <v>revisar</v>
      </c>
      <c r="AT96" s="48" t="str">
        <f t="shared" si="39"/>
        <v>revisar</v>
      </c>
      <c r="AU96" s="48" t="str">
        <f t="shared" si="39"/>
        <v>revisar</v>
      </c>
      <c r="AV96" s="48" t="str">
        <f t="shared" si="39"/>
        <v>revisar</v>
      </c>
      <c r="AW96" s="48" t="str">
        <f t="shared" si="39"/>
        <v>ok</v>
      </c>
      <c r="AX96" s="48" t="str">
        <f t="shared" si="39"/>
        <v>ok</v>
      </c>
      <c r="AY96" s="48" t="str">
        <f t="shared" si="39"/>
        <v>revisar</v>
      </c>
      <c r="AZ96" s="48" t="str">
        <f t="shared" si="39"/>
        <v>revisar</v>
      </c>
      <c r="BA96" s="48" t="str">
        <f t="shared" si="39"/>
        <v>revisar</v>
      </c>
      <c r="BB96" s="48" t="str">
        <f t="shared" si="39"/>
        <v>revisar</v>
      </c>
      <c r="BC96" s="48" t="str">
        <f t="shared" si="39"/>
        <v>revisar</v>
      </c>
      <c r="BD96" s="48" t="str">
        <f t="shared" si="39"/>
        <v>ok</v>
      </c>
      <c r="BE96" s="48" t="str">
        <f t="shared" si="39"/>
        <v>ok</v>
      </c>
      <c r="BF96" s="48" t="str">
        <f t="shared" si="39"/>
        <v>ok</v>
      </c>
      <c r="BG96" s="48" t="str">
        <f t="shared" si="26"/>
        <v>ok</v>
      </c>
    </row>
    <row r="97" spans="1:59" ht="26.25" customHeight="1">
      <c r="A97" s="122"/>
      <c r="B97" s="123" t="e">
        <f t="shared" si="27"/>
        <v>#DIV/0!</v>
      </c>
      <c r="C97" s="122"/>
      <c r="D97" s="124" t="s">
        <v>240</v>
      </c>
      <c r="E97" s="86" t="s">
        <v>241</v>
      </c>
      <c r="F97" s="125" t="s">
        <v>42</v>
      </c>
      <c r="G97" s="88" t="s">
        <v>242</v>
      </c>
      <c r="H97" s="185" t="s">
        <v>76</v>
      </c>
      <c r="I97" s="200"/>
      <c r="J97" s="94"/>
      <c r="K97" s="94">
        <v>82.48</v>
      </c>
      <c r="L97" s="94">
        <v>0</v>
      </c>
      <c r="M97" s="186">
        <f t="shared" si="28"/>
        <v>82.48</v>
      </c>
      <c r="N97" s="92">
        <v>0.25190000000000001</v>
      </c>
      <c r="O97" s="93">
        <f t="shared" si="29"/>
        <v>103.25</v>
      </c>
      <c r="P97" s="93"/>
      <c r="Q97" s="93">
        <f t="shared" si="30"/>
        <v>0</v>
      </c>
      <c r="R97" s="93">
        <f t="shared" si="31"/>
        <v>0</v>
      </c>
      <c r="S97" s="94">
        <f t="shared" si="32"/>
        <v>0</v>
      </c>
      <c r="T97" s="118"/>
      <c r="U97" s="118"/>
      <c r="V97" s="6" t="str">
        <f t="shared" si="4"/>
        <v>3.20</v>
      </c>
      <c r="W97" s="6">
        <f t="shared" si="25"/>
        <v>0</v>
      </c>
      <c r="X97" s="118"/>
      <c r="Y97" s="118"/>
      <c r="Z97" s="118"/>
      <c r="AA97" s="204"/>
      <c r="AB97" s="85" t="s">
        <v>222</v>
      </c>
      <c r="AC97" s="95"/>
      <c r="AD97" s="96"/>
      <c r="AE97" s="97" t="s">
        <v>64</v>
      </c>
      <c r="AF97" s="89" t="s">
        <v>64</v>
      </c>
      <c r="AG97" s="98">
        <v>0</v>
      </c>
      <c r="AH97" s="90" t="e">
        <v>#N/A</v>
      </c>
      <c r="AI97" s="90">
        <v>0</v>
      </c>
      <c r="AJ97" s="90" t="e">
        <v>#N/A</v>
      </c>
      <c r="AK97" s="91" t="e">
        <v>#N/A</v>
      </c>
      <c r="AL97" s="99" t="s">
        <v>64</v>
      </c>
      <c r="AM97" s="93" t="e">
        <f t="shared" si="34"/>
        <v>#N/A</v>
      </c>
      <c r="AN97" s="93" t="e">
        <f t="shared" si="35"/>
        <v>#N/A</v>
      </c>
      <c r="AO97" s="93">
        <f t="shared" si="36"/>
        <v>0</v>
      </c>
      <c r="AP97" s="93" t="e">
        <f t="shared" si="37"/>
        <v>#N/A</v>
      </c>
      <c r="AQ97" s="94">
        <f t="shared" si="38"/>
        <v>0</v>
      </c>
      <c r="AR97" s="48" t="str">
        <f t="shared" si="39"/>
        <v>revisar</v>
      </c>
      <c r="AS97" s="48" t="str">
        <f t="shared" si="39"/>
        <v>revisar</v>
      </c>
      <c r="AT97" s="48" t="str">
        <f t="shared" si="39"/>
        <v>revisar</v>
      </c>
      <c r="AU97" s="48" t="str">
        <f t="shared" si="39"/>
        <v>revisar</v>
      </c>
      <c r="AV97" s="48" t="str">
        <f t="shared" si="39"/>
        <v>revisar</v>
      </c>
      <c r="AW97" s="48" t="str">
        <f t="shared" si="39"/>
        <v>ok</v>
      </c>
      <c r="AX97" s="48" t="e">
        <f t="shared" si="39"/>
        <v>#N/A</v>
      </c>
      <c r="AY97" s="48" t="str">
        <f t="shared" si="39"/>
        <v>revisar</v>
      </c>
      <c r="AZ97" s="48" t="e">
        <f t="shared" si="39"/>
        <v>#N/A</v>
      </c>
      <c r="BA97" s="48" t="e">
        <f t="shared" si="39"/>
        <v>#N/A</v>
      </c>
      <c r="BB97" s="48" t="str">
        <f t="shared" si="39"/>
        <v>revisar</v>
      </c>
      <c r="BC97" s="48" t="e">
        <f t="shared" si="39"/>
        <v>#N/A</v>
      </c>
      <c r="BD97" s="48" t="e">
        <f t="shared" si="39"/>
        <v>#N/A</v>
      </c>
      <c r="BE97" s="48" t="str">
        <f t="shared" si="39"/>
        <v>ok</v>
      </c>
      <c r="BF97" s="48" t="e">
        <f t="shared" si="39"/>
        <v>#N/A</v>
      </c>
      <c r="BG97" s="48" t="str">
        <f t="shared" si="26"/>
        <v>ok</v>
      </c>
    </row>
    <row r="98" spans="1:59" ht="26.25" customHeight="1">
      <c r="A98" s="122"/>
      <c r="B98" s="123" t="e">
        <f t="shared" si="27"/>
        <v>#DIV/0!</v>
      </c>
      <c r="C98" s="122"/>
      <c r="D98" s="124" t="s">
        <v>243</v>
      </c>
      <c r="E98" s="86" t="s">
        <v>244</v>
      </c>
      <c r="F98" s="125" t="s">
        <v>42</v>
      </c>
      <c r="G98" s="88" t="s">
        <v>245</v>
      </c>
      <c r="H98" s="185" t="s">
        <v>76</v>
      </c>
      <c r="I98" s="200"/>
      <c r="J98" s="94"/>
      <c r="K98" s="94">
        <v>33.33</v>
      </c>
      <c r="L98" s="94">
        <v>3.96</v>
      </c>
      <c r="M98" s="186">
        <f t="shared" si="28"/>
        <v>37.29</v>
      </c>
      <c r="N98" s="92">
        <v>0.25190000000000001</v>
      </c>
      <c r="O98" s="93">
        <f t="shared" si="29"/>
        <v>46.68</v>
      </c>
      <c r="P98" s="93"/>
      <c r="Q98" s="93">
        <f t="shared" si="30"/>
        <v>0</v>
      </c>
      <c r="R98" s="93">
        <f t="shared" si="31"/>
        <v>0</v>
      </c>
      <c r="S98" s="94">
        <f t="shared" si="32"/>
        <v>0</v>
      </c>
      <c r="T98" s="118"/>
      <c r="U98" s="118"/>
      <c r="V98" s="6" t="str">
        <f t="shared" si="4"/>
        <v>3.21</v>
      </c>
      <c r="W98" s="6" t="b">
        <f t="shared" si="25"/>
        <v>0</v>
      </c>
      <c r="X98" s="118"/>
      <c r="Y98" s="118"/>
      <c r="Z98" s="118"/>
      <c r="AA98" s="204"/>
      <c r="AB98" s="85" t="s">
        <v>224</v>
      </c>
      <c r="AC98" s="95"/>
      <c r="AD98" s="96"/>
      <c r="AE98" s="97" t="s">
        <v>64</v>
      </c>
      <c r="AF98" s="89" t="s">
        <v>64</v>
      </c>
      <c r="AG98" s="98">
        <v>0</v>
      </c>
      <c r="AH98" s="90" t="e">
        <v>#N/A</v>
      </c>
      <c r="AI98" s="90">
        <v>0</v>
      </c>
      <c r="AJ98" s="90" t="e">
        <v>#N/A</v>
      </c>
      <c r="AK98" s="91" t="e">
        <v>#N/A</v>
      </c>
      <c r="AL98" s="99" t="s">
        <v>64</v>
      </c>
      <c r="AM98" s="93" t="e">
        <f t="shared" si="34"/>
        <v>#N/A</v>
      </c>
      <c r="AN98" s="93" t="e">
        <f t="shared" si="35"/>
        <v>#N/A</v>
      </c>
      <c r="AO98" s="93">
        <f t="shared" si="36"/>
        <v>0</v>
      </c>
      <c r="AP98" s="93" t="e">
        <f t="shared" si="37"/>
        <v>#N/A</v>
      </c>
      <c r="AQ98" s="94">
        <f t="shared" si="38"/>
        <v>0</v>
      </c>
      <c r="AR98" s="48" t="str">
        <f t="shared" si="39"/>
        <v>revisar</v>
      </c>
      <c r="AS98" s="48" t="str">
        <f t="shared" si="39"/>
        <v>revisar</v>
      </c>
      <c r="AT98" s="48" t="str">
        <f t="shared" si="39"/>
        <v>revisar</v>
      </c>
      <c r="AU98" s="48" t="str">
        <f t="shared" si="39"/>
        <v>revisar</v>
      </c>
      <c r="AV98" s="48" t="str">
        <f t="shared" si="39"/>
        <v>revisar</v>
      </c>
      <c r="AW98" s="48" t="str">
        <f t="shared" si="39"/>
        <v>ok</v>
      </c>
      <c r="AX98" s="48" t="e">
        <f t="shared" si="39"/>
        <v>#N/A</v>
      </c>
      <c r="AY98" s="48" t="str">
        <f t="shared" si="39"/>
        <v>revisar</v>
      </c>
      <c r="AZ98" s="48" t="e">
        <f t="shared" si="39"/>
        <v>#N/A</v>
      </c>
      <c r="BA98" s="48" t="e">
        <f t="shared" si="39"/>
        <v>#N/A</v>
      </c>
      <c r="BB98" s="48" t="str">
        <f t="shared" si="39"/>
        <v>revisar</v>
      </c>
      <c r="BC98" s="48" t="e">
        <f t="shared" si="39"/>
        <v>#N/A</v>
      </c>
      <c r="BD98" s="48" t="e">
        <f t="shared" si="39"/>
        <v>#N/A</v>
      </c>
      <c r="BE98" s="48" t="str">
        <f t="shared" si="39"/>
        <v>ok</v>
      </c>
      <c r="BF98" s="48" t="e">
        <f t="shared" si="39"/>
        <v>#N/A</v>
      </c>
      <c r="BG98" s="48" t="str">
        <f t="shared" si="26"/>
        <v>ok</v>
      </c>
    </row>
    <row r="99" spans="1:59" ht="26.25" customHeight="1">
      <c r="A99" s="122"/>
      <c r="B99" s="123" t="e">
        <f t="shared" si="27"/>
        <v>#DIV/0!</v>
      </c>
      <c r="C99" s="122"/>
      <c r="D99" s="124" t="s">
        <v>246</v>
      </c>
      <c r="E99" s="86">
        <v>88252</v>
      </c>
      <c r="F99" s="125" t="s">
        <v>28</v>
      </c>
      <c r="G99" s="88" t="s">
        <v>247</v>
      </c>
      <c r="H99" s="185" t="s">
        <v>179</v>
      </c>
      <c r="I99" s="200"/>
      <c r="J99" s="94"/>
      <c r="K99" s="94">
        <v>11.8</v>
      </c>
      <c r="L99" s="94">
        <v>5.97</v>
      </c>
      <c r="M99" s="186">
        <f t="shared" ref="M99" si="40">SUM(K99:L99)</f>
        <v>17.77</v>
      </c>
      <c r="N99" s="92">
        <v>0.25190000000000001</v>
      </c>
      <c r="O99" s="93">
        <f t="shared" si="29"/>
        <v>22.24</v>
      </c>
      <c r="P99" s="93"/>
      <c r="Q99" s="93">
        <f t="shared" si="30"/>
        <v>0</v>
      </c>
      <c r="R99" s="93">
        <f t="shared" si="31"/>
        <v>0</v>
      </c>
      <c r="S99" s="94">
        <f t="shared" si="32"/>
        <v>0</v>
      </c>
      <c r="T99" s="118"/>
      <c r="U99" s="118"/>
      <c r="V99" s="6" t="str">
        <f t="shared" si="4"/>
        <v>3.22</v>
      </c>
      <c r="W99" s="6" t="b">
        <f t="shared" si="25"/>
        <v>0</v>
      </c>
      <c r="X99" s="118"/>
      <c r="Y99" s="118"/>
      <c r="Z99" s="118"/>
      <c r="AA99" s="204"/>
      <c r="AB99" s="85" t="s">
        <v>226</v>
      </c>
      <c r="AC99" s="95"/>
      <c r="AD99" s="96"/>
      <c r="AE99" s="97" t="s">
        <v>64</v>
      </c>
      <c r="AF99" s="89" t="s">
        <v>64</v>
      </c>
      <c r="AG99" s="98">
        <v>0</v>
      </c>
      <c r="AH99" s="90">
        <v>0</v>
      </c>
      <c r="AI99" s="90">
        <v>13.61</v>
      </c>
      <c r="AJ99" s="90">
        <v>5.34</v>
      </c>
      <c r="AK99" s="91">
        <v>18.95</v>
      </c>
      <c r="AL99" s="99" t="s">
        <v>64</v>
      </c>
      <c r="AM99" s="93">
        <f t="shared" si="34"/>
        <v>18.95</v>
      </c>
      <c r="AN99" s="93">
        <f t="shared" si="35"/>
        <v>0</v>
      </c>
      <c r="AO99" s="93">
        <f t="shared" si="36"/>
        <v>0</v>
      </c>
      <c r="AP99" s="93">
        <f t="shared" si="37"/>
        <v>0</v>
      </c>
      <c r="AQ99" s="94">
        <f t="shared" si="38"/>
        <v>0</v>
      </c>
      <c r="AR99" s="48" t="str">
        <f t="shared" si="39"/>
        <v>revisar</v>
      </c>
      <c r="AS99" s="48" t="str">
        <f t="shared" si="39"/>
        <v>revisar</v>
      </c>
      <c r="AT99" s="48" t="str">
        <f t="shared" si="39"/>
        <v>revisar</v>
      </c>
      <c r="AU99" s="48" t="str">
        <f t="shared" si="39"/>
        <v>revisar</v>
      </c>
      <c r="AV99" s="48" t="str">
        <f t="shared" si="39"/>
        <v>revisar</v>
      </c>
      <c r="AW99" s="48" t="str">
        <f t="shared" si="39"/>
        <v>ok</v>
      </c>
      <c r="AX99" s="48" t="str">
        <f t="shared" si="39"/>
        <v>ok</v>
      </c>
      <c r="AY99" s="48" t="str">
        <f t="shared" si="39"/>
        <v>revisar</v>
      </c>
      <c r="AZ99" s="48" t="str">
        <f t="shared" si="39"/>
        <v>revisar</v>
      </c>
      <c r="BA99" s="48" t="str">
        <f t="shared" si="39"/>
        <v>revisar</v>
      </c>
      <c r="BB99" s="48" t="str">
        <f t="shared" si="39"/>
        <v>revisar</v>
      </c>
      <c r="BC99" s="48" t="str">
        <f t="shared" si="39"/>
        <v>revisar</v>
      </c>
      <c r="BD99" s="48" t="str">
        <f t="shared" si="39"/>
        <v>ok</v>
      </c>
      <c r="BE99" s="48" t="str">
        <f t="shared" si="39"/>
        <v>ok</v>
      </c>
      <c r="BF99" s="48" t="str">
        <f t="shared" si="39"/>
        <v>ok</v>
      </c>
      <c r="BG99" s="48" t="str">
        <f t="shared" si="26"/>
        <v>ok</v>
      </c>
    </row>
    <row r="100" spans="1:59" ht="6" customHeight="1">
      <c r="A100" s="122"/>
      <c r="B100" s="123"/>
      <c r="C100" s="122"/>
      <c r="D100" s="102"/>
      <c r="E100" s="102"/>
      <c r="F100" s="102"/>
      <c r="G100" s="127"/>
      <c r="H100" s="101"/>
      <c r="I100" s="188"/>
      <c r="J100" s="193"/>
      <c r="K100" s="193"/>
      <c r="L100" s="193"/>
      <c r="M100" s="190"/>
      <c r="N100" s="129"/>
      <c r="O100" s="109"/>
      <c r="P100" s="109"/>
      <c r="Q100" s="109"/>
      <c r="R100" s="109"/>
      <c r="S100" s="110"/>
      <c r="T100" s="118"/>
      <c r="U100" s="118"/>
      <c r="V100" s="6">
        <f t="shared" si="4"/>
        <v>0</v>
      </c>
      <c r="W100" s="6">
        <f t="shared" si="25"/>
        <v>0</v>
      </c>
      <c r="X100" s="118"/>
      <c r="Y100" s="118"/>
      <c r="Z100" s="118"/>
      <c r="AA100" s="204"/>
      <c r="AB100" s="102"/>
      <c r="AC100" s="102"/>
      <c r="AD100" s="102"/>
      <c r="AE100" s="127"/>
      <c r="AF100" s="102"/>
      <c r="AG100" s="131"/>
      <c r="AH100" s="128"/>
      <c r="AI100" s="128"/>
      <c r="AJ100" s="128"/>
      <c r="AK100" s="107"/>
      <c r="AL100" s="129"/>
      <c r="AM100" s="109"/>
      <c r="AN100" s="109"/>
      <c r="AO100" s="109"/>
      <c r="AP100" s="109"/>
      <c r="AQ100" s="110"/>
      <c r="AR100" s="48" t="str">
        <f t="shared" si="39"/>
        <v>ok</v>
      </c>
      <c r="AS100" s="48" t="str">
        <f t="shared" si="39"/>
        <v>ok</v>
      </c>
      <c r="AT100" s="48" t="str">
        <f t="shared" si="39"/>
        <v>ok</v>
      </c>
      <c r="AU100" s="48" t="str">
        <f t="shared" si="39"/>
        <v>ok</v>
      </c>
      <c r="AV100" s="48" t="str">
        <f t="shared" si="39"/>
        <v>ok</v>
      </c>
      <c r="AW100" s="48" t="str">
        <f t="shared" si="39"/>
        <v>ok</v>
      </c>
      <c r="AX100" s="48" t="str">
        <f t="shared" si="39"/>
        <v>ok</v>
      </c>
      <c r="AY100" s="48" t="str">
        <f t="shared" si="39"/>
        <v>ok</v>
      </c>
      <c r="AZ100" s="48" t="str">
        <f t="shared" si="39"/>
        <v>ok</v>
      </c>
      <c r="BA100" s="48" t="str">
        <f t="shared" si="39"/>
        <v>ok</v>
      </c>
      <c r="BB100" s="48" t="str">
        <f t="shared" si="39"/>
        <v>ok</v>
      </c>
      <c r="BC100" s="48" t="str">
        <f t="shared" si="39"/>
        <v>ok</v>
      </c>
      <c r="BD100" s="48" t="str">
        <f t="shared" si="39"/>
        <v>ok</v>
      </c>
      <c r="BE100" s="48" t="str">
        <f t="shared" si="39"/>
        <v>ok</v>
      </c>
      <c r="BF100" s="48" t="str">
        <f t="shared" si="39"/>
        <v>ok</v>
      </c>
      <c r="BG100" s="48" t="str">
        <f t="shared" si="26"/>
        <v>ok</v>
      </c>
    </row>
    <row r="101" spans="1:59" ht="15" customHeight="1">
      <c r="A101" s="51"/>
      <c r="B101" s="52"/>
      <c r="C101" s="51"/>
      <c r="D101" s="111"/>
      <c r="E101" s="112"/>
      <c r="F101" s="112"/>
      <c r="G101" s="112"/>
      <c r="H101" s="191"/>
      <c r="I101" s="192"/>
      <c r="J101" s="191"/>
      <c r="K101" s="191"/>
      <c r="L101" s="191"/>
      <c r="M101" s="191"/>
      <c r="N101" s="83"/>
      <c r="O101" s="113" t="str">
        <f>CONCATENATE("Subtotal ",G77)</f>
        <v>Subtotal SERVIÇOS GERAIS E INSUMOS</v>
      </c>
      <c r="P101" s="114"/>
      <c r="Q101" s="114">
        <f>SUM(Q78:Q100)</f>
        <v>0</v>
      </c>
      <c r="R101" s="114">
        <f>SUM(R78:R100)</f>
        <v>0</v>
      </c>
      <c r="S101" s="115">
        <f>SUM(S78:S100)</f>
        <v>0</v>
      </c>
      <c r="T101" s="116"/>
      <c r="U101" s="6">
        <v>1</v>
      </c>
      <c r="V101" s="6"/>
      <c r="W101" s="6"/>
      <c r="X101" s="100">
        <f>SUM(P101:R101)</f>
        <v>0</v>
      </c>
      <c r="Y101" s="6" t="str">
        <f>IF(X101&lt;&gt;S101,"erro","ok")</f>
        <v>ok</v>
      </c>
      <c r="Z101" s="6"/>
      <c r="AA101" s="203"/>
      <c r="AB101" s="111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83"/>
      <c r="AM101" s="113" t="s">
        <v>248</v>
      </c>
      <c r="AN101" s="114">
        <v>0</v>
      </c>
      <c r="AO101" s="114">
        <v>11302.16</v>
      </c>
      <c r="AP101" s="114">
        <v>582.96000000000072</v>
      </c>
      <c r="AQ101" s="115">
        <v>11885.119999999999</v>
      </c>
      <c r="AR101" s="48" t="str">
        <f t="shared" si="39"/>
        <v>ok</v>
      </c>
      <c r="AS101" s="48" t="str">
        <f t="shared" si="39"/>
        <v>ok</v>
      </c>
      <c r="AT101" s="48" t="str">
        <f t="shared" si="39"/>
        <v>ok</v>
      </c>
      <c r="AU101" s="48" t="str">
        <f t="shared" si="39"/>
        <v>ok</v>
      </c>
      <c r="AV101" s="48" t="str">
        <f t="shared" si="39"/>
        <v>ok</v>
      </c>
      <c r="AW101" s="48" t="str">
        <f t="shared" si="39"/>
        <v>ok</v>
      </c>
      <c r="AX101" s="48" t="str">
        <f t="shared" si="39"/>
        <v>ok</v>
      </c>
      <c r="AY101" s="48" t="str">
        <f t="shared" si="39"/>
        <v>ok</v>
      </c>
      <c r="AZ101" s="48" t="str">
        <f t="shared" si="39"/>
        <v>ok</v>
      </c>
      <c r="BA101" s="48" t="str">
        <f t="shared" si="39"/>
        <v>ok</v>
      </c>
      <c r="BB101" s="48" t="str">
        <f t="shared" si="39"/>
        <v>ok</v>
      </c>
      <c r="BC101" s="48" t="str">
        <f t="shared" si="39"/>
        <v>revisar</v>
      </c>
      <c r="BD101" s="48" t="str">
        <f t="shared" si="39"/>
        <v>ok</v>
      </c>
      <c r="BE101" s="48" t="str">
        <f t="shared" si="39"/>
        <v>revisar</v>
      </c>
      <c r="BF101" s="48" t="str">
        <f t="shared" si="39"/>
        <v>revisar</v>
      </c>
      <c r="BG101" s="48" t="str">
        <f t="shared" si="26"/>
        <v>revisar</v>
      </c>
    </row>
    <row r="102" spans="1:59" ht="6" customHeight="1">
      <c r="A102" s="38"/>
      <c r="B102" s="74"/>
      <c r="C102" s="38"/>
      <c r="D102" s="117"/>
      <c r="E102" s="118"/>
      <c r="F102" s="119"/>
      <c r="G102" s="119"/>
      <c r="H102" s="118"/>
      <c r="I102" s="120"/>
      <c r="J102" s="118"/>
      <c r="K102" s="118"/>
      <c r="L102" s="118"/>
      <c r="M102" s="118"/>
      <c r="N102" s="6"/>
      <c r="O102" s="118"/>
      <c r="P102" s="118"/>
      <c r="Q102" s="118"/>
      <c r="R102" s="118"/>
      <c r="S102" s="121"/>
      <c r="T102" s="6"/>
      <c r="U102" s="6"/>
      <c r="V102" s="6">
        <f t="shared" si="4"/>
        <v>0</v>
      </c>
      <c r="W102" s="6">
        <f t="shared" si="25"/>
        <v>0</v>
      </c>
      <c r="X102" s="6"/>
      <c r="Y102" s="6"/>
      <c r="Z102" s="6"/>
      <c r="AA102" s="203"/>
      <c r="AB102" s="117"/>
      <c r="AC102" s="118"/>
      <c r="AD102" s="119"/>
      <c r="AE102" s="119"/>
      <c r="AF102" s="118"/>
      <c r="AG102" s="118"/>
      <c r="AH102" s="118"/>
      <c r="AI102" s="118"/>
      <c r="AJ102" s="118"/>
      <c r="AK102" s="118"/>
      <c r="AL102" s="6"/>
      <c r="AM102" s="118"/>
      <c r="AN102" s="118"/>
      <c r="AO102" s="118"/>
      <c r="AP102" s="118"/>
      <c r="AQ102" s="121"/>
      <c r="AR102" s="48" t="str">
        <f t="shared" si="39"/>
        <v>ok</v>
      </c>
      <c r="AS102" s="48" t="str">
        <f t="shared" si="39"/>
        <v>ok</v>
      </c>
      <c r="AT102" s="48" t="str">
        <f t="shared" si="39"/>
        <v>ok</v>
      </c>
      <c r="AU102" s="48" t="str">
        <f t="shared" si="39"/>
        <v>ok</v>
      </c>
      <c r="AV102" s="48" t="str">
        <f t="shared" si="39"/>
        <v>ok</v>
      </c>
      <c r="AW102" s="48" t="str">
        <f t="shared" si="39"/>
        <v>ok</v>
      </c>
      <c r="AX102" s="48" t="str">
        <f t="shared" si="39"/>
        <v>ok</v>
      </c>
      <c r="AY102" s="48" t="str">
        <f t="shared" si="39"/>
        <v>ok</v>
      </c>
      <c r="AZ102" s="48" t="str">
        <f t="shared" si="39"/>
        <v>ok</v>
      </c>
      <c r="BA102" s="48" t="str">
        <f t="shared" si="39"/>
        <v>ok</v>
      </c>
      <c r="BB102" s="48" t="str">
        <f t="shared" si="39"/>
        <v>ok</v>
      </c>
      <c r="BC102" s="48" t="str">
        <f t="shared" si="39"/>
        <v>ok</v>
      </c>
      <c r="BD102" s="48" t="str">
        <f t="shared" si="39"/>
        <v>ok</v>
      </c>
      <c r="BE102" s="48" t="str">
        <f t="shared" si="39"/>
        <v>ok</v>
      </c>
      <c r="BF102" s="48" t="str">
        <f t="shared" si="39"/>
        <v>ok</v>
      </c>
      <c r="BG102" s="48" t="str">
        <f t="shared" si="26"/>
        <v>ok</v>
      </c>
    </row>
    <row r="103" spans="1:59" ht="15" customHeight="1">
      <c r="A103" s="51"/>
      <c r="B103" s="52"/>
      <c r="C103" s="51"/>
      <c r="D103" s="79">
        <v>4</v>
      </c>
      <c r="E103" s="80"/>
      <c r="F103" s="80"/>
      <c r="G103" s="81" t="s">
        <v>249</v>
      </c>
      <c r="H103" s="81"/>
      <c r="I103" s="82"/>
      <c r="J103" s="81"/>
      <c r="K103" s="81"/>
      <c r="L103" s="81"/>
      <c r="M103" s="81"/>
      <c r="N103" s="83"/>
      <c r="O103" s="81"/>
      <c r="P103" s="81"/>
      <c r="Q103" s="81"/>
      <c r="R103" s="81"/>
      <c r="S103" s="84">
        <f>S119</f>
        <v>0</v>
      </c>
      <c r="T103" s="6"/>
      <c r="U103" s="6"/>
      <c r="V103" s="6">
        <f t="shared" si="4"/>
        <v>4</v>
      </c>
      <c r="W103" s="6">
        <f t="shared" si="25"/>
        <v>0</v>
      </c>
      <c r="X103" s="6"/>
      <c r="Y103" s="6"/>
      <c r="Z103" s="6"/>
      <c r="AA103" s="203"/>
      <c r="AB103" s="79">
        <v>4</v>
      </c>
      <c r="AC103" s="80"/>
      <c r="AD103" s="80"/>
      <c r="AE103" s="81" t="s">
        <v>250</v>
      </c>
      <c r="AF103" s="81"/>
      <c r="AG103" s="81"/>
      <c r="AH103" s="81"/>
      <c r="AI103" s="81"/>
      <c r="AJ103" s="81"/>
      <c r="AK103" s="81"/>
      <c r="AL103" s="83"/>
      <c r="AM103" s="81"/>
      <c r="AN103" s="81"/>
      <c r="AO103" s="81"/>
      <c r="AP103" s="81"/>
      <c r="AQ103" s="84">
        <v>31743.260000000002</v>
      </c>
      <c r="AR103" s="48" t="str">
        <f t="shared" si="39"/>
        <v>ok</v>
      </c>
      <c r="AS103" s="48" t="str">
        <f t="shared" si="39"/>
        <v>ok</v>
      </c>
      <c r="AT103" s="48" t="str">
        <f t="shared" si="39"/>
        <v>ok</v>
      </c>
      <c r="AU103" s="48" t="str">
        <f t="shared" si="39"/>
        <v>revisar</v>
      </c>
      <c r="AV103" s="48" t="str">
        <f t="shared" si="39"/>
        <v>ok</v>
      </c>
      <c r="AW103" s="48" t="str">
        <f t="shared" si="39"/>
        <v>ok</v>
      </c>
      <c r="AX103" s="48" t="str">
        <f t="shared" si="39"/>
        <v>ok</v>
      </c>
      <c r="AY103" s="48" t="str">
        <f t="shared" si="39"/>
        <v>ok</v>
      </c>
      <c r="AZ103" s="48" t="str">
        <f t="shared" si="39"/>
        <v>ok</v>
      </c>
      <c r="BA103" s="48" t="str">
        <f t="shared" si="39"/>
        <v>ok</v>
      </c>
      <c r="BB103" s="48" t="str">
        <f t="shared" si="39"/>
        <v>ok</v>
      </c>
      <c r="BC103" s="48" t="str">
        <f t="shared" si="39"/>
        <v>ok</v>
      </c>
      <c r="BD103" s="48" t="str">
        <f t="shared" si="39"/>
        <v>ok</v>
      </c>
      <c r="BE103" s="48" t="str">
        <f t="shared" si="39"/>
        <v>ok</v>
      </c>
      <c r="BF103" s="48" t="str">
        <f t="shared" si="39"/>
        <v>ok</v>
      </c>
      <c r="BG103" s="48" t="str">
        <f t="shared" si="26"/>
        <v>revisar</v>
      </c>
    </row>
    <row r="104" spans="1:59" ht="26.25" customHeight="1">
      <c r="A104" s="122"/>
      <c r="B104" s="123" t="e">
        <f t="shared" ref="B104:B117" si="41">S104/$S$697</f>
        <v>#DIV/0!</v>
      </c>
      <c r="C104" s="122"/>
      <c r="D104" s="124" t="s">
        <v>251</v>
      </c>
      <c r="E104" s="86">
        <v>4813</v>
      </c>
      <c r="F104" s="125" t="s">
        <v>28</v>
      </c>
      <c r="G104" s="88" t="s">
        <v>252</v>
      </c>
      <c r="H104" s="185" t="s">
        <v>40</v>
      </c>
      <c r="I104" s="200"/>
      <c r="J104" s="94"/>
      <c r="K104" s="94">
        <v>0</v>
      </c>
      <c r="L104" s="94">
        <v>250</v>
      </c>
      <c r="M104" s="186">
        <f t="shared" ref="M104:M113" si="42">SUM(K104:L104)</f>
        <v>250</v>
      </c>
      <c r="N104" s="92">
        <v>0.25190000000000001</v>
      </c>
      <c r="O104" s="93">
        <f t="shared" ref="O104:O117" si="43">IF(N104="-",M104,(TRUNC(M104*(1+N104),2)))</f>
        <v>312.97000000000003</v>
      </c>
      <c r="P104" s="93"/>
      <c r="Q104" s="93">
        <f t="shared" ref="Q104:Q117" si="44">IF($L104=0,$S104,IF(K104=0,0,IF($N104&lt;&gt;"-",IFERROR(TRUNC(TRUNC((K104*(1+$N104)),2)*$I104,2),0),IFERROR(TRUNC(K104*$I104,2),0))))</f>
        <v>0</v>
      </c>
      <c r="R104" s="93">
        <f t="shared" ref="R104:R117" si="45">IF(L104=0,0,S104-Q104)</f>
        <v>0</v>
      </c>
      <c r="S104" s="94">
        <f t="shared" ref="S104:S117" si="46">IFERROR(ROUND(ROUND(O104,2)*ROUND(I104,2),2),0)</f>
        <v>0</v>
      </c>
      <c r="T104" s="118"/>
      <c r="U104" s="118"/>
      <c r="V104" s="6" t="str">
        <f t="shared" si="4"/>
        <v>4.1</v>
      </c>
      <c r="W104" s="6" t="b">
        <f t="shared" si="25"/>
        <v>0</v>
      </c>
      <c r="X104" s="118"/>
      <c r="Y104" s="118"/>
      <c r="Z104" s="118"/>
      <c r="AA104" s="204"/>
      <c r="AB104" s="85" t="s">
        <v>251</v>
      </c>
      <c r="AC104" s="95">
        <v>103250</v>
      </c>
      <c r="AD104" s="96" t="s">
        <v>28</v>
      </c>
      <c r="AE104" s="97" t="s">
        <v>253</v>
      </c>
      <c r="AF104" s="89" t="s">
        <v>76</v>
      </c>
      <c r="AG104" s="98">
        <v>5</v>
      </c>
      <c r="AH104" s="90">
        <v>3401.09</v>
      </c>
      <c r="AI104" s="90">
        <v>86.61</v>
      </c>
      <c r="AJ104" s="90">
        <v>119.12</v>
      </c>
      <c r="AK104" s="91">
        <v>3606.82</v>
      </c>
      <c r="AL104" s="99">
        <v>0.2878</v>
      </c>
      <c r="AM104" s="93">
        <v>4644.8599999999997</v>
      </c>
      <c r="AN104" s="93">
        <v>21899.599999999999</v>
      </c>
      <c r="AO104" s="93">
        <v>557.65</v>
      </c>
      <c r="AP104" s="93">
        <v>767.04999999999927</v>
      </c>
      <c r="AQ104" s="94">
        <v>23224.3</v>
      </c>
      <c r="AR104" s="48" t="str">
        <f t="shared" si="39"/>
        <v>ok</v>
      </c>
      <c r="AS104" s="48" t="str">
        <f t="shared" si="39"/>
        <v>revisar</v>
      </c>
      <c r="AT104" s="48" t="str">
        <f t="shared" si="39"/>
        <v>ok</v>
      </c>
      <c r="AU104" s="48" t="str">
        <f t="shared" si="39"/>
        <v>revisar</v>
      </c>
      <c r="AV104" s="48" t="str">
        <f t="shared" si="39"/>
        <v>revisar</v>
      </c>
      <c r="AW104" s="48" t="str">
        <f t="shared" si="39"/>
        <v>revisar</v>
      </c>
      <c r="AX104" s="48" t="str">
        <f t="shared" si="39"/>
        <v>revisar</v>
      </c>
      <c r="AY104" s="48" t="str">
        <f t="shared" si="39"/>
        <v>revisar</v>
      </c>
      <c r="AZ104" s="48" t="str">
        <f t="shared" si="39"/>
        <v>revisar</v>
      </c>
      <c r="BA104" s="48" t="str">
        <f t="shared" si="39"/>
        <v>revisar</v>
      </c>
      <c r="BB104" s="48" t="str">
        <f t="shared" si="39"/>
        <v>revisar</v>
      </c>
      <c r="BC104" s="48" t="str">
        <f t="shared" si="39"/>
        <v>revisar</v>
      </c>
      <c r="BD104" s="48" t="str">
        <f t="shared" si="39"/>
        <v>revisar</v>
      </c>
      <c r="BE104" s="48" t="str">
        <f t="shared" si="39"/>
        <v>revisar</v>
      </c>
      <c r="BF104" s="48" t="str">
        <f t="shared" si="39"/>
        <v>revisar</v>
      </c>
      <c r="BG104" s="48" t="str">
        <f t="shared" si="26"/>
        <v>revisar</v>
      </c>
    </row>
    <row r="105" spans="1:59" ht="26.25" customHeight="1">
      <c r="A105" s="122"/>
      <c r="B105" s="123" t="e">
        <f t="shared" si="41"/>
        <v>#DIV/0!</v>
      </c>
      <c r="C105" s="122"/>
      <c r="D105" s="124" t="s">
        <v>254</v>
      </c>
      <c r="E105" s="86">
        <v>98458</v>
      </c>
      <c r="F105" s="125" t="s">
        <v>28</v>
      </c>
      <c r="G105" s="88" t="s">
        <v>255</v>
      </c>
      <c r="H105" s="185" t="s">
        <v>40</v>
      </c>
      <c r="I105" s="200"/>
      <c r="J105" s="94"/>
      <c r="K105" s="94">
        <v>28.8</v>
      </c>
      <c r="L105" s="94">
        <v>50</v>
      </c>
      <c r="M105" s="186">
        <f t="shared" si="42"/>
        <v>78.8</v>
      </c>
      <c r="N105" s="92">
        <v>0.25190000000000001</v>
      </c>
      <c r="O105" s="93">
        <f t="shared" si="43"/>
        <v>98.64</v>
      </c>
      <c r="P105" s="93"/>
      <c r="Q105" s="93">
        <f t="shared" si="44"/>
        <v>0</v>
      </c>
      <c r="R105" s="93">
        <f t="shared" si="45"/>
        <v>0</v>
      </c>
      <c r="S105" s="94">
        <f t="shared" si="46"/>
        <v>0</v>
      </c>
      <c r="T105" s="118"/>
      <c r="U105" s="118"/>
      <c r="V105" s="6" t="str">
        <f t="shared" si="4"/>
        <v>4.2</v>
      </c>
      <c r="W105" s="6" t="b">
        <f t="shared" si="25"/>
        <v>0</v>
      </c>
      <c r="X105" s="118"/>
      <c r="Y105" s="118"/>
      <c r="Z105" s="118"/>
      <c r="AA105" s="204"/>
      <c r="AB105" s="85" t="s">
        <v>254</v>
      </c>
      <c r="AC105" s="95">
        <v>103247</v>
      </c>
      <c r="AD105" s="96" t="s">
        <v>28</v>
      </c>
      <c r="AE105" s="97" t="s">
        <v>256</v>
      </c>
      <c r="AF105" s="89" t="s">
        <v>76</v>
      </c>
      <c r="AG105" s="98">
        <v>1</v>
      </c>
      <c r="AH105" s="90">
        <v>2291</v>
      </c>
      <c r="AI105" s="90">
        <v>80.11</v>
      </c>
      <c r="AJ105" s="90">
        <v>117.1</v>
      </c>
      <c r="AK105" s="91">
        <v>2488.21</v>
      </c>
      <c r="AL105" s="99">
        <v>0.2878</v>
      </c>
      <c r="AM105" s="93">
        <v>3204.31</v>
      </c>
      <c r="AN105" s="93">
        <v>2950.34</v>
      </c>
      <c r="AO105" s="93">
        <v>103.16</v>
      </c>
      <c r="AP105" s="93">
        <v>150.80999999999995</v>
      </c>
      <c r="AQ105" s="94">
        <v>3204.31</v>
      </c>
      <c r="AR105" s="48" t="str">
        <f t="shared" si="39"/>
        <v>ok</v>
      </c>
      <c r="AS105" s="48" t="str">
        <f t="shared" si="39"/>
        <v>revisar</v>
      </c>
      <c r="AT105" s="48" t="str">
        <f t="shared" si="39"/>
        <v>ok</v>
      </c>
      <c r="AU105" s="48" t="str">
        <f t="shared" si="39"/>
        <v>revisar</v>
      </c>
      <c r="AV105" s="48" t="str">
        <f t="shared" si="39"/>
        <v>revisar</v>
      </c>
      <c r="AW105" s="48" t="str">
        <f t="shared" si="39"/>
        <v>revisar</v>
      </c>
      <c r="AX105" s="48" t="str">
        <f t="shared" si="39"/>
        <v>revisar</v>
      </c>
      <c r="AY105" s="48" t="str">
        <f t="shared" si="39"/>
        <v>revisar</v>
      </c>
      <c r="AZ105" s="48" t="str">
        <f t="shared" si="39"/>
        <v>revisar</v>
      </c>
      <c r="BA105" s="48" t="str">
        <f t="shared" si="39"/>
        <v>revisar</v>
      </c>
      <c r="BB105" s="48" t="str">
        <f t="shared" si="39"/>
        <v>revisar</v>
      </c>
      <c r="BC105" s="48" t="str">
        <f t="shared" si="39"/>
        <v>revisar</v>
      </c>
      <c r="BD105" s="48" t="str">
        <f t="shared" si="39"/>
        <v>revisar</v>
      </c>
      <c r="BE105" s="48" t="str">
        <f t="shared" si="39"/>
        <v>revisar</v>
      </c>
      <c r="BF105" s="48" t="str">
        <f t="shared" si="39"/>
        <v>revisar</v>
      </c>
      <c r="BG105" s="48" t="str">
        <f t="shared" si="26"/>
        <v>revisar</v>
      </c>
    </row>
    <row r="106" spans="1:59" ht="26.25" customHeight="1">
      <c r="A106" s="122"/>
      <c r="B106" s="123" t="e">
        <f t="shared" si="41"/>
        <v>#DIV/0!</v>
      </c>
      <c r="C106" s="122"/>
      <c r="D106" s="124" t="s">
        <v>257</v>
      </c>
      <c r="E106" s="86" t="s">
        <v>258</v>
      </c>
      <c r="F106" s="125" t="s">
        <v>42</v>
      </c>
      <c r="G106" s="88" t="s">
        <v>259</v>
      </c>
      <c r="H106" s="185" t="s">
        <v>40</v>
      </c>
      <c r="I106" s="200"/>
      <c r="J106" s="94"/>
      <c r="K106" s="94">
        <v>21.89</v>
      </c>
      <c r="L106" s="94">
        <v>130.13</v>
      </c>
      <c r="M106" s="186">
        <f t="shared" si="42"/>
        <v>152.01999999999998</v>
      </c>
      <c r="N106" s="92">
        <v>0.25190000000000001</v>
      </c>
      <c r="O106" s="93">
        <f t="shared" si="43"/>
        <v>190.31</v>
      </c>
      <c r="P106" s="93"/>
      <c r="Q106" s="93">
        <f t="shared" si="44"/>
        <v>0</v>
      </c>
      <c r="R106" s="93">
        <f t="shared" si="45"/>
        <v>0</v>
      </c>
      <c r="S106" s="94">
        <f t="shared" si="46"/>
        <v>0</v>
      </c>
      <c r="T106" s="118"/>
      <c r="U106" s="118"/>
      <c r="V106" s="6" t="str">
        <f t="shared" si="4"/>
        <v>4.3</v>
      </c>
      <c r="W106" s="6" t="b">
        <f t="shared" si="25"/>
        <v>0</v>
      </c>
      <c r="X106" s="118"/>
      <c r="Y106" s="118"/>
      <c r="Z106" s="118"/>
      <c r="AA106" s="204"/>
      <c r="AB106" s="85" t="s">
        <v>257</v>
      </c>
      <c r="AC106" s="95" t="s">
        <v>260</v>
      </c>
      <c r="AD106" s="96" t="s">
        <v>42</v>
      </c>
      <c r="AE106" s="97" t="s">
        <v>261</v>
      </c>
      <c r="AF106" s="89" t="s">
        <v>76</v>
      </c>
      <c r="AG106" s="98">
        <v>15</v>
      </c>
      <c r="AH106" s="90">
        <v>0</v>
      </c>
      <c r="AI106" s="90">
        <v>45.96</v>
      </c>
      <c r="AJ106" s="90">
        <v>229.17</v>
      </c>
      <c r="AK106" s="91">
        <v>275.13</v>
      </c>
      <c r="AL106" s="99">
        <v>0.2878</v>
      </c>
      <c r="AM106" s="93">
        <v>354.31</v>
      </c>
      <c r="AN106" s="93">
        <v>0</v>
      </c>
      <c r="AO106" s="93">
        <v>887.7</v>
      </c>
      <c r="AP106" s="93">
        <v>4426.95</v>
      </c>
      <c r="AQ106" s="94">
        <v>5314.65</v>
      </c>
      <c r="AR106" s="48" t="str">
        <f t="shared" si="39"/>
        <v>ok</v>
      </c>
      <c r="AS106" s="48" t="str">
        <f t="shared" si="39"/>
        <v>revisar</v>
      </c>
      <c r="AT106" s="48" t="str">
        <f t="shared" si="39"/>
        <v>ok</v>
      </c>
      <c r="AU106" s="48" t="str">
        <f t="shared" si="39"/>
        <v>revisar</v>
      </c>
      <c r="AV106" s="48" t="str">
        <f t="shared" si="39"/>
        <v>revisar</v>
      </c>
      <c r="AW106" s="48" t="str">
        <f t="shared" si="39"/>
        <v>revisar</v>
      </c>
      <c r="AX106" s="48" t="str">
        <f t="shared" si="39"/>
        <v>ok</v>
      </c>
      <c r="AY106" s="48" t="str">
        <f t="shared" si="39"/>
        <v>revisar</v>
      </c>
      <c r="AZ106" s="48" t="str">
        <f t="shared" si="39"/>
        <v>revisar</v>
      </c>
      <c r="BA106" s="48" t="str">
        <f t="shared" si="39"/>
        <v>revisar</v>
      </c>
      <c r="BB106" s="48" t="str">
        <f t="shared" si="39"/>
        <v>revisar</v>
      </c>
      <c r="BC106" s="48" t="str">
        <f t="shared" si="39"/>
        <v>revisar</v>
      </c>
      <c r="BD106" s="48" t="str">
        <f t="shared" si="39"/>
        <v>ok</v>
      </c>
      <c r="BE106" s="48" t="str">
        <f t="shared" si="39"/>
        <v>revisar</v>
      </c>
      <c r="BF106" s="48" t="str">
        <f t="shared" si="39"/>
        <v>revisar</v>
      </c>
      <c r="BG106" s="48" t="str">
        <f t="shared" si="26"/>
        <v>revisar</v>
      </c>
    </row>
    <row r="107" spans="1:59" ht="26.25" customHeight="1">
      <c r="A107" s="122"/>
      <c r="B107" s="123" t="e">
        <f t="shared" si="41"/>
        <v>#DIV/0!</v>
      </c>
      <c r="C107" s="122"/>
      <c r="D107" s="124" t="s">
        <v>262</v>
      </c>
      <c r="E107" s="86">
        <v>34498</v>
      </c>
      <c r="F107" s="125" t="s">
        <v>28</v>
      </c>
      <c r="G107" s="88" t="s">
        <v>263</v>
      </c>
      <c r="H107" s="185" t="s">
        <v>76</v>
      </c>
      <c r="I107" s="200"/>
      <c r="J107" s="94"/>
      <c r="K107" s="94">
        <v>0</v>
      </c>
      <c r="L107" s="94">
        <v>132.80000000000001</v>
      </c>
      <c r="M107" s="186">
        <f t="shared" si="42"/>
        <v>132.80000000000001</v>
      </c>
      <c r="N107" s="92">
        <v>0.25190000000000001</v>
      </c>
      <c r="O107" s="93">
        <f t="shared" si="43"/>
        <v>166.25</v>
      </c>
      <c r="P107" s="93"/>
      <c r="Q107" s="93">
        <f t="shared" si="44"/>
        <v>0</v>
      </c>
      <c r="R107" s="93">
        <f t="shared" si="45"/>
        <v>0</v>
      </c>
      <c r="S107" s="94">
        <f t="shared" si="46"/>
        <v>0</v>
      </c>
      <c r="T107" s="118"/>
      <c r="U107" s="118"/>
      <c r="V107" s="6" t="str">
        <f t="shared" si="4"/>
        <v>4.4</v>
      </c>
      <c r="W107" s="6" t="b">
        <f t="shared" si="25"/>
        <v>0</v>
      </c>
      <c r="X107" s="118"/>
      <c r="Y107" s="118"/>
      <c r="Z107" s="118"/>
      <c r="AA107" s="204"/>
      <c r="AB107" s="85"/>
      <c r="AC107" s="95"/>
      <c r="AD107" s="96"/>
      <c r="AE107" s="97"/>
      <c r="AF107" s="89" t="s">
        <v>64</v>
      </c>
      <c r="AG107" s="98">
        <v>0</v>
      </c>
      <c r="AH107" s="90" t="s">
        <v>64</v>
      </c>
      <c r="AI107" s="90">
        <v>0</v>
      </c>
      <c r="AJ107" s="90">
        <v>116.31</v>
      </c>
      <c r="AK107" s="91">
        <v>116.31</v>
      </c>
      <c r="AL107" s="99" t="s">
        <v>64</v>
      </c>
      <c r="AM107" s="93">
        <f t="shared" ref="AM107:AM117" si="47">IF(AL107="-",AK107,(TRUNC(AK107*(1+AL107),2)))</f>
        <v>116.31</v>
      </c>
      <c r="AN107" s="93">
        <f t="shared" ref="AN107:AN117" si="48">IF(AH107=0,0,IF(AH107=0,0,IF($N107&lt;&gt;"-",IFERROR(TRUNC(TRUNC((AH107*(1+$N107)),2)*$I107,2)+AU107,0),IFERROR(TRUNC(AH107*$I107,2),0))))</f>
        <v>0</v>
      </c>
      <c r="AO107" s="93">
        <f t="shared" ref="AO107:AO117" si="49">IF(AND($J107=0,$L107=0),$S107,IF(AI107=0,0,IF($N107&lt;&gt;"-",IFERROR(TRUNC(TRUNC((AI107*(1+$N107)),2)*$I107,2),0),IFERROR(TRUNC(AI107*$I107,2),0))))</f>
        <v>0</v>
      </c>
      <c r="AP107" s="93">
        <f t="shared" ref="AP107:AP117" si="50">IF(AJ107=0,0,AQ107-AO107-AN107)</f>
        <v>0</v>
      </c>
      <c r="AQ107" s="94">
        <f t="shared" ref="AQ107:AQ117" si="51">IFERROR(ROUND(ROUND(AM107,2)*ROUND(AG107,2),2),0)</f>
        <v>0</v>
      </c>
      <c r="AR107" s="48" t="str">
        <f t="shared" si="39"/>
        <v>revisar</v>
      </c>
      <c r="AS107" s="48" t="str">
        <f t="shared" si="39"/>
        <v>revisar</v>
      </c>
      <c r="AT107" s="48" t="str">
        <f t="shared" si="39"/>
        <v>revisar</v>
      </c>
      <c r="AU107" s="48" t="str">
        <f t="shared" si="39"/>
        <v>revisar</v>
      </c>
      <c r="AV107" s="48" t="str">
        <f t="shared" si="39"/>
        <v>revisar</v>
      </c>
      <c r="AW107" s="48" t="str">
        <f t="shared" si="39"/>
        <v>ok</v>
      </c>
      <c r="AX107" s="48" t="str">
        <f t="shared" si="39"/>
        <v>revisar</v>
      </c>
      <c r="AY107" s="48" t="str">
        <f t="shared" si="39"/>
        <v>ok</v>
      </c>
      <c r="AZ107" s="48" t="str">
        <f t="shared" si="39"/>
        <v>revisar</v>
      </c>
      <c r="BA107" s="48" t="str">
        <f t="shared" si="39"/>
        <v>revisar</v>
      </c>
      <c r="BB107" s="48" t="str">
        <f t="shared" si="39"/>
        <v>revisar</v>
      </c>
      <c r="BC107" s="48" t="str">
        <f t="shared" si="39"/>
        <v>revisar</v>
      </c>
      <c r="BD107" s="48" t="str">
        <f t="shared" si="39"/>
        <v>ok</v>
      </c>
      <c r="BE107" s="48" t="str">
        <f t="shared" si="39"/>
        <v>ok</v>
      </c>
      <c r="BF107" s="48" t="str">
        <f t="shared" si="39"/>
        <v>ok</v>
      </c>
      <c r="BG107" s="48" t="str">
        <f t="shared" si="26"/>
        <v>ok</v>
      </c>
    </row>
    <row r="108" spans="1:59" ht="26.25" customHeight="1">
      <c r="A108" s="122"/>
      <c r="B108" s="123" t="e">
        <f t="shared" si="41"/>
        <v>#DIV/0!</v>
      </c>
      <c r="C108" s="122"/>
      <c r="D108" s="124" t="s">
        <v>264</v>
      </c>
      <c r="E108" s="86">
        <v>37524</v>
      </c>
      <c r="F108" s="125" t="s">
        <v>28</v>
      </c>
      <c r="G108" s="88" t="s">
        <v>265</v>
      </c>
      <c r="H108" s="185" t="s">
        <v>46</v>
      </c>
      <c r="I108" s="200"/>
      <c r="J108" s="94"/>
      <c r="K108" s="94">
        <v>0</v>
      </c>
      <c r="L108" s="94">
        <v>3.6</v>
      </c>
      <c r="M108" s="186">
        <f t="shared" si="42"/>
        <v>3.6</v>
      </c>
      <c r="N108" s="92">
        <v>0.25190000000000001</v>
      </c>
      <c r="O108" s="93">
        <f t="shared" si="43"/>
        <v>4.5</v>
      </c>
      <c r="P108" s="93"/>
      <c r="Q108" s="93">
        <f t="shared" si="44"/>
        <v>0</v>
      </c>
      <c r="R108" s="93">
        <f t="shared" si="45"/>
        <v>0</v>
      </c>
      <c r="S108" s="94">
        <f t="shared" si="46"/>
        <v>0</v>
      </c>
      <c r="T108" s="118"/>
      <c r="U108" s="118"/>
      <c r="V108" s="6" t="str">
        <f t="shared" si="4"/>
        <v>4.5</v>
      </c>
      <c r="W108" s="6" t="b">
        <f t="shared" si="25"/>
        <v>0</v>
      </c>
      <c r="X108" s="118"/>
      <c r="Y108" s="118"/>
      <c r="Z108" s="118"/>
      <c r="AA108" s="204"/>
      <c r="AB108" s="85"/>
      <c r="AC108" s="95"/>
      <c r="AD108" s="96"/>
      <c r="AE108" s="97"/>
      <c r="AF108" s="89" t="s">
        <v>64</v>
      </c>
      <c r="AG108" s="98">
        <v>0</v>
      </c>
      <c r="AH108" s="90" t="s">
        <v>64</v>
      </c>
      <c r="AI108" s="90">
        <v>0</v>
      </c>
      <c r="AJ108" s="90">
        <v>2.5499999999999998</v>
      </c>
      <c r="AK108" s="91">
        <v>2.5499999999999998</v>
      </c>
      <c r="AL108" s="99" t="s">
        <v>64</v>
      </c>
      <c r="AM108" s="93">
        <f t="shared" si="47"/>
        <v>2.5499999999999998</v>
      </c>
      <c r="AN108" s="93">
        <f t="shared" si="48"/>
        <v>0</v>
      </c>
      <c r="AO108" s="93">
        <f t="shared" si="49"/>
        <v>0</v>
      </c>
      <c r="AP108" s="93">
        <f t="shared" si="50"/>
        <v>0</v>
      </c>
      <c r="AQ108" s="94">
        <f t="shared" si="51"/>
        <v>0</v>
      </c>
      <c r="AR108" s="48" t="str">
        <f t="shared" si="39"/>
        <v>revisar</v>
      </c>
      <c r="AS108" s="48" t="str">
        <f t="shared" si="39"/>
        <v>revisar</v>
      </c>
      <c r="AT108" s="48" t="str">
        <f t="shared" si="39"/>
        <v>revisar</v>
      </c>
      <c r="AU108" s="48" t="str">
        <f t="shared" si="39"/>
        <v>revisar</v>
      </c>
      <c r="AV108" s="48" t="str">
        <f t="shared" si="39"/>
        <v>revisar</v>
      </c>
      <c r="AW108" s="48" t="str">
        <f t="shared" si="39"/>
        <v>ok</v>
      </c>
      <c r="AX108" s="48" t="str">
        <f t="shared" si="39"/>
        <v>revisar</v>
      </c>
      <c r="AY108" s="48" t="str">
        <f t="shared" si="39"/>
        <v>ok</v>
      </c>
      <c r="AZ108" s="48" t="str">
        <f t="shared" si="39"/>
        <v>revisar</v>
      </c>
      <c r="BA108" s="48" t="str">
        <f t="shared" si="39"/>
        <v>revisar</v>
      </c>
      <c r="BB108" s="48" t="str">
        <f t="shared" si="39"/>
        <v>revisar</v>
      </c>
      <c r="BC108" s="48" t="str">
        <f t="shared" si="39"/>
        <v>revisar</v>
      </c>
      <c r="BD108" s="48" t="str">
        <f t="shared" si="39"/>
        <v>ok</v>
      </c>
      <c r="BE108" s="48" t="str">
        <f t="shared" si="39"/>
        <v>ok</v>
      </c>
      <c r="BF108" s="48" t="str">
        <f t="shared" si="39"/>
        <v>ok</v>
      </c>
      <c r="BG108" s="48" t="str">
        <f t="shared" si="26"/>
        <v>ok</v>
      </c>
    </row>
    <row r="109" spans="1:59" ht="26.25" customHeight="1">
      <c r="A109" s="122"/>
      <c r="B109" s="123" t="e">
        <f t="shared" si="41"/>
        <v>#DIV/0!</v>
      </c>
      <c r="C109" s="122"/>
      <c r="D109" s="124" t="s">
        <v>266</v>
      </c>
      <c r="E109" s="86">
        <v>7170</v>
      </c>
      <c r="F109" s="125" t="s">
        <v>28</v>
      </c>
      <c r="G109" s="88" t="s">
        <v>267</v>
      </c>
      <c r="H109" s="185" t="s">
        <v>40</v>
      </c>
      <c r="I109" s="200"/>
      <c r="J109" s="94"/>
      <c r="K109" s="94">
        <v>0</v>
      </c>
      <c r="L109" s="94">
        <v>3.94</v>
      </c>
      <c r="M109" s="186">
        <f t="shared" si="42"/>
        <v>3.94</v>
      </c>
      <c r="N109" s="92">
        <v>0.25190000000000001</v>
      </c>
      <c r="O109" s="93">
        <f t="shared" si="43"/>
        <v>4.93</v>
      </c>
      <c r="P109" s="93"/>
      <c r="Q109" s="93">
        <f t="shared" si="44"/>
        <v>0</v>
      </c>
      <c r="R109" s="93">
        <f t="shared" si="45"/>
        <v>0</v>
      </c>
      <c r="S109" s="94">
        <f t="shared" si="46"/>
        <v>0</v>
      </c>
      <c r="T109" s="118"/>
      <c r="U109" s="118"/>
      <c r="V109" s="6" t="str">
        <f t="shared" si="4"/>
        <v>4.6</v>
      </c>
      <c r="W109" s="6" t="b">
        <f t="shared" si="25"/>
        <v>0</v>
      </c>
      <c r="X109" s="118"/>
      <c r="Y109" s="118"/>
      <c r="Z109" s="118"/>
      <c r="AA109" s="204"/>
      <c r="AB109" s="85"/>
      <c r="AC109" s="95"/>
      <c r="AD109" s="96"/>
      <c r="AE109" s="97"/>
      <c r="AF109" s="89" t="s">
        <v>64</v>
      </c>
      <c r="AG109" s="98">
        <v>0</v>
      </c>
      <c r="AH109" s="90" t="s">
        <v>64</v>
      </c>
      <c r="AI109" s="90">
        <v>0</v>
      </c>
      <c r="AJ109" s="90">
        <v>2.79</v>
      </c>
      <c r="AK109" s="91">
        <v>2.79</v>
      </c>
      <c r="AL109" s="99" t="s">
        <v>64</v>
      </c>
      <c r="AM109" s="93">
        <f t="shared" si="47"/>
        <v>2.79</v>
      </c>
      <c r="AN109" s="93">
        <f t="shared" si="48"/>
        <v>0</v>
      </c>
      <c r="AO109" s="93">
        <f t="shared" si="49"/>
        <v>0</v>
      </c>
      <c r="AP109" s="93">
        <f t="shared" si="50"/>
        <v>0</v>
      </c>
      <c r="AQ109" s="94">
        <f t="shared" si="51"/>
        <v>0</v>
      </c>
      <c r="AR109" s="48" t="str">
        <f t="shared" si="39"/>
        <v>revisar</v>
      </c>
      <c r="AS109" s="48" t="str">
        <f t="shared" si="39"/>
        <v>revisar</v>
      </c>
      <c r="AT109" s="48" t="str">
        <f t="shared" si="39"/>
        <v>revisar</v>
      </c>
      <c r="AU109" s="48" t="str">
        <f t="shared" si="39"/>
        <v>revisar</v>
      </c>
      <c r="AV109" s="48" t="str">
        <f t="shared" si="39"/>
        <v>revisar</v>
      </c>
      <c r="AW109" s="48" t="str">
        <f t="shared" si="39"/>
        <v>ok</v>
      </c>
      <c r="AX109" s="48" t="str">
        <f t="shared" si="39"/>
        <v>revisar</v>
      </c>
      <c r="AY109" s="48" t="str">
        <f t="shared" si="39"/>
        <v>ok</v>
      </c>
      <c r="AZ109" s="48" t="str">
        <f t="shared" si="39"/>
        <v>revisar</v>
      </c>
      <c r="BA109" s="48" t="str">
        <f t="shared" si="39"/>
        <v>revisar</v>
      </c>
      <c r="BB109" s="48" t="str">
        <f t="shared" si="39"/>
        <v>revisar</v>
      </c>
      <c r="BC109" s="48" t="str">
        <f t="shared" si="39"/>
        <v>revisar</v>
      </c>
      <c r="BD109" s="48" t="str">
        <f t="shared" si="39"/>
        <v>ok</v>
      </c>
      <c r="BE109" s="48" t="str">
        <f t="shared" si="39"/>
        <v>ok</v>
      </c>
      <c r="BF109" s="48" t="str">
        <f t="shared" si="39"/>
        <v>ok</v>
      </c>
      <c r="BG109" s="48" t="str">
        <f t="shared" si="26"/>
        <v>ok</v>
      </c>
    </row>
    <row r="110" spans="1:59" ht="26.25" customHeight="1">
      <c r="A110" s="122"/>
      <c r="B110" s="123" t="e">
        <f t="shared" si="41"/>
        <v>#DIV/0!</v>
      </c>
      <c r="C110" s="122"/>
      <c r="D110" s="124" t="s">
        <v>268</v>
      </c>
      <c r="E110" s="86">
        <v>97062</v>
      </c>
      <c r="F110" s="125" t="s">
        <v>28</v>
      </c>
      <c r="G110" s="88" t="s">
        <v>269</v>
      </c>
      <c r="H110" s="185" t="s">
        <v>40</v>
      </c>
      <c r="I110" s="200"/>
      <c r="J110" s="94"/>
      <c r="K110" s="94">
        <v>2.68</v>
      </c>
      <c r="L110" s="94">
        <v>5.63</v>
      </c>
      <c r="M110" s="186">
        <f t="shared" si="42"/>
        <v>8.31</v>
      </c>
      <c r="N110" s="92">
        <v>0.25190000000000001</v>
      </c>
      <c r="O110" s="93">
        <f t="shared" si="43"/>
        <v>10.4</v>
      </c>
      <c r="P110" s="93"/>
      <c r="Q110" s="93">
        <f t="shared" si="44"/>
        <v>0</v>
      </c>
      <c r="R110" s="93">
        <f t="shared" si="45"/>
        <v>0</v>
      </c>
      <c r="S110" s="94">
        <f t="shared" si="46"/>
        <v>0</v>
      </c>
      <c r="T110" s="118"/>
      <c r="U110" s="118"/>
      <c r="V110" s="6" t="str">
        <f t="shared" si="4"/>
        <v>4.7</v>
      </c>
      <c r="W110" s="6" t="b">
        <f t="shared" si="25"/>
        <v>0</v>
      </c>
      <c r="X110" s="118"/>
      <c r="Y110" s="118"/>
      <c r="Z110" s="118"/>
      <c r="AA110" s="204"/>
      <c r="AB110" s="85">
        <v>4</v>
      </c>
      <c r="AC110" s="95"/>
      <c r="AD110" s="96"/>
      <c r="AE110" s="97" t="s">
        <v>250</v>
      </c>
      <c r="AF110" s="89" t="s">
        <v>64</v>
      </c>
      <c r="AG110" s="98">
        <v>0</v>
      </c>
      <c r="AH110" s="90">
        <v>0</v>
      </c>
      <c r="AI110" s="90">
        <v>2.2999999999999998</v>
      </c>
      <c r="AJ110" s="90">
        <v>4.2300000000000004</v>
      </c>
      <c r="AK110" s="91">
        <v>6.53</v>
      </c>
      <c r="AL110" s="99" t="s">
        <v>64</v>
      </c>
      <c r="AM110" s="93">
        <f t="shared" si="47"/>
        <v>6.53</v>
      </c>
      <c r="AN110" s="93">
        <f t="shared" si="48"/>
        <v>0</v>
      </c>
      <c r="AO110" s="93">
        <f t="shared" si="49"/>
        <v>0</v>
      </c>
      <c r="AP110" s="93">
        <f t="shared" si="50"/>
        <v>0</v>
      </c>
      <c r="AQ110" s="94">
        <f t="shared" si="51"/>
        <v>0</v>
      </c>
      <c r="AR110" s="48" t="str">
        <f t="shared" si="39"/>
        <v>revisar</v>
      </c>
      <c r="AS110" s="48" t="str">
        <f t="shared" si="39"/>
        <v>revisar</v>
      </c>
      <c r="AT110" s="48" t="str">
        <f t="shared" si="39"/>
        <v>revisar</v>
      </c>
      <c r="AU110" s="48" t="str">
        <f t="shared" si="39"/>
        <v>revisar</v>
      </c>
      <c r="AV110" s="48" t="str">
        <f t="shared" si="39"/>
        <v>revisar</v>
      </c>
      <c r="AW110" s="48" t="str">
        <f t="shared" si="39"/>
        <v>ok</v>
      </c>
      <c r="AX110" s="48" t="str">
        <f t="shared" si="39"/>
        <v>ok</v>
      </c>
      <c r="AY110" s="48" t="str">
        <f t="shared" si="39"/>
        <v>revisar</v>
      </c>
      <c r="AZ110" s="48" t="str">
        <f t="shared" si="39"/>
        <v>revisar</v>
      </c>
      <c r="BA110" s="48" t="str">
        <f t="shared" si="39"/>
        <v>revisar</v>
      </c>
      <c r="BB110" s="48" t="str">
        <f t="shared" si="39"/>
        <v>revisar</v>
      </c>
      <c r="BC110" s="48" t="str">
        <f t="shared" si="39"/>
        <v>revisar</v>
      </c>
      <c r="BD110" s="48" t="str">
        <f t="shared" si="39"/>
        <v>ok</v>
      </c>
      <c r="BE110" s="48" t="str">
        <f t="shared" si="39"/>
        <v>ok</v>
      </c>
      <c r="BF110" s="48" t="str">
        <f t="shared" si="39"/>
        <v>ok</v>
      </c>
      <c r="BG110" s="48" t="str">
        <f t="shared" si="26"/>
        <v>ok</v>
      </c>
    </row>
    <row r="111" spans="1:59" ht="48.75" customHeight="1">
      <c r="A111" s="122"/>
      <c r="B111" s="123" t="e">
        <f t="shared" si="41"/>
        <v>#DIV/0!</v>
      </c>
      <c r="C111" s="122"/>
      <c r="D111" s="124" t="s">
        <v>270</v>
      </c>
      <c r="E111" s="86">
        <v>10527</v>
      </c>
      <c r="F111" s="125" t="s">
        <v>28</v>
      </c>
      <c r="G111" s="88" t="s">
        <v>271</v>
      </c>
      <c r="H111" s="185" t="s">
        <v>272</v>
      </c>
      <c r="I111" s="200"/>
      <c r="J111" s="94"/>
      <c r="K111" s="94">
        <v>0</v>
      </c>
      <c r="L111" s="94">
        <v>33</v>
      </c>
      <c r="M111" s="186">
        <f t="shared" si="42"/>
        <v>33</v>
      </c>
      <c r="N111" s="92">
        <v>0.17460000000000001</v>
      </c>
      <c r="O111" s="93">
        <f t="shared" si="43"/>
        <v>38.76</v>
      </c>
      <c r="P111" s="93"/>
      <c r="Q111" s="93">
        <f t="shared" si="44"/>
        <v>0</v>
      </c>
      <c r="R111" s="93">
        <f t="shared" si="45"/>
        <v>0</v>
      </c>
      <c r="S111" s="94">
        <f t="shared" si="46"/>
        <v>0</v>
      </c>
      <c r="T111" s="118"/>
      <c r="U111" s="118"/>
      <c r="V111" s="6" t="str">
        <f t="shared" si="4"/>
        <v>4.8</v>
      </c>
      <c r="W111" s="6" t="b">
        <f t="shared" si="25"/>
        <v>0</v>
      </c>
      <c r="X111" s="118"/>
      <c r="Y111" s="118"/>
      <c r="Z111" s="118"/>
      <c r="AA111" s="204"/>
      <c r="AB111" s="85" t="s">
        <v>251</v>
      </c>
      <c r="AC111" s="95">
        <v>103250</v>
      </c>
      <c r="AD111" s="96" t="s">
        <v>28</v>
      </c>
      <c r="AE111" s="97" t="s">
        <v>253</v>
      </c>
      <c r="AF111" s="89" t="s">
        <v>64</v>
      </c>
      <c r="AG111" s="98">
        <v>0</v>
      </c>
      <c r="AH111" s="90" t="s">
        <v>64</v>
      </c>
      <c r="AI111" s="90">
        <v>0</v>
      </c>
      <c r="AJ111" s="90">
        <v>25</v>
      </c>
      <c r="AK111" s="91">
        <v>25</v>
      </c>
      <c r="AL111" s="99" t="s">
        <v>64</v>
      </c>
      <c r="AM111" s="93">
        <f t="shared" si="47"/>
        <v>25</v>
      </c>
      <c r="AN111" s="93">
        <f t="shared" si="48"/>
        <v>0</v>
      </c>
      <c r="AO111" s="93">
        <f t="shared" si="49"/>
        <v>0</v>
      </c>
      <c r="AP111" s="93">
        <f t="shared" si="50"/>
        <v>0</v>
      </c>
      <c r="AQ111" s="94">
        <f t="shared" si="51"/>
        <v>0</v>
      </c>
      <c r="AR111" s="48" t="str">
        <f t="shared" si="39"/>
        <v>revisar</v>
      </c>
      <c r="AS111" s="48" t="str">
        <f t="shared" si="39"/>
        <v>revisar</v>
      </c>
      <c r="AT111" s="48" t="str">
        <f t="shared" si="39"/>
        <v>ok</v>
      </c>
      <c r="AU111" s="48" t="str">
        <f t="shared" si="39"/>
        <v>revisar</v>
      </c>
      <c r="AV111" s="48" t="str">
        <f t="shared" si="39"/>
        <v>revisar</v>
      </c>
      <c r="AW111" s="48" t="str">
        <f t="shared" si="39"/>
        <v>ok</v>
      </c>
      <c r="AX111" s="48" t="str">
        <f t="shared" si="39"/>
        <v>revisar</v>
      </c>
      <c r="AY111" s="48" t="str">
        <f t="shared" si="39"/>
        <v>ok</v>
      </c>
      <c r="AZ111" s="48" t="str">
        <f t="shared" si="39"/>
        <v>revisar</v>
      </c>
      <c r="BA111" s="48" t="str">
        <f t="shared" si="39"/>
        <v>revisar</v>
      </c>
      <c r="BB111" s="48" t="str">
        <f t="shared" si="39"/>
        <v>revisar</v>
      </c>
      <c r="BC111" s="48" t="str">
        <f t="shared" si="39"/>
        <v>revisar</v>
      </c>
      <c r="BD111" s="48" t="str">
        <f t="shared" si="39"/>
        <v>ok</v>
      </c>
      <c r="BE111" s="48" t="str">
        <f t="shared" si="39"/>
        <v>ok</v>
      </c>
      <c r="BF111" s="48" t="str">
        <f t="shared" si="39"/>
        <v>ok</v>
      </c>
      <c r="BG111" s="48" t="str">
        <f t="shared" si="26"/>
        <v>ok</v>
      </c>
    </row>
    <row r="112" spans="1:59" ht="26.25" customHeight="1">
      <c r="A112" s="122"/>
      <c r="B112" s="123" t="e">
        <f t="shared" si="41"/>
        <v>#DIV/0!</v>
      </c>
      <c r="C112" s="122"/>
      <c r="D112" s="124" t="s">
        <v>273</v>
      </c>
      <c r="E112" s="86">
        <v>97064</v>
      </c>
      <c r="F112" s="125" t="s">
        <v>28</v>
      </c>
      <c r="G112" s="88" t="s">
        <v>274</v>
      </c>
      <c r="H112" s="185" t="s">
        <v>46</v>
      </c>
      <c r="I112" s="200"/>
      <c r="J112" s="94"/>
      <c r="K112" s="94">
        <v>25.6</v>
      </c>
      <c r="L112" s="94">
        <v>5.68</v>
      </c>
      <c r="M112" s="186">
        <f t="shared" si="42"/>
        <v>31.28</v>
      </c>
      <c r="N112" s="92">
        <v>0.25190000000000001</v>
      </c>
      <c r="O112" s="93">
        <f t="shared" si="43"/>
        <v>39.15</v>
      </c>
      <c r="P112" s="93"/>
      <c r="Q112" s="93">
        <f t="shared" si="44"/>
        <v>0</v>
      </c>
      <c r="R112" s="93">
        <f t="shared" si="45"/>
        <v>0</v>
      </c>
      <c r="S112" s="94">
        <f t="shared" si="46"/>
        <v>0</v>
      </c>
      <c r="T112" s="118"/>
      <c r="U112" s="118"/>
      <c r="V112" s="6" t="str">
        <f t="shared" si="4"/>
        <v>4.9</v>
      </c>
      <c r="W112" s="6" t="b">
        <f t="shared" si="25"/>
        <v>0</v>
      </c>
      <c r="X112" s="118"/>
      <c r="Y112" s="118"/>
      <c r="Z112" s="118"/>
      <c r="AA112" s="204"/>
      <c r="AB112" s="85" t="s">
        <v>254</v>
      </c>
      <c r="AC112" s="95">
        <v>103247</v>
      </c>
      <c r="AD112" s="96" t="s">
        <v>28</v>
      </c>
      <c r="AE112" s="97" t="s">
        <v>256</v>
      </c>
      <c r="AF112" s="89" t="s">
        <v>64</v>
      </c>
      <c r="AG112" s="98">
        <v>0</v>
      </c>
      <c r="AH112" s="90">
        <v>0</v>
      </c>
      <c r="AI112" s="90">
        <v>14</v>
      </c>
      <c r="AJ112" s="90">
        <v>3.94</v>
      </c>
      <c r="AK112" s="91">
        <v>17.940000000000001</v>
      </c>
      <c r="AL112" s="99" t="s">
        <v>64</v>
      </c>
      <c r="AM112" s="93">
        <f t="shared" si="47"/>
        <v>17.940000000000001</v>
      </c>
      <c r="AN112" s="93">
        <f t="shared" si="48"/>
        <v>0</v>
      </c>
      <c r="AO112" s="93">
        <f t="shared" si="49"/>
        <v>0</v>
      </c>
      <c r="AP112" s="93">
        <f t="shared" si="50"/>
        <v>0</v>
      </c>
      <c r="AQ112" s="94">
        <f t="shared" si="51"/>
        <v>0</v>
      </c>
      <c r="AR112" s="48" t="str">
        <f t="shared" ref="AR112:BF127" si="52">IF(AB112=D112,"ok","revisar")</f>
        <v>revisar</v>
      </c>
      <c r="AS112" s="48" t="str">
        <f t="shared" si="52"/>
        <v>revisar</v>
      </c>
      <c r="AT112" s="48" t="str">
        <f t="shared" si="52"/>
        <v>ok</v>
      </c>
      <c r="AU112" s="48" t="str">
        <f t="shared" si="52"/>
        <v>revisar</v>
      </c>
      <c r="AV112" s="48" t="str">
        <f t="shared" si="52"/>
        <v>revisar</v>
      </c>
      <c r="AW112" s="48" t="str">
        <f t="shared" si="52"/>
        <v>ok</v>
      </c>
      <c r="AX112" s="48" t="str">
        <f t="shared" si="52"/>
        <v>ok</v>
      </c>
      <c r="AY112" s="48" t="str">
        <f t="shared" si="52"/>
        <v>revisar</v>
      </c>
      <c r="AZ112" s="48" t="str">
        <f t="shared" si="52"/>
        <v>revisar</v>
      </c>
      <c r="BA112" s="48" t="str">
        <f t="shared" si="52"/>
        <v>revisar</v>
      </c>
      <c r="BB112" s="48" t="str">
        <f t="shared" si="52"/>
        <v>revisar</v>
      </c>
      <c r="BC112" s="48" t="str">
        <f t="shared" si="52"/>
        <v>revisar</v>
      </c>
      <c r="BD112" s="48" t="str">
        <f t="shared" si="52"/>
        <v>ok</v>
      </c>
      <c r="BE112" s="48" t="str">
        <f t="shared" si="52"/>
        <v>ok</v>
      </c>
      <c r="BF112" s="48" t="str">
        <f t="shared" si="52"/>
        <v>ok</v>
      </c>
      <c r="BG112" s="48" t="str">
        <f t="shared" si="26"/>
        <v>ok</v>
      </c>
    </row>
    <row r="113" spans="1:59" ht="37.5" customHeight="1">
      <c r="A113" s="122"/>
      <c r="B113" s="123" t="e">
        <f t="shared" si="41"/>
        <v>#DIV/0!</v>
      </c>
      <c r="C113" s="122"/>
      <c r="D113" s="124" t="s">
        <v>275</v>
      </c>
      <c r="E113" s="86">
        <v>20193</v>
      </c>
      <c r="F113" s="125" t="s">
        <v>28</v>
      </c>
      <c r="G113" s="88" t="s">
        <v>276</v>
      </c>
      <c r="H113" s="185" t="s">
        <v>277</v>
      </c>
      <c r="I113" s="200"/>
      <c r="J113" s="94"/>
      <c r="K113" s="94">
        <v>0</v>
      </c>
      <c r="L113" s="94">
        <v>19.600000000000001</v>
      </c>
      <c r="M113" s="186">
        <f t="shared" si="42"/>
        <v>19.600000000000001</v>
      </c>
      <c r="N113" s="92">
        <v>0.17460000000000001</v>
      </c>
      <c r="O113" s="93">
        <f t="shared" si="43"/>
        <v>23.02</v>
      </c>
      <c r="P113" s="93"/>
      <c r="Q113" s="93">
        <f t="shared" si="44"/>
        <v>0</v>
      </c>
      <c r="R113" s="93">
        <f t="shared" si="45"/>
        <v>0</v>
      </c>
      <c r="S113" s="94">
        <f t="shared" si="46"/>
        <v>0</v>
      </c>
      <c r="T113" s="118"/>
      <c r="U113" s="118"/>
      <c r="V113" s="6" t="str">
        <f t="shared" si="4"/>
        <v>4.10</v>
      </c>
      <c r="W113" s="6" t="b">
        <f t="shared" si="25"/>
        <v>0</v>
      </c>
      <c r="X113" s="118"/>
      <c r="Y113" s="118"/>
      <c r="Z113" s="118"/>
      <c r="AA113" s="204"/>
      <c r="AB113" s="85" t="s">
        <v>257</v>
      </c>
      <c r="AC113" s="95" t="s">
        <v>260</v>
      </c>
      <c r="AD113" s="96" t="s">
        <v>42</v>
      </c>
      <c r="AE113" s="97" t="s">
        <v>261</v>
      </c>
      <c r="AF113" s="89" t="s">
        <v>64</v>
      </c>
      <c r="AG113" s="98">
        <v>0</v>
      </c>
      <c r="AH113" s="90" t="s">
        <v>64</v>
      </c>
      <c r="AI113" s="90">
        <v>0</v>
      </c>
      <c r="AJ113" s="90">
        <v>8.33</v>
      </c>
      <c r="AK113" s="91">
        <v>8.33</v>
      </c>
      <c r="AL113" s="99" t="s">
        <v>64</v>
      </c>
      <c r="AM113" s="93">
        <f t="shared" si="47"/>
        <v>8.33</v>
      </c>
      <c r="AN113" s="93">
        <f t="shared" si="48"/>
        <v>0</v>
      </c>
      <c r="AO113" s="93">
        <f t="shared" si="49"/>
        <v>0</v>
      </c>
      <c r="AP113" s="93">
        <f t="shared" si="50"/>
        <v>0</v>
      </c>
      <c r="AQ113" s="94">
        <f t="shared" si="51"/>
        <v>0</v>
      </c>
      <c r="AR113" s="48" t="str">
        <f t="shared" si="52"/>
        <v>revisar</v>
      </c>
      <c r="AS113" s="48" t="str">
        <f t="shared" si="52"/>
        <v>revisar</v>
      </c>
      <c r="AT113" s="48" t="str">
        <f t="shared" si="52"/>
        <v>revisar</v>
      </c>
      <c r="AU113" s="48" t="str">
        <f t="shared" si="52"/>
        <v>revisar</v>
      </c>
      <c r="AV113" s="48" t="str">
        <f t="shared" si="52"/>
        <v>revisar</v>
      </c>
      <c r="AW113" s="48" t="str">
        <f t="shared" si="52"/>
        <v>ok</v>
      </c>
      <c r="AX113" s="48" t="str">
        <f t="shared" si="52"/>
        <v>revisar</v>
      </c>
      <c r="AY113" s="48" t="str">
        <f t="shared" si="52"/>
        <v>ok</v>
      </c>
      <c r="AZ113" s="48" t="str">
        <f t="shared" si="52"/>
        <v>revisar</v>
      </c>
      <c r="BA113" s="48" t="str">
        <f t="shared" si="52"/>
        <v>revisar</v>
      </c>
      <c r="BB113" s="48" t="str">
        <f t="shared" si="52"/>
        <v>revisar</v>
      </c>
      <c r="BC113" s="48" t="str">
        <f t="shared" si="52"/>
        <v>revisar</v>
      </c>
      <c r="BD113" s="48" t="str">
        <f t="shared" si="52"/>
        <v>ok</v>
      </c>
      <c r="BE113" s="48" t="str">
        <f t="shared" si="52"/>
        <v>ok</v>
      </c>
      <c r="BF113" s="48" t="str">
        <f t="shared" si="52"/>
        <v>ok</v>
      </c>
      <c r="BG113" s="48" t="str">
        <f t="shared" si="26"/>
        <v>ok</v>
      </c>
    </row>
    <row r="114" spans="1:59" ht="37.5" customHeight="1">
      <c r="A114" s="122"/>
      <c r="B114" s="123" t="e">
        <f t="shared" si="41"/>
        <v>#DIV/0!</v>
      </c>
      <c r="C114" s="122"/>
      <c r="D114" s="124" t="s">
        <v>278</v>
      </c>
      <c r="E114" s="86">
        <v>97063</v>
      </c>
      <c r="F114" s="125" t="s">
        <v>28</v>
      </c>
      <c r="G114" s="88" t="s">
        <v>279</v>
      </c>
      <c r="H114" s="185" t="s">
        <v>40</v>
      </c>
      <c r="I114" s="200"/>
      <c r="J114" s="94"/>
      <c r="K114" s="94">
        <v>13.7</v>
      </c>
      <c r="L114" s="94">
        <v>3.96</v>
      </c>
      <c r="M114" s="186">
        <f t="shared" ref="M114:M117" si="53">SUM(K114:L114)</f>
        <v>17.66</v>
      </c>
      <c r="N114" s="92">
        <v>0.25190000000000001</v>
      </c>
      <c r="O114" s="93">
        <f t="shared" si="43"/>
        <v>22.1</v>
      </c>
      <c r="P114" s="93"/>
      <c r="Q114" s="93">
        <f t="shared" si="44"/>
        <v>0</v>
      </c>
      <c r="R114" s="93">
        <f t="shared" si="45"/>
        <v>0</v>
      </c>
      <c r="S114" s="94">
        <f t="shared" si="46"/>
        <v>0</v>
      </c>
      <c r="T114" s="118"/>
      <c r="U114" s="118"/>
      <c r="V114" s="6" t="str">
        <f t="shared" si="4"/>
        <v>4.11</v>
      </c>
      <c r="W114" s="6" t="b">
        <f t="shared" si="25"/>
        <v>0</v>
      </c>
      <c r="X114" s="118"/>
      <c r="Y114" s="118"/>
      <c r="Z114" s="118"/>
      <c r="AA114" s="204"/>
      <c r="AB114" s="85" t="s">
        <v>262</v>
      </c>
      <c r="AC114" s="95"/>
      <c r="AD114" s="96"/>
      <c r="AE114" s="97" t="s">
        <v>64</v>
      </c>
      <c r="AF114" s="89" t="s">
        <v>64</v>
      </c>
      <c r="AG114" s="98">
        <v>0</v>
      </c>
      <c r="AH114" s="90">
        <v>0</v>
      </c>
      <c r="AI114" s="90">
        <v>7.69</v>
      </c>
      <c r="AJ114" s="90">
        <v>2.0699999999999998</v>
      </c>
      <c r="AK114" s="91">
        <v>9.76</v>
      </c>
      <c r="AL114" s="99" t="s">
        <v>64</v>
      </c>
      <c r="AM114" s="93">
        <f t="shared" si="47"/>
        <v>9.76</v>
      </c>
      <c r="AN114" s="93">
        <f t="shared" si="48"/>
        <v>0</v>
      </c>
      <c r="AO114" s="93">
        <f t="shared" si="49"/>
        <v>0</v>
      </c>
      <c r="AP114" s="93">
        <f t="shared" si="50"/>
        <v>0</v>
      </c>
      <c r="AQ114" s="94">
        <f t="shared" si="51"/>
        <v>0</v>
      </c>
      <c r="AR114" s="48" t="str">
        <f t="shared" si="52"/>
        <v>revisar</v>
      </c>
      <c r="AS114" s="48" t="str">
        <f t="shared" si="52"/>
        <v>revisar</v>
      </c>
      <c r="AT114" s="48" t="str">
        <f t="shared" si="52"/>
        <v>revisar</v>
      </c>
      <c r="AU114" s="48" t="str">
        <f t="shared" si="52"/>
        <v>revisar</v>
      </c>
      <c r="AV114" s="48" t="str">
        <f t="shared" si="52"/>
        <v>revisar</v>
      </c>
      <c r="AW114" s="48" t="str">
        <f t="shared" si="52"/>
        <v>ok</v>
      </c>
      <c r="AX114" s="48" t="str">
        <f t="shared" si="52"/>
        <v>ok</v>
      </c>
      <c r="AY114" s="48" t="str">
        <f t="shared" si="52"/>
        <v>revisar</v>
      </c>
      <c r="AZ114" s="48" t="str">
        <f t="shared" si="52"/>
        <v>revisar</v>
      </c>
      <c r="BA114" s="48" t="str">
        <f t="shared" si="52"/>
        <v>revisar</v>
      </c>
      <c r="BB114" s="48" t="str">
        <f t="shared" si="52"/>
        <v>revisar</v>
      </c>
      <c r="BC114" s="48" t="str">
        <f t="shared" si="52"/>
        <v>revisar</v>
      </c>
      <c r="BD114" s="48" t="str">
        <f t="shared" si="52"/>
        <v>ok</v>
      </c>
      <c r="BE114" s="48" t="str">
        <f t="shared" si="52"/>
        <v>ok</v>
      </c>
      <c r="BF114" s="48" t="str">
        <f t="shared" si="52"/>
        <v>ok</v>
      </c>
      <c r="BG114" s="48" t="str">
        <f t="shared" si="26"/>
        <v>ok</v>
      </c>
    </row>
    <row r="115" spans="1:59" ht="26.25" customHeight="1">
      <c r="A115" s="122"/>
      <c r="B115" s="123" t="e">
        <f t="shared" si="41"/>
        <v>#DIV/0!</v>
      </c>
      <c r="C115" s="122"/>
      <c r="D115" s="124" t="s">
        <v>280</v>
      </c>
      <c r="E115" s="86">
        <v>10775</v>
      </c>
      <c r="F115" s="125" t="s">
        <v>28</v>
      </c>
      <c r="G115" s="88" t="s">
        <v>281</v>
      </c>
      <c r="H115" s="185" t="s">
        <v>282</v>
      </c>
      <c r="I115" s="200"/>
      <c r="J115" s="94"/>
      <c r="K115" s="94">
        <v>0</v>
      </c>
      <c r="L115" s="94">
        <v>1100</v>
      </c>
      <c r="M115" s="186">
        <f t="shared" si="53"/>
        <v>1100</v>
      </c>
      <c r="N115" s="92">
        <v>0.17460000000000001</v>
      </c>
      <c r="O115" s="93">
        <f t="shared" si="43"/>
        <v>1292.06</v>
      </c>
      <c r="P115" s="93"/>
      <c r="Q115" s="93">
        <f t="shared" si="44"/>
        <v>0</v>
      </c>
      <c r="R115" s="93">
        <f t="shared" si="45"/>
        <v>0</v>
      </c>
      <c r="S115" s="94">
        <f t="shared" si="46"/>
        <v>0</v>
      </c>
      <c r="T115" s="118"/>
      <c r="U115" s="118"/>
      <c r="V115" s="6" t="str">
        <f t="shared" si="4"/>
        <v>4.12</v>
      </c>
      <c r="W115" s="6" t="b">
        <f t="shared" si="25"/>
        <v>0</v>
      </c>
      <c r="X115" s="118"/>
      <c r="Y115" s="118"/>
      <c r="Z115" s="118"/>
      <c r="AA115" s="204"/>
      <c r="AB115" s="85" t="s">
        <v>264</v>
      </c>
      <c r="AC115" s="95"/>
      <c r="AD115" s="96"/>
      <c r="AE115" s="97" t="s">
        <v>64</v>
      </c>
      <c r="AF115" s="89" t="s">
        <v>64</v>
      </c>
      <c r="AG115" s="98">
        <v>0</v>
      </c>
      <c r="AH115" s="90" t="s">
        <v>64</v>
      </c>
      <c r="AI115" s="90">
        <v>0</v>
      </c>
      <c r="AJ115" s="90">
        <v>820</v>
      </c>
      <c r="AK115" s="91">
        <v>820</v>
      </c>
      <c r="AL115" s="99" t="s">
        <v>64</v>
      </c>
      <c r="AM115" s="93">
        <f t="shared" si="47"/>
        <v>820</v>
      </c>
      <c r="AN115" s="93">
        <f t="shared" si="48"/>
        <v>0</v>
      </c>
      <c r="AO115" s="93">
        <f t="shared" si="49"/>
        <v>0</v>
      </c>
      <c r="AP115" s="93">
        <f t="shared" si="50"/>
        <v>0</v>
      </c>
      <c r="AQ115" s="94">
        <f t="shared" si="51"/>
        <v>0</v>
      </c>
      <c r="AR115" s="48" t="str">
        <f t="shared" si="52"/>
        <v>revisar</v>
      </c>
      <c r="AS115" s="48" t="str">
        <f t="shared" si="52"/>
        <v>revisar</v>
      </c>
      <c r="AT115" s="48" t="str">
        <f t="shared" si="52"/>
        <v>revisar</v>
      </c>
      <c r="AU115" s="48" t="str">
        <f t="shared" si="52"/>
        <v>revisar</v>
      </c>
      <c r="AV115" s="48" t="str">
        <f t="shared" si="52"/>
        <v>revisar</v>
      </c>
      <c r="AW115" s="48" t="str">
        <f t="shared" si="52"/>
        <v>ok</v>
      </c>
      <c r="AX115" s="48" t="str">
        <f t="shared" si="52"/>
        <v>revisar</v>
      </c>
      <c r="AY115" s="48" t="str">
        <f t="shared" si="52"/>
        <v>ok</v>
      </c>
      <c r="AZ115" s="48" t="str">
        <f t="shared" si="52"/>
        <v>revisar</v>
      </c>
      <c r="BA115" s="48" t="str">
        <f t="shared" si="52"/>
        <v>revisar</v>
      </c>
      <c r="BB115" s="48" t="str">
        <f t="shared" si="52"/>
        <v>revisar</v>
      </c>
      <c r="BC115" s="48" t="str">
        <f t="shared" si="52"/>
        <v>revisar</v>
      </c>
      <c r="BD115" s="48" t="str">
        <f t="shared" si="52"/>
        <v>ok</v>
      </c>
      <c r="BE115" s="48" t="str">
        <f t="shared" si="52"/>
        <v>ok</v>
      </c>
      <c r="BF115" s="48" t="str">
        <f t="shared" si="52"/>
        <v>ok</v>
      </c>
      <c r="BG115" s="48" t="str">
        <f t="shared" si="26"/>
        <v>ok</v>
      </c>
    </row>
    <row r="116" spans="1:59" ht="26.25" customHeight="1">
      <c r="A116" s="122"/>
      <c r="B116" s="123" t="e">
        <f t="shared" si="41"/>
        <v>#DIV/0!</v>
      </c>
      <c r="C116" s="122"/>
      <c r="D116" s="124" t="s">
        <v>283</v>
      </c>
      <c r="E116" s="86">
        <v>10776</v>
      </c>
      <c r="F116" s="125" t="s">
        <v>28</v>
      </c>
      <c r="G116" s="88" t="s">
        <v>284</v>
      </c>
      <c r="H116" s="185" t="s">
        <v>282</v>
      </c>
      <c r="I116" s="200"/>
      <c r="J116" s="94"/>
      <c r="K116" s="94">
        <v>0</v>
      </c>
      <c r="L116" s="94">
        <v>859.37</v>
      </c>
      <c r="M116" s="186">
        <f t="shared" si="53"/>
        <v>859.37</v>
      </c>
      <c r="N116" s="92">
        <v>0.17460000000000001</v>
      </c>
      <c r="O116" s="93">
        <f t="shared" si="43"/>
        <v>1009.41</v>
      </c>
      <c r="P116" s="93"/>
      <c r="Q116" s="93">
        <f t="shared" si="44"/>
        <v>0</v>
      </c>
      <c r="R116" s="93">
        <f t="shared" si="45"/>
        <v>0</v>
      </c>
      <c r="S116" s="94">
        <f t="shared" si="46"/>
        <v>0</v>
      </c>
      <c r="T116" s="118"/>
      <c r="U116" s="118"/>
      <c r="V116" s="6" t="str">
        <f t="shared" si="4"/>
        <v>4.13</v>
      </c>
      <c r="W116" s="6" t="b">
        <f t="shared" si="25"/>
        <v>0</v>
      </c>
      <c r="X116" s="118"/>
      <c r="Y116" s="118"/>
      <c r="Z116" s="118"/>
      <c r="AA116" s="204"/>
      <c r="AB116" s="85" t="s">
        <v>266</v>
      </c>
      <c r="AC116" s="95"/>
      <c r="AD116" s="96"/>
      <c r="AE116" s="97" t="s">
        <v>64</v>
      </c>
      <c r="AF116" s="89" t="s">
        <v>64</v>
      </c>
      <c r="AG116" s="98">
        <v>0</v>
      </c>
      <c r="AH116" s="90" t="s">
        <v>64</v>
      </c>
      <c r="AI116" s="90">
        <v>0</v>
      </c>
      <c r="AJ116" s="90">
        <v>640.62</v>
      </c>
      <c r="AK116" s="91">
        <v>640.62</v>
      </c>
      <c r="AL116" s="99" t="s">
        <v>64</v>
      </c>
      <c r="AM116" s="93">
        <f t="shared" si="47"/>
        <v>640.62</v>
      </c>
      <c r="AN116" s="93">
        <f t="shared" si="48"/>
        <v>0</v>
      </c>
      <c r="AO116" s="93">
        <f t="shared" si="49"/>
        <v>0</v>
      </c>
      <c r="AP116" s="93">
        <f t="shared" si="50"/>
        <v>0</v>
      </c>
      <c r="AQ116" s="94">
        <f t="shared" si="51"/>
        <v>0</v>
      </c>
      <c r="AR116" s="48" t="str">
        <f t="shared" si="52"/>
        <v>revisar</v>
      </c>
      <c r="AS116" s="48" t="str">
        <f t="shared" si="52"/>
        <v>revisar</v>
      </c>
      <c r="AT116" s="48" t="str">
        <f t="shared" si="52"/>
        <v>revisar</v>
      </c>
      <c r="AU116" s="48" t="str">
        <f t="shared" si="52"/>
        <v>revisar</v>
      </c>
      <c r="AV116" s="48" t="str">
        <f t="shared" si="52"/>
        <v>revisar</v>
      </c>
      <c r="AW116" s="48" t="str">
        <f t="shared" si="52"/>
        <v>ok</v>
      </c>
      <c r="AX116" s="48" t="str">
        <f t="shared" si="52"/>
        <v>revisar</v>
      </c>
      <c r="AY116" s="48" t="str">
        <f t="shared" si="52"/>
        <v>ok</v>
      </c>
      <c r="AZ116" s="48" t="str">
        <f t="shared" si="52"/>
        <v>revisar</v>
      </c>
      <c r="BA116" s="48" t="str">
        <f t="shared" si="52"/>
        <v>revisar</v>
      </c>
      <c r="BB116" s="48" t="str">
        <f t="shared" si="52"/>
        <v>revisar</v>
      </c>
      <c r="BC116" s="48" t="str">
        <f t="shared" si="52"/>
        <v>revisar</v>
      </c>
      <c r="BD116" s="48" t="str">
        <f t="shared" si="52"/>
        <v>ok</v>
      </c>
      <c r="BE116" s="48" t="str">
        <f t="shared" si="52"/>
        <v>ok</v>
      </c>
      <c r="BF116" s="48" t="str">
        <f t="shared" si="52"/>
        <v>ok</v>
      </c>
      <c r="BG116" s="48" t="str">
        <f t="shared" si="26"/>
        <v>ok</v>
      </c>
    </row>
    <row r="117" spans="1:59" ht="26.25" customHeight="1">
      <c r="A117" s="122"/>
      <c r="B117" s="123" t="e">
        <f t="shared" si="41"/>
        <v>#DIV/0!</v>
      </c>
      <c r="C117" s="122"/>
      <c r="D117" s="124" t="s">
        <v>285</v>
      </c>
      <c r="E117" s="86" t="s">
        <v>286</v>
      </c>
      <c r="F117" s="125" t="s">
        <v>42</v>
      </c>
      <c r="G117" s="88" t="s">
        <v>287</v>
      </c>
      <c r="H117" s="185" t="s">
        <v>76</v>
      </c>
      <c r="I117" s="200"/>
      <c r="J117" s="94"/>
      <c r="K117" s="94">
        <v>0</v>
      </c>
      <c r="L117" s="94">
        <v>2121.7800000000002</v>
      </c>
      <c r="M117" s="186">
        <f t="shared" si="53"/>
        <v>2121.7800000000002</v>
      </c>
      <c r="N117" s="92">
        <v>0.17460000000000001</v>
      </c>
      <c r="O117" s="93">
        <f t="shared" si="43"/>
        <v>2492.2399999999998</v>
      </c>
      <c r="P117" s="93"/>
      <c r="Q117" s="93">
        <f t="shared" si="44"/>
        <v>0</v>
      </c>
      <c r="R117" s="93">
        <f t="shared" si="45"/>
        <v>0</v>
      </c>
      <c r="S117" s="94">
        <f t="shared" si="46"/>
        <v>0</v>
      </c>
      <c r="T117" s="118"/>
      <c r="U117" s="118"/>
      <c r="V117" s="6" t="str">
        <f t="shared" si="4"/>
        <v>4.14</v>
      </c>
      <c r="W117" s="6" t="b">
        <f t="shared" si="25"/>
        <v>0</v>
      </c>
      <c r="X117" s="118"/>
      <c r="Y117" s="118"/>
      <c r="Z117" s="118"/>
      <c r="AA117" s="204"/>
      <c r="AB117" s="85" t="s">
        <v>268</v>
      </c>
      <c r="AC117" s="95"/>
      <c r="AD117" s="96"/>
      <c r="AE117" s="97" t="s">
        <v>64</v>
      </c>
      <c r="AF117" s="89" t="s">
        <v>64</v>
      </c>
      <c r="AG117" s="98">
        <v>0</v>
      </c>
      <c r="AH117" s="90" t="e">
        <v>#N/A</v>
      </c>
      <c r="AI117" s="90">
        <v>0</v>
      </c>
      <c r="AJ117" s="90" t="e">
        <v>#N/A</v>
      </c>
      <c r="AK117" s="91" t="e">
        <v>#N/A</v>
      </c>
      <c r="AL117" s="99" t="s">
        <v>64</v>
      </c>
      <c r="AM117" s="93" t="e">
        <f t="shared" si="47"/>
        <v>#N/A</v>
      </c>
      <c r="AN117" s="93" t="e">
        <f t="shared" si="48"/>
        <v>#N/A</v>
      </c>
      <c r="AO117" s="93">
        <f t="shared" si="49"/>
        <v>0</v>
      </c>
      <c r="AP117" s="93" t="e">
        <f t="shared" si="50"/>
        <v>#N/A</v>
      </c>
      <c r="AQ117" s="94">
        <f t="shared" si="51"/>
        <v>0</v>
      </c>
      <c r="AR117" s="48" t="str">
        <f t="shared" si="52"/>
        <v>revisar</v>
      </c>
      <c r="AS117" s="48" t="str">
        <f t="shared" si="52"/>
        <v>revisar</v>
      </c>
      <c r="AT117" s="48" t="str">
        <f t="shared" si="52"/>
        <v>revisar</v>
      </c>
      <c r="AU117" s="48" t="str">
        <f t="shared" si="52"/>
        <v>revisar</v>
      </c>
      <c r="AV117" s="48" t="str">
        <f t="shared" si="52"/>
        <v>revisar</v>
      </c>
      <c r="AW117" s="48" t="str">
        <f t="shared" si="52"/>
        <v>ok</v>
      </c>
      <c r="AX117" s="48" t="e">
        <f t="shared" si="52"/>
        <v>#N/A</v>
      </c>
      <c r="AY117" s="48" t="str">
        <f t="shared" si="52"/>
        <v>ok</v>
      </c>
      <c r="AZ117" s="48" t="e">
        <f t="shared" si="52"/>
        <v>#N/A</v>
      </c>
      <c r="BA117" s="48" t="e">
        <f t="shared" si="52"/>
        <v>#N/A</v>
      </c>
      <c r="BB117" s="48" t="str">
        <f t="shared" si="52"/>
        <v>revisar</v>
      </c>
      <c r="BC117" s="48" t="e">
        <f t="shared" si="52"/>
        <v>#N/A</v>
      </c>
      <c r="BD117" s="48" t="e">
        <f t="shared" si="52"/>
        <v>#N/A</v>
      </c>
      <c r="BE117" s="48" t="str">
        <f t="shared" si="52"/>
        <v>ok</v>
      </c>
      <c r="BF117" s="48" t="e">
        <f t="shared" si="52"/>
        <v>#N/A</v>
      </c>
      <c r="BG117" s="48" t="str">
        <f t="shared" si="26"/>
        <v>ok</v>
      </c>
    </row>
    <row r="118" spans="1:59" ht="6" customHeight="1">
      <c r="A118" s="122"/>
      <c r="B118" s="123"/>
      <c r="C118" s="122"/>
      <c r="D118" s="102"/>
      <c r="E118" s="102"/>
      <c r="F118" s="102"/>
      <c r="G118" s="127"/>
      <c r="H118" s="101"/>
      <c r="I118" s="188"/>
      <c r="J118" s="193"/>
      <c r="K118" s="193"/>
      <c r="L118" s="193"/>
      <c r="M118" s="190"/>
      <c r="N118" s="129"/>
      <c r="O118" s="109"/>
      <c r="P118" s="109"/>
      <c r="Q118" s="109"/>
      <c r="R118" s="109"/>
      <c r="S118" s="110"/>
      <c r="T118" s="118"/>
      <c r="U118" s="118"/>
      <c r="V118" s="6">
        <f t="shared" si="4"/>
        <v>0</v>
      </c>
      <c r="W118" s="6">
        <f t="shared" si="25"/>
        <v>0</v>
      </c>
      <c r="X118" s="118"/>
      <c r="Y118" s="118"/>
      <c r="Z118" s="118"/>
      <c r="AA118" s="204"/>
      <c r="AB118" s="102"/>
      <c r="AC118" s="102"/>
      <c r="AD118" s="102"/>
      <c r="AE118" s="127"/>
      <c r="AF118" s="102"/>
      <c r="AG118" s="131"/>
      <c r="AH118" s="128"/>
      <c r="AI118" s="128"/>
      <c r="AJ118" s="128"/>
      <c r="AK118" s="107"/>
      <c r="AL118" s="129"/>
      <c r="AM118" s="109"/>
      <c r="AN118" s="109"/>
      <c r="AO118" s="109"/>
      <c r="AP118" s="109"/>
      <c r="AQ118" s="110"/>
      <c r="AR118" s="48" t="str">
        <f t="shared" si="52"/>
        <v>ok</v>
      </c>
      <c r="AS118" s="48" t="str">
        <f t="shared" si="52"/>
        <v>ok</v>
      </c>
      <c r="AT118" s="48" t="str">
        <f t="shared" si="52"/>
        <v>ok</v>
      </c>
      <c r="AU118" s="48" t="str">
        <f t="shared" si="52"/>
        <v>ok</v>
      </c>
      <c r="AV118" s="48" t="str">
        <f t="shared" si="52"/>
        <v>ok</v>
      </c>
      <c r="AW118" s="48" t="str">
        <f t="shared" si="52"/>
        <v>ok</v>
      </c>
      <c r="AX118" s="48" t="str">
        <f t="shared" si="52"/>
        <v>ok</v>
      </c>
      <c r="AY118" s="48" t="str">
        <f t="shared" si="52"/>
        <v>ok</v>
      </c>
      <c r="AZ118" s="48" t="str">
        <f t="shared" si="52"/>
        <v>ok</v>
      </c>
      <c r="BA118" s="48" t="str">
        <f t="shared" si="52"/>
        <v>ok</v>
      </c>
      <c r="BB118" s="48" t="str">
        <f t="shared" si="52"/>
        <v>ok</v>
      </c>
      <c r="BC118" s="48" t="str">
        <f t="shared" si="52"/>
        <v>ok</v>
      </c>
      <c r="BD118" s="48" t="str">
        <f t="shared" si="52"/>
        <v>ok</v>
      </c>
      <c r="BE118" s="48" t="str">
        <f t="shared" si="52"/>
        <v>ok</v>
      </c>
      <c r="BF118" s="48" t="str">
        <f t="shared" si="52"/>
        <v>ok</v>
      </c>
      <c r="BG118" s="48" t="str">
        <f t="shared" si="26"/>
        <v>ok</v>
      </c>
    </row>
    <row r="119" spans="1:59" ht="15" customHeight="1">
      <c r="A119" s="51"/>
      <c r="B119" s="52"/>
      <c r="C119" s="51"/>
      <c r="D119" s="111"/>
      <c r="E119" s="112"/>
      <c r="F119" s="112"/>
      <c r="G119" s="112"/>
      <c r="H119" s="191"/>
      <c r="I119" s="192"/>
      <c r="J119" s="191"/>
      <c r="K119" s="191"/>
      <c r="L119" s="191"/>
      <c r="M119" s="191"/>
      <c r="N119" s="83"/>
      <c r="O119" s="113" t="str">
        <f>CONCATENATE("Subtotal ",G103)</f>
        <v>Subtotal INSTALAÇÕES E SINALIZAÇÃO DOS SERVIÇOS</v>
      </c>
      <c r="P119" s="114"/>
      <c r="Q119" s="114">
        <f>SUM(Q104:Q118)</f>
        <v>0</v>
      </c>
      <c r="R119" s="114">
        <f>SUM(R104:R118)</f>
        <v>0</v>
      </c>
      <c r="S119" s="115">
        <f>SUM(S104:S118)</f>
        <v>0</v>
      </c>
      <c r="T119" s="116"/>
      <c r="U119" s="6">
        <v>1</v>
      </c>
      <c r="V119" s="6"/>
      <c r="W119" s="6"/>
      <c r="X119" s="100">
        <f>SUM(P119:R119)</f>
        <v>0</v>
      </c>
      <c r="Y119" s="6" t="str">
        <f>IF(X119&lt;&gt;S119,"erro","ok")</f>
        <v>ok</v>
      </c>
      <c r="Z119" s="6"/>
      <c r="AA119" s="203"/>
      <c r="AB119" s="111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83"/>
      <c r="AM119" s="113" t="s">
        <v>288</v>
      </c>
      <c r="AN119" s="114">
        <v>24849.94</v>
      </c>
      <c r="AO119" s="114">
        <v>1548.51</v>
      </c>
      <c r="AP119" s="114">
        <v>5344.8099999999995</v>
      </c>
      <c r="AQ119" s="115">
        <v>31743.260000000002</v>
      </c>
      <c r="AR119" s="48" t="str">
        <f t="shared" si="52"/>
        <v>ok</v>
      </c>
      <c r="AS119" s="48" t="str">
        <f t="shared" si="52"/>
        <v>ok</v>
      </c>
      <c r="AT119" s="48" t="str">
        <f t="shared" si="52"/>
        <v>ok</v>
      </c>
      <c r="AU119" s="48" t="str">
        <f t="shared" si="52"/>
        <v>ok</v>
      </c>
      <c r="AV119" s="48" t="str">
        <f t="shared" si="52"/>
        <v>ok</v>
      </c>
      <c r="AW119" s="48" t="str">
        <f t="shared" si="52"/>
        <v>ok</v>
      </c>
      <c r="AX119" s="48" t="str">
        <f t="shared" si="52"/>
        <v>ok</v>
      </c>
      <c r="AY119" s="48" t="str">
        <f t="shared" si="52"/>
        <v>ok</v>
      </c>
      <c r="AZ119" s="48" t="str">
        <f t="shared" si="52"/>
        <v>ok</v>
      </c>
      <c r="BA119" s="48" t="str">
        <f t="shared" si="52"/>
        <v>ok</v>
      </c>
      <c r="BB119" s="48" t="str">
        <f t="shared" si="52"/>
        <v>ok</v>
      </c>
      <c r="BC119" s="48" t="str">
        <f t="shared" si="52"/>
        <v>revisar</v>
      </c>
      <c r="BD119" s="48" t="str">
        <f t="shared" si="52"/>
        <v>revisar</v>
      </c>
      <c r="BE119" s="48" t="str">
        <f t="shared" si="52"/>
        <v>revisar</v>
      </c>
      <c r="BF119" s="48" t="str">
        <f t="shared" si="52"/>
        <v>revisar</v>
      </c>
      <c r="BG119" s="48" t="str">
        <f t="shared" si="26"/>
        <v>revisar</v>
      </c>
    </row>
    <row r="120" spans="1:59" ht="6" customHeight="1">
      <c r="A120" s="38"/>
      <c r="B120" s="74"/>
      <c r="C120" s="38"/>
      <c r="D120" s="117"/>
      <c r="E120" s="118"/>
      <c r="F120" s="119"/>
      <c r="G120" s="119"/>
      <c r="H120" s="118"/>
      <c r="I120" s="120"/>
      <c r="J120" s="118"/>
      <c r="K120" s="118"/>
      <c r="L120" s="118"/>
      <c r="M120" s="118"/>
      <c r="N120" s="6"/>
      <c r="O120" s="118"/>
      <c r="P120" s="118"/>
      <c r="Q120" s="118"/>
      <c r="R120" s="118"/>
      <c r="S120" s="121"/>
      <c r="T120" s="6"/>
      <c r="U120" s="6"/>
      <c r="V120" s="6">
        <f t="shared" si="4"/>
        <v>0</v>
      </c>
      <c r="W120" s="6">
        <f t="shared" si="25"/>
        <v>0</v>
      </c>
      <c r="X120" s="6"/>
      <c r="Y120" s="6"/>
      <c r="Z120" s="6"/>
      <c r="AA120" s="203"/>
      <c r="AB120" s="117"/>
      <c r="AC120" s="118"/>
      <c r="AD120" s="119"/>
      <c r="AE120" s="119"/>
      <c r="AF120" s="118"/>
      <c r="AG120" s="118"/>
      <c r="AH120" s="118"/>
      <c r="AI120" s="118"/>
      <c r="AJ120" s="118"/>
      <c r="AK120" s="118"/>
      <c r="AL120" s="6"/>
      <c r="AM120" s="118"/>
      <c r="AN120" s="118"/>
      <c r="AO120" s="118"/>
      <c r="AP120" s="118"/>
      <c r="AQ120" s="121"/>
      <c r="AR120" s="48" t="str">
        <f t="shared" si="52"/>
        <v>ok</v>
      </c>
      <c r="AS120" s="48" t="str">
        <f t="shared" si="52"/>
        <v>ok</v>
      </c>
      <c r="AT120" s="48" t="str">
        <f t="shared" si="52"/>
        <v>ok</v>
      </c>
      <c r="AU120" s="48" t="str">
        <f t="shared" si="52"/>
        <v>ok</v>
      </c>
      <c r="AV120" s="48" t="str">
        <f t="shared" si="52"/>
        <v>ok</v>
      </c>
      <c r="AW120" s="48" t="str">
        <f t="shared" si="52"/>
        <v>ok</v>
      </c>
      <c r="AX120" s="48" t="str">
        <f t="shared" si="52"/>
        <v>ok</v>
      </c>
      <c r="AY120" s="48" t="str">
        <f t="shared" si="52"/>
        <v>ok</v>
      </c>
      <c r="AZ120" s="48" t="str">
        <f t="shared" si="52"/>
        <v>ok</v>
      </c>
      <c r="BA120" s="48" t="str">
        <f t="shared" si="52"/>
        <v>ok</v>
      </c>
      <c r="BB120" s="48" t="str">
        <f t="shared" si="52"/>
        <v>ok</v>
      </c>
      <c r="BC120" s="48" t="str">
        <f t="shared" si="52"/>
        <v>ok</v>
      </c>
      <c r="BD120" s="48" t="str">
        <f t="shared" si="52"/>
        <v>ok</v>
      </c>
      <c r="BE120" s="48" t="str">
        <f t="shared" si="52"/>
        <v>ok</v>
      </c>
      <c r="BF120" s="48" t="str">
        <f t="shared" si="52"/>
        <v>ok</v>
      </c>
      <c r="BG120" s="48" t="str">
        <f t="shared" si="26"/>
        <v>ok</v>
      </c>
    </row>
    <row r="121" spans="1:59" ht="15" customHeight="1">
      <c r="A121" s="51"/>
      <c r="B121" s="52"/>
      <c r="C121" s="51"/>
      <c r="D121" s="79">
        <v>5</v>
      </c>
      <c r="E121" s="80"/>
      <c r="F121" s="80"/>
      <c r="G121" s="81" t="s">
        <v>289</v>
      </c>
      <c r="H121" s="81"/>
      <c r="I121" s="82"/>
      <c r="J121" s="81"/>
      <c r="K121" s="81"/>
      <c r="L121" s="81"/>
      <c r="M121" s="81"/>
      <c r="N121" s="83"/>
      <c r="O121" s="81"/>
      <c r="P121" s="81"/>
      <c r="Q121" s="81"/>
      <c r="R121" s="81"/>
      <c r="S121" s="84">
        <f>S128</f>
        <v>0</v>
      </c>
      <c r="T121" s="6"/>
      <c r="U121" s="6"/>
      <c r="V121" s="6">
        <f t="shared" si="4"/>
        <v>5</v>
      </c>
      <c r="W121" s="6">
        <f t="shared" si="25"/>
        <v>0</v>
      </c>
      <c r="X121" s="6"/>
      <c r="Y121" s="6"/>
      <c r="Z121" s="6"/>
      <c r="AA121" s="203"/>
      <c r="AB121" s="79">
        <v>5</v>
      </c>
      <c r="AC121" s="80"/>
      <c r="AD121" s="80"/>
      <c r="AE121" s="81" t="s">
        <v>290</v>
      </c>
      <c r="AF121" s="81"/>
      <c r="AG121" s="81"/>
      <c r="AH121" s="81"/>
      <c r="AI121" s="81"/>
      <c r="AJ121" s="81"/>
      <c r="AK121" s="81"/>
      <c r="AL121" s="83"/>
      <c r="AM121" s="81"/>
      <c r="AN121" s="81"/>
      <c r="AO121" s="81"/>
      <c r="AP121" s="81"/>
      <c r="AQ121" s="84">
        <v>2152.92</v>
      </c>
      <c r="AR121" s="48" t="str">
        <f t="shared" si="52"/>
        <v>ok</v>
      </c>
      <c r="AS121" s="48" t="str">
        <f t="shared" si="52"/>
        <v>ok</v>
      </c>
      <c r="AT121" s="48" t="str">
        <f t="shared" si="52"/>
        <v>ok</v>
      </c>
      <c r="AU121" s="48" t="str">
        <f t="shared" si="52"/>
        <v>revisar</v>
      </c>
      <c r="AV121" s="48" t="str">
        <f t="shared" si="52"/>
        <v>ok</v>
      </c>
      <c r="AW121" s="48" t="str">
        <f t="shared" si="52"/>
        <v>ok</v>
      </c>
      <c r="AX121" s="48" t="str">
        <f t="shared" si="52"/>
        <v>ok</v>
      </c>
      <c r="AY121" s="48" t="str">
        <f t="shared" si="52"/>
        <v>ok</v>
      </c>
      <c r="AZ121" s="48" t="str">
        <f t="shared" si="52"/>
        <v>ok</v>
      </c>
      <c r="BA121" s="48" t="str">
        <f t="shared" si="52"/>
        <v>ok</v>
      </c>
      <c r="BB121" s="48" t="str">
        <f t="shared" si="52"/>
        <v>ok</v>
      </c>
      <c r="BC121" s="48" t="str">
        <f t="shared" si="52"/>
        <v>ok</v>
      </c>
      <c r="BD121" s="48" t="str">
        <f t="shared" si="52"/>
        <v>ok</v>
      </c>
      <c r="BE121" s="48" t="str">
        <f t="shared" si="52"/>
        <v>ok</v>
      </c>
      <c r="BF121" s="48" t="str">
        <f t="shared" si="52"/>
        <v>ok</v>
      </c>
      <c r="BG121" s="48" t="str">
        <f t="shared" si="26"/>
        <v>revisar</v>
      </c>
    </row>
    <row r="122" spans="1:59" ht="26.25" customHeight="1">
      <c r="A122" s="122"/>
      <c r="B122" s="123" t="e">
        <f>S122/$S$697</f>
        <v>#DIV/0!</v>
      </c>
      <c r="C122" s="122"/>
      <c r="D122" s="124" t="s">
        <v>291</v>
      </c>
      <c r="E122" s="86">
        <v>98557</v>
      </c>
      <c r="F122" s="125" t="s">
        <v>28</v>
      </c>
      <c r="G122" s="88" t="s">
        <v>292</v>
      </c>
      <c r="H122" s="185" t="s">
        <v>40</v>
      </c>
      <c r="I122" s="200"/>
      <c r="J122" s="94"/>
      <c r="K122" s="94">
        <v>11.87</v>
      </c>
      <c r="L122" s="94">
        <v>26.5</v>
      </c>
      <c r="M122" s="186">
        <f t="shared" ref="M122:M125" si="54">SUM(K122:L122)</f>
        <v>38.369999999999997</v>
      </c>
      <c r="N122" s="92">
        <v>0.25190000000000001</v>
      </c>
      <c r="O122" s="93">
        <f t="shared" ref="O122:O126" si="55">IF(N122="-",M122,(TRUNC(M122*(1+N122),2)))</f>
        <v>48.03</v>
      </c>
      <c r="P122" s="93"/>
      <c r="Q122" s="93">
        <f t="shared" ref="Q122:Q126" si="56">IF($L122=0,$S122,IF(K122=0,0,IF($N122&lt;&gt;"-",IFERROR(TRUNC(TRUNC((K122*(1+$N122)),2)*$I122,2),0),IFERROR(TRUNC(K122*$I122,2),0))))</f>
        <v>0</v>
      </c>
      <c r="R122" s="93">
        <f t="shared" ref="R122:R126" si="57">IF(L122=0,0,S122-Q122)</f>
        <v>0</v>
      </c>
      <c r="S122" s="94">
        <f t="shared" ref="S122:S126" si="58">IFERROR(ROUND(ROUND(O122,2)*ROUND(I122,2),2),0)</f>
        <v>0</v>
      </c>
      <c r="T122" s="118"/>
      <c r="U122" s="118"/>
      <c r="V122" s="6" t="str">
        <f t="shared" si="4"/>
        <v>5.1</v>
      </c>
      <c r="W122" s="6" t="b">
        <f t="shared" si="25"/>
        <v>0</v>
      </c>
      <c r="X122" s="118"/>
      <c r="Y122" s="118"/>
      <c r="Z122" s="118"/>
      <c r="AA122" s="204"/>
      <c r="AB122" s="85" t="s">
        <v>291</v>
      </c>
      <c r="AC122" s="95">
        <v>88309</v>
      </c>
      <c r="AD122" s="96" t="s">
        <v>28</v>
      </c>
      <c r="AE122" s="97" t="s">
        <v>293</v>
      </c>
      <c r="AF122" s="89" t="s">
        <v>179</v>
      </c>
      <c r="AG122" s="98">
        <v>8</v>
      </c>
      <c r="AH122" s="90">
        <v>0</v>
      </c>
      <c r="AI122" s="90">
        <v>17.48</v>
      </c>
      <c r="AJ122" s="90">
        <v>5.51</v>
      </c>
      <c r="AK122" s="91">
        <v>22.99</v>
      </c>
      <c r="AL122" s="99">
        <v>0.2878</v>
      </c>
      <c r="AM122" s="93">
        <v>29.6</v>
      </c>
      <c r="AN122" s="93">
        <v>0</v>
      </c>
      <c r="AO122" s="93">
        <v>180.08</v>
      </c>
      <c r="AP122" s="93">
        <v>56.72</v>
      </c>
      <c r="AQ122" s="94">
        <v>236.8</v>
      </c>
      <c r="AR122" s="48" t="str">
        <f t="shared" si="52"/>
        <v>ok</v>
      </c>
      <c r="AS122" s="48" t="str">
        <f t="shared" si="52"/>
        <v>revisar</v>
      </c>
      <c r="AT122" s="48" t="str">
        <f t="shared" si="52"/>
        <v>ok</v>
      </c>
      <c r="AU122" s="48" t="str">
        <f t="shared" si="52"/>
        <v>revisar</v>
      </c>
      <c r="AV122" s="48" t="str">
        <f t="shared" si="52"/>
        <v>revisar</v>
      </c>
      <c r="AW122" s="48" t="str">
        <f t="shared" si="52"/>
        <v>revisar</v>
      </c>
      <c r="AX122" s="48" t="str">
        <f t="shared" si="52"/>
        <v>ok</v>
      </c>
      <c r="AY122" s="48" t="str">
        <f t="shared" si="52"/>
        <v>revisar</v>
      </c>
      <c r="AZ122" s="48" t="str">
        <f t="shared" si="52"/>
        <v>revisar</v>
      </c>
      <c r="BA122" s="48" t="str">
        <f t="shared" si="52"/>
        <v>revisar</v>
      </c>
      <c r="BB122" s="48" t="str">
        <f t="shared" si="52"/>
        <v>revisar</v>
      </c>
      <c r="BC122" s="48" t="str">
        <f t="shared" si="52"/>
        <v>revisar</v>
      </c>
      <c r="BD122" s="48" t="str">
        <f t="shared" si="52"/>
        <v>ok</v>
      </c>
      <c r="BE122" s="48" t="str">
        <f t="shared" si="52"/>
        <v>revisar</v>
      </c>
      <c r="BF122" s="48" t="str">
        <f t="shared" si="52"/>
        <v>revisar</v>
      </c>
      <c r="BG122" s="48" t="str">
        <f t="shared" si="26"/>
        <v>revisar</v>
      </c>
    </row>
    <row r="123" spans="1:59" ht="26.25" customHeight="1">
      <c r="A123" s="122"/>
      <c r="B123" s="123" t="e">
        <f>S123/$S$697</f>
        <v>#DIV/0!</v>
      </c>
      <c r="C123" s="122"/>
      <c r="D123" s="124" t="s">
        <v>294</v>
      </c>
      <c r="E123" s="86">
        <v>98547</v>
      </c>
      <c r="F123" s="125" t="s">
        <v>28</v>
      </c>
      <c r="G123" s="88" t="s">
        <v>295</v>
      </c>
      <c r="H123" s="185" t="s">
        <v>40</v>
      </c>
      <c r="I123" s="200"/>
      <c r="J123" s="94"/>
      <c r="K123" s="94">
        <v>41.01</v>
      </c>
      <c r="L123" s="94">
        <v>176.11</v>
      </c>
      <c r="M123" s="186">
        <f t="shared" si="54"/>
        <v>217.12</v>
      </c>
      <c r="N123" s="92">
        <v>0.25190000000000001</v>
      </c>
      <c r="O123" s="93">
        <f t="shared" si="55"/>
        <v>271.81</v>
      </c>
      <c r="P123" s="93"/>
      <c r="Q123" s="93">
        <f t="shared" si="56"/>
        <v>0</v>
      </c>
      <c r="R123" s="93">
        <f t="shared" si="57"/>
        <v>0</v>
      </c>
      <c r="S123" s="94">
        <f t="shared" si="58"/>
        <v>0</v>
      </c>
      <c r="T123" s="118"/>
      <c r="U123" s="118"/>
      <c r="V123" s="6" t="str">
        <f t="shared" si="4"/>
        <v>5.2</v>
      </c>
      <c r="W123" s="6" t="b">
        <f t="shared" si="25"/>
        <v>0</v>
      </c>
      <c r="X123" s="118"/>
      <c r="Y123" s="118"/>
      <c r="Z123" s="118"/>
      <c r="AA123" s="204"/>
      <c r="AB123" s="85" t="s">
        <v>294</v>
      </c>
      <c r="AC123" s="95">
        <v>88242</v>
      </c>
      <c r="AD123" s="96" t="s">
        <v>28</v>
      </c>
      <c r="AE123" s="97" t="s">
        <v>296</v>
      </c>
      <c r="AF123" s="89" t="s">
        <v>179</v>
      </c>
      <c r="AG123" s="98">
        <v>8</v>
      </c>
      <c r="AH123" s="90">
        <v>0</v>
      </c>
      <c r="AI123" s="90">
        <v>13.63</v>
      </c>
      <c r="AJ123" s="90">
        <v>5.51</v>
      </c>
      <c r="AK123" s="91">
        <v>19.14</v>
      </c>
      <c r="AL123" s="99">
        <v>0.2878</v>
      </c>
      <c r="AM123" s="93">
        <v>24.64</v>
      </c>
      <c r="AN123" s="93">
        <v>0</v>
      </c>
      <c r="AO123" s="93">
        <v>140.4</v>
      </c>
      <c r="AP123" s="93">
        <v>56.72</v>
      </c>
      <c r="AQ123" s="94">
        <v>197.12</v>
      </c>
      <c r="AR123" s="48" t="str">
        <f t="shared" si="52"/>
        <v>ok</v>
      </c>
      <c r="AS123" s="48" t="str">
        <f t="shared" si="52"/>
        <v>revisar</v>
      </c>
      <c r="AT123" s="48" t="str">
        <f t="shared" si="52"/>
        <v>ok</v>
      </c>
      <c r="AU123" s="48" t="str">
        <f t="shared" si="52"/>
        <v>revisar</v>
      </c>
      <c r="AV123" s="48" t="str">
        <f t="shared" si="52"/>
        <v>revisar</v>
      </c>
      <c r="AW123" s="48" t="str">
        <f t="shared" si="52"/>
        <v>revisar</v>
      </c>
      <c r="AX123" s="48" t="str">
        <f t="shared" si="52"/>
        <v>ok</v>
      </c>
      <c r="AY123" s="48" t="str">
        <f t="shared" si="52"/>
        <v>revisar</v>
      </c>
      <c r="AZ123" s="48" t="str">
        <f t="shared" si="52"/>
        <v>revisar</v>
      </c>
      <c r="BA123" s="48" t="str">
        <f t="shared" si="52"/>
        <v>revisar</v>
      </c>
      <c r="BB123" s="48" t="str">
        <f t="shared" si="52"/>
        <v>revisar</v>
      </c>
      <c r="BC123" s="48" t="str">
        <f t="shared" si="52"/>
        <v>revisar</v>
      </c>
      <c r="BD123" s="48" t="str">
        <f t="shared" si="52"/>
        <v>ok</v>
      </c>
      <c r="BE123" s="48" t="str">
        <f t="shared" si="52"/>
        <v>revisar</v>
      </c>
      <c r="BF123" s="48" t="str">
        <f t="shared" si="52"/>
        <v>revisar</v>
      </c>
      <c r="BG123" s="48" t="str">
        <f t="shared" si="26"/>
        <v>revisar</v>
      </c>
    </row>
    <row r="124" spans="1:59" ht="26.25" customHeight="1">
      <c r="A124" s="122"/>
      <c r="B124" s="123" t="e">
        <f>S124/$S$697</f>
        <v>#DIV/0!</v>
      </c>
      <c r="C124" s="122"/>
      <c r="D124" s="124" t="s">
        <v>297</v>
      </c>
      <c r="E124" s="86">
        <v>98555</v>
      </c>
      <c r="F124" s="125" t="s">
        <v>28</v>
      </c>
      <c r="G124" s="88" t="s">
        <v>298</v>
      </c>
      <c r="H124" s="185" t="s">
        <v>40</v>
      </c>
      <c r="I124" s="200"/>
      <c r="J124" s="94"/>
      <c r="K124" s="94">
        <v>16.670000000000002</v>
      </c>
      <c r="L124" s="94">
        <v>15.76</v>
      </c>
      <c r="M124" s="186">
        <f t="shared" si="54"/>
        <v>32.43</v>
      </c>
      <c r="N124" s="92">
        <v>0.25190000000000001</v>
      </c>
      <c r="O124" s="93">
        <f t="shared" si="55"/>
        <v>40.590000000000003</v>
      </c>
      <c r="P124" s="93"/>
      <c r="Q124" s="93">
        <f t="shared" si="56"/>
        <v>0</v>
      </c>
      <c r="R124" s="93">
        <f t="shared" si="57"/>
        <v>0</v>
      </c>
      <c r="S124" s="94">
        <f t="shared" si="58"/>
        <v>0</v>
      </c>
      <c r="T124" s="118"/>
      <c r="U124" s="118"/>
      <c r="V124" s="6" t="str">
        <f t="shared" si="4"/>
        <v>5.3</v>
      </c>
      <c r="W124" s="6" t="b">
        <f t="shared" si="25"/>
        <v>0</v>
      </c>
      <c r="X124" s="118"/>
      <c r="Y124" s="118"/>
      <c r="Z124" s="118"/>
      <c r="AA124" s="204"/>
      <c r="AB124" s="85" t="s">
        <v>297</v>
      </c>
      <c r="AC124" s="95" t="s">
        <v>299</v>
      </c>
      <c r="AD124" s="96" t="s">
        <v>42</v>
      </c>
      <c r="AE124" s="97" t="s">
        <v>300</v>
      </c>
      <c r="AF124" s="89" t="s">
        <v>40</v>
      </c>
      <c r="AG124" s="98">
        <v>100</v>
      </c>
      <c r="AH124" s="90">
        <v>0</v>
      </c>
      <c r="AI124" s="90">
        <v>13.35</v>
      </c>
      <c r="AJ124" s="90">
        <v>0</v>
      </c>
      <c r="AK124" s="91">
        <v>13.35</v>
      </c>
      <c r="AL124" s="99">
        <v>0.2878</v>
      </c>
      <c r="AM124" s="93">
        <v>17.190000000000001</v>
      </c>
      <c r="AN124" s="93">
        <v>0</v>
      </c>
      <c r="AO124" s="93">
        <v>1719</v>
      </c>
      <c r="AP124" s="93">
        <v>0</v>
      </c>
      <c r="AQ124" s="94">
        <v>1719</v>
      </c>
      <c r="AR124" s="48" t="str">
        <f t="shared" si="52"/>
        <v>ok</v>
      </c>
      <c r="AS124" s="48" t="str">
        <f t="shared" si="52"/>
        <v>revisar</v>
      </c>
      <c r="AT124" s="48" t="str">
        <f t="shared" si="52"/>
        <v>revisar</v>
      </c>
      <c r="AU124" s="48" t="str">
        <f t="shared" si="52"/>
        <v>revisar</v>
      </c>
      <c r="AV124" s="48" t="str">
        <f t="shared" si="52"/>
        <v>ok</v>
      </c>
      <c r="AW124" s="48" t="str">
        <f t="shared" si="52"/>
        <v>revisar</v>
      </c>
      <c r="AX124" s="48" t="str">
        <f t="shared" si="52"/>
        <v>ok</v>
      </c>
      <c r="AY124" s="48" t="str">
        <f t="shared" si="52"/>
        <v>revisar</v>
      </c>
      <c r="AZ124" s="48" t="str">
        <f t="shared" si="52"/>
        <v>revisar</v>
      </c>
      <c r="BA124" s="48" t="str">
        <f t="shared" si="52"/>
        <v>revisar</v>
      </c>
      <c r="BB124" s="48" t="str">
        <f t="shared" si="52"/>
        <v>revisar</v>
      </c>
      <c r="BC124" s="48" t="str">
        <f t="shared" si="52"/>
        <v>revisar</v>
      </c>
      <c r="BD124" s="48" t="str">
        <f t="shared" si="52"/>
        <v>ok</v>
      </c>
      <c r="BE124" s="48" t="str">
        <f t="shared" si="52"/>
        <v>revisar</v>
      </c>
      <c r="BF124" s="48" t="str">
        <f t="shared" si="52"/>
        <v>ok</v>
      </c>
      <c r="BG124" s="48" t="str">
        <f t="shared" si="26"/>
        <v>revisar</v>
      </c>
    </row>
    <row r="125" spans="1:59" ht="26.25" customHeight="1">
      <c r="A125" s="122"/>
      <c r="B125" s="123" t="e">
        <f>S125/$S$697</f>
        <v>#DIV/0!</v>
      </c>
      <c r="C125" s="122"/>
      <c r="D125" s="124" t="s">
        <v>301</v>
      </c>
      <c r="E125" s="86">
        <v>98565</v>
      </c>
      <c r="F125" s="125" t="s">
        <v>28</v>
      </c>
      <c r="G125" s="88" t="s">
        <v>302</v>
      </c>
      <c r="H125" s="185" t="s">
        <v>40</v>
      </c>
      <c r="I125" s="200"/>
      <c r="J125" s="94"/>
      <c r="K125" s="94">
        <v>24.93</v>
      </c>
      <c r="L125" s="94">
        <v>31.72</v>
      </c>
      <c r="M125" s="186">
        <f t="shared" si="54"/>
        <v>56.65</v>
      </c>
      <c r="N125" s="92">
        <v>0.25190000000000001</v>
      </c>
      <c r="O125" s="93">
        <f t="shared" si="55"/>
        <v>70.92</v>
      </c>
      <c r="P125" s="93"/>
      <c r="Q125" s="93">
        <f t="shared" si="56"/>
        <v>0</v>
      </c>
      <c r="R125" s="93">
        <f t="shared" si="57"/>
        <v>0</v>
      </c>
      <c r="S125" s="94">
        <f t="shared" si="58"/>
        <v>0</v>
      </c>
      <c r="T125" s="118"/>
      <c r="U125" s="118"/>
      <c r="V125" s="6" t="str">
        <f t="shared" si="4"/>
        <v>5.4</v>
      </c>
      <c r="W125" s="6" t="b">
        <f t="shared" si="25"/>
        <v>0</v>
      </c>
      <c r="X125" s="118"/>
      <c r="Y125" s="118"/>
      <c r="Z125" s="118"/>
      <c r="AA125" s="204"/>
      <c r="AB125" s="85"/>
      <c r="AC125" s="95"/>
      <c r="AD125" s="96"/>
      <c r="AE125" s="97"/>
      <c r="AF125" s="89" t="s">
        <v>64</v>
      </c>
      <c r="AG125" s="98">
        <v>0</v>
      </c>
      <c r="AH125" s="90">
        <v>0</v>
      </c>
      <c r="AI125" s="90">
        <v>18.97</v>
      </c>
      <c r="AJ125" s="90">
        <v>28.34</v>
      </c>
      <c r="AK125" s="91">
        <v>47.31</v>
      </c>
      <c r="AL125" s="99" t="s">
        <v>64</v>
      </c>
      <c r="AM125" s="93">
        <f t="shared" ref="AM125:AM126" si="59">IF(AL125="-",AK125,(TRUNC(AK125*(1+AL125),2)))</f>
        <v>47.31</v>
      </c>
      <c r="AN125" s="93">
        <f t="shared" ref="AN125:AN126" si="60">IF(AH125=0,0,IF(AH125=0,0,IF($N125&lt;&gt;"-",IFERROR(TRUNC(TRUNC((AH125*(1+$N125)),2)*$I125,2)+AU125,0),IFERROR(TRUNC(AH125*$I125,2),0))))</f>
        <v>0</v>
      </c>
      <c r="AO125" s="93">
        <f t="shared" ref="AO125:AO126" si="61">IF(AND($J125=0,$L125=0),$S125,IF(AI125=0,0,IF($N125&lt;&gt;"-",IFERROR(TRUNC(TRUNC((AI125*(1+$N125)),2)*$I125,2),0),IFERROR(TRUNC(AI125*$I125,2),0))))</f>
        <v>0</v>
      </c>
      <c r="AP125" s="93">
        <f t="shared" ref="AP125:AP126" si="62">IF(AJ125=0,0,AQ125-AO125-AN125)</f>
        <v>0</v>
      </c>
      <c r="AQ125" s="94">
        <f t="shared" ref="AQ125:AQ126" si="63">IFERROR(ROUND(ROUND(AM125,2)*ROUND(AG125,2),2),0)</f>
        <v>0</v>
      </c>
      <c r="AR125" s="48" t="str">
        <f t="shared" si="52"/>
        <v>revisar</v>
      </c>
      <c r="AS125" s="48" t="str">
        <f t="shared" si="52"/>
        <v>revisar</v>
      </c>
      <c r="AT125" s="48" t="str">
        <f t="shared" si="52"/>
        <v>revisar</v>
      </c>
      <c r="AU125" s="48" t="str">
        <f t="shared" si="52"/>
        <v>revisar</v>
      </c>
      <c r="AV125" s="48" t="str">
        <f t="shared" si="52"/>
        <v>revisar</v>
      </c>
      <c r="AW125" s="48" t="str">
        <f t="shared" si="52"/>
        <v>ok</v>
      </c>
      <c r="AX125" s="48" t="str">
        <f t="shared" si="52"/>
        <v>ok</v>
      </c>
      <c r="AY125" s="48" t="str">
        <f t="shared" si="52"/>
        <v>revisar</v>
      </c>
      <c r="AZ125" s="48" t="str">
        <f t="shared" si="52"/>
        <v>revisar</v>
      </c>
      <c r="BA125" s="48" t="str">
        <f t="shared" si="52"/>
        <v>revisar</v>
      </c>
      <c r="BB125" s="48" t="str">
        <f t="shared" si="52"/>
        <v>revisar</v>
      </c>
      <c r="BC125" s="48" t="str">
        <f t="shared" si="52"/>
        <v>revisar</v>
      </c>
      <c r="BD125" s="48" t="str">
        <f t="shared" si="52"/>
        <v>ok</v>
      </c>
      <c r="BE125" s="48" t="str">
        <f t="shared" si="52"/>
        <v>ok</v>
      </c>
      <c r="BF125" s="48" t="str">
        <f t="shared" si="52"/>
        <v>ok</v>
      </c>
      <c r="BG125" s="48" t="str">
        <f t="shared" si="26"/>
        <v>ok</v>
      </c>
    </row>
    <row r="126" spans="1:59" ht="26.25" customHeight="1">
      <c r="A126" s="122"/>
      <c r="B126" s="123" t="e">
        <f>S126/$S$697</f>
        <v>#DIV/0!</v>
      </c>
      <c r="C126" s="122"/>
      <c r="D126" s="124" t="s">
        <v>303</v>
      </c>
      <c r="E126" s="86">
        <v>98566</v>
      </c>
      <c r="F126" s="125" t="s">
        <v>28</v>
      </c>
      <c r="G126" s="88" t="s">
        <v>304</v>
      </c>
      <c r="H126" s="185" t="s">
        <v>40</v>
      </c>
      <c r="I126" s="200"/>
      <c r="J126" s="94"/>
      <c r="K126" s="94">
        <v>26.53</v>
      </c>
      <c r="L126" s="94">
        <v>40.950000000000003</v>
      </c>
      <c r="M126" s="186">
        <f t="shared" ref="M126" si="64">SUM(K126:L126)</f>
        <v>67.48</v>
      </c>
      <c r="N126" s="92">
        <v>0.25190000000000001</v>
      </c>
      <c r="O126" s="93">
        <f t="shared" si="55"/>
        <v>84.47</v>
      </c>
      <c r="P126" s="93"/>
      <c r="Q126" s="93">
        <f t="shared" si="56"/>
        <v>0</v>
      </c>
      <c r="R126" s="93">
        <f t="shared" si="57"/>
        <v>0</v>
      </c>
      <c r="S126" s="94">
        <f t="shared" si="58"/>
        <v>0</v>
      </c>
      <c r="T126" s="118"/>
      <c r="U126" s="118"/>
      <c r="V126" s="6" t="str">
        <f t="shared" si="4"/>
        <v>5.5</v>
      </c>
      <c r="W126" s="6" t="b">
        <f t="shared" si="25"/>
        <v>0</v>
      </c>
      <c r="X126" s="118"/>
      <c r="Y126" s="118"/>
      <c r="Z126" s="118"/>
      <c r="AA126" s="204"/>
      <c r="AB126" s="85"/>
      <c r="AC126" s="95"/>
      <c r="AD126" s="96"/>
      <c r="AE126" s="97"/>
      <c r="AF126" s="89" t="s">
        <v>64</v>
      </c>
      <c r="AG126" s="98">
        <v>0</v>
      </c>
      <c r="AH126" s="90">
        <v>0</v>
      </c>
      <c r="AI126" s="90">
        <v>19.920000000000002</v>
      </c>
      <c r="AJ126" s="90">
        <v>36.71</v>
      </c>
      <c r="AK126" s="91">
        <v>56.63</v>
      </c>
      <c r="AL126" s="99" t="s">
        <v>64</v>
      </c>
      <c r="AM126" s="93">
        <f t="shared" si="59"/>
        <v>56.63</v>
      </c>
      <c r="AN126" s="93">
        <f t="shared" si="60"/>
        <v>0</v>
      </c>
      <c r="AO126" s="93">
        <f t="shared" si="61"/>
        <v>0</v>
      </c>
      <c r="AP126" s="93">
        <f t="shared" si="62"/>
        <v>0</v>
      </c>
      <c r="AQ126" s="94">
        <f t="shared" si="63"/>
        <v>0</v>
      </c>
      <c r="AR126" s="48" t="str">
        <f t="shared" si="52"/>
        <v>revisar</v>
      </c>
      <c r="AS126" s="48" t="str">
        <f t="shared" si="52"/>
        <v>revisar</v>
      </c>
      <c r="AT126" s="48" t="str">
        <f t="shared" si="52"/>
        <v>revisar</v>
      </c>
      <c r="AU126" s="48" t="str">
        <f t="shared" si="52"/>
        <v>revisar</v>
      </c>
      <c r="AV126" s="48" t="str">
        <f t="shared" si="52"/>
        <v>revisar</v>
      </c>
      <c r="AW126" s="48" t="str">
        <f t="shared" si="52"/>
        <v>ok</v>
      </c>
      <c r="AX126" s="48" t="str">
        <f t="shared" si="52"/>
        <v>ok</v>
      </c>
      <c r="AY126" s="48" t="str">
        <f t="shared" si="52"/>
        <v>revisar</v>
      </c>
      <c r="AZ126" s="48" t="str">
        <f t="shared" si="52"/>
        <v>revisar</v>
      </c>
      <c r="BA126" s="48" t="str">
        <f t="shared" si="52"/>
        <v>revisar</v>
      </c>
      <c r="BB126" s="48" t="str">
        <f t="shared" si="52"/>
        <v>revisar</v>
      </c>
      <c r="BC126" s="48" t="str">
        <f t="shared" si="52"/>
        <v>revisar</v>
      </c>
      <c r="BD126" s="48" t="str">
        <f t="shared" si="52"/>
        <v>ok</v>
      </c>
      <c r="BE126" s="48" t="str">
        <f t="shared" si="52"/>
        <v>ok</v>
      </c>
      <c r="BF126" s="48" t="str">
        <f t="shared" si="52"/>
        <v>ok</v>
      </c>
      <c r="BG126" s="48" t="str">
        <f t="shared" si="26"/>
        <v>ok</v>
      </c>
    </row>
    <row r="127" spans="1:59" ht="6" customHeight="1">
      <c r="A127" s="122"/>
      <c r="B127" s="123"/>
      <c r="C127" s="122"/>
      <c r="D127" s="102"/>
      <c r="E127" s="102"/>
      <c r="F127" s="102"/>
      <c r="G127" s="127"/>
      <c r="H127" s="101"/>
      <c r="I127" s="188"/>
      <c r="J127" s="193"/>
      <c r="K127" s="193"/>
      <c r="L127" s="193"/>
      <c r="M127" s="190"/>
      <c r="N127" s="129"/>
      <c r="O127" s="109"/>
      <c r="P127" s="109"/>
      <c r="Q127" s="109"/>
      <c r="R127" s="109"/>
      <c r="S127" s="110"/>
      <c r="T127" s="118"/>
      <c r="U127" s="118"/>
      <c r="V127" s="6">
        <f t="shared" ref="V127:V252" si="65">D127</f>
        <v>0</v>
      </c>
      <c r="W127" s="6">
        <f t="shared" si="25"/>
        <v>0</v>
      </c>
      <c r="X127" s="118"/>
      <c r="Y127" s="118"/>
      <c r="Z127" s="118"/>
      <c r="AA127" s="204"/>
      <c r="AB127" s="102"/>
      <c r="AC127" s="102"/>
      <c r="AD127" s="102"/>
      <c r="AE127" s="127"/>
      <c r="AF127" s="102"/>
      <c r="AG127" s="131"/>
      <c r="AH127" s="128"/>
      <c r="AI127" s="128"/>
      <c r="AJ127" s="128"/>
      <c r="AK127" s="107"/>
      <c r="AL127" s="129"/>
      <c r="AM127" s="109"/>
      <c r="AN127" s="109"/>
      <c r="AO127" s="109"/>
      <c r="AP127" s="109"/>
      <c r="AQ127" s="110"/>
      <c r="AR127" s="48" t="str">
        <f t="shared" si="52"/>
        <v>ok</v>
      </c>
      <c r="AS127" s="48" t="str">
        <f t="shared" si="52"/>
        <v>ok</v>
      </c>
      <c r="AT127" s="48" t="str">
        <f t="shared" si="52"/>
        <v>ok</v>
      </c>
      <c r="AU127" s="48" t="str">
        <f t="shared" si="52"/>
        <v>ok</v>
      </c>
      <c r="AV127" s="48" t="str">
        <f t="shared" si="52"/>
        <v>ok</v>
      </c>
      <c r="AW127" s="48" t="str">
        <f t="shared" si="52"/>
        <v>ok</v>
      </c>
      <c r="AX127" s="48" t="str">
        <f t="shared" si="52"/>
        <v>ok</v>
      </c>
      <c r="AY127" s="48" t="str">
        <f t="shared" si="52"/>
        <v>ok</v>
      </c>
      <c r="AZ127" s="48" t="str">
        <f t="shared" si="52"/>
        <v>ok</v>
      </c>
      <c r="BA127" s="48" t="str">
        <f t="shared" si="52"/>
        <v>ok</v>
      </c>
      <c r="BB127" s="48" t="str">
        <f t="shared" si="52"/>
        <v>ok</v>
      </c>
      <c r="BC127" s="48" t="str">
        <f t="shared" si="52"/>
        <v>ok</v>
      </c>
      <c r="BD127" s="48" t="str">
        <f t="shared" si="52"/>
        <v>ok</v>
      </c>
      <c r="BE127" s="48" t="str">
        <f t="shared" si="52"/>
        <v>ok</v>
      </c>
      <c r="BF127" s="48" t="str">
        <f t="shared" si="52"/>
        <v>ok</v>
      </c>
      <c r="BG127" s="48" t="str">
        <f t="shared" si="26"/>
        <v>ok</v>
      </c>
    </row>
    <row r="128" spans="1:59" ht="15" customHeight="1">
      <c r="A128" s="51"/>
      <c r="B128" s="52"/>
      <c r="C128" s="51"/>
      <c r="D128" s="111"/>
      <c r="E128" s="112"/>
      <c r="F128" s="112"/>
      <c r="G128" s="112"/>
      <c r="H128" s="191"/>
      <c r="I128" s="192"/>
      <c r="J128" s="191"/>
      <c r="K128" s="191"/>
      <c r="L128" s="191"/>
      <c r="M128" s="191"/>
      <c r="N128" s="83"/>
      <c r="O128" s="113" t="str">
        <f>CONCATENATE("Subtotal ",G121)</f>
        <v>Subtotal IMPERMEABILIZAÇÃO</v>
      </c>
      <c r="P128" s="114"/>
      <c r="Q128" s="114">
        <f>SUM(Q122:Q127)</f>
        <v>0</v>
      </c>
      <c r="R128" s="114">
        <f>SUM(R122:R127)</f>
        <v>0</v>
      </c>
      <c r="S128" s="115">
        <f>SUM(S122:S127)</f>
        <v>0</v>
      </c>
      <c r="T128" s="116"/>
      <c r="U128" s="6">
        <v>1</v>
      </c>
      <c r="V128" s="6"/>
      <c r="W128" s="6"/>
      <c r="X128" s="100">
        <f>SUM(P128:R128)</f>
        <v>0</v>
      </c>
      <c r="Y128" s="6" t="str">
        <f>IF(X128&lt;&gt;S128,"erro","ok")</f>
        <v>ok</v>
      </c>
      <c r="Z128" s="6"/>
      <c r="AA128" s="203"/>
      <c r="AB128" s="111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83"/>
      <c r="AM128" s="113" t="s">
        <v>305</v>
      </c>
      <c r="AN128" s="114">
        <v>0</v>
      </c>
      <c r="AO128" s="114">
        <v>2039.48</v>
      </c>
      <c r="AP128" s="114">
        <v>113.44</v>
      </c>
      <c r="AQ128" s="115">
        <v>2152.92</v>
      </c>
      <c r="AR128" s="48" t="str">
        <f t="shared" ref="AR128:BG144" si="66">IF(AB128=D128,"ok","revisar")</f>
        <v>ok</v>
      </c>
      <c r="AS128" s="48" t="str">
        <f t="shared" si="66"/>
        <v>ok</v>
      </c>
      <c r="AT128" s="48" t="str">
        <f t="shared" si="66"/>
        <v>ok</v>
      </c>
      <c r="AU128" s="48" t="str">
        <f t="shared" si="66"/>
        <v>ok</v>
      </c>
      <c r="AV128" s="48" t="str">
        <f t="shared" si="66"/>
        <v>ok</v>
      </c>
      <c r="AW128" s="48" t="str">
        <f t="shared" si="66"/>
        <v>ok</v>
      </c>
      <c r="AX128" s="48" t="str">
        <f t="shared" si="66"/>
        <v>ok</v>
      </c>
      <c r="AY128" s="48" t="str">
        <f t="shared" si="66"/>
        <v>ok</v>
      </c>
      <c r="AZ128" s="48" t="str">
        <f t="shared" si="66"/>
        <v>ok</v>
      </c>
      <c r="BA128" s="48" t="str">
        <f t="shared" si="66"/>
        <v>ok</v>
      </c>
      <c r="BB128" s="48" t="str">
        <f t="shared" si="66"/>
        <v>ok</v>
      </c>
      <c r="BC128" s="48" t="str">
        <f t="shared" si="66"/>
        <v>revisar</v>
      </c>
      <c r="BD128" s="48" t="str">
        <f t="shared" si="66"/>
        <v>ok</v>
      </c>
      <c r="BE128" s="48" t="str">
        <f t="shared" si="66"/>
        <v>revisar</v>
      </c>
      <c r="BF128" s="48" t="str">
        <f t="shared" si="66"/>
        <v>revisar</v>
      </c>
      <c r="BG128" s="48" t="str">
        <f t="shared" si="26"/>
        <v>revisar</v>
      </c>
    </row>
    <row r="129" spans="1:59" ht="6" customHeight="1">
      <c r="A129" s="38"/>
      <c r="B129" s="74"/>
      <c r="C129" s="38"/>
      <c r="D129" s="117"/>
      <c r="E129" s="118"/>
      <c r="F129" s="119"/>
      <c r="G129" s="119"/>
      <c r="H129" s="118"/>
      <c r="I129" s="120"/>
      <c r="J129" s="118"/>
      <c r="K129" s="118"/>
      <c r="L129" s="118"/>
      <c r="M129" s="118"/>
      <c r="N129" s="6"/>
      <c r="O129" s="118"/>
      <c r="P129" s="118"/>
      <c r="Q129" s="118"/>
      <c r="R129" s="118"/>
      <c r="S129" s="121"/>
      <c r="T129" s="6"/>
      <c r="U129" s="6"/>
      <c r="V129" s="6">
        <f t="shared" si="65"/>
        <v>0</v>
      </c>
      <c r="W129" s="6">
        <f t="shared" si="25"/>
        <v>0</v>
      </c>
      <c r="X129" s="6"/>
      <c r="Y129" s="6"/>
      <c r="Z129" s="6"/>
      <c r="AA129" s="203"/>
      <c r="AB129" s="117"/>
      <c r="AC129" s="118"/>
      <c r="AD129" s="119"/>
      <c r="AE129" s="119"/>
      <c r="AF129" s="118"/>
      <c r="AG129" s="118"/>
      <c r="AH129" s="118"/>
      <c r="AI129" s="118"/>
      <c r="AJ129" s="118"/>
      <c r="AK129" s="118"/>
      <c r="AL129" s="6"/>
      <c r="AM129" s="118"/>
      <c r="AN129" s="118"/>
      <c r="AO129" s="118"/>
      <c r="AP129" s="118"/>
      <c r="AQ129" s="121"/>
      <c r="AR129" s="48" t="str">
        <f t="shared" si="66"/>
        <v>ok</v>
      </c>
      <c r="AS129" s="48" t="str">
        <f t="shared" si="66"/>
        <v>ok</v>
      </c>
      <c r="AT129" s="48" t="str">
        <f t="shared" si="66"/>
        <v>ok</v>
      </c>
      <c r="AU129" s="48" t="str">
        <f t="shared" si="66"/>
        <v>ok</v>
      </c>
      <c r="AV129" s="48" t="str">
        <f t="shared" si="66"/>
        <v>ok</v>
      </c>
      <c r="AW129" s="48" t="str">
        <f t="shared" si="66"/>
        <v>ok</v>
      </c>
      <c r="AX129" s="48" t="str">
        <f t="shared" si="66"/>
        <v>ok</v>
      </c>
      <c r="AY129" s="48" t="str">
        <f t="shared" si="66"/>
        <v>ok</v>
      </c>
      <c r="AZ129" s="48" t="str">
        <f t="shared" si="66"/>
        <v>ok</v>
      </c>
      <c r="BA129" s="48" t="str">
        <f t="shared" si="66"/>
        <v>ok</v>
      </c>
      <c r="BB129" s="48" t="str">
        <f t="shared" si="66"/>
        <v>ok</v>
      </c>
      <c r="BC129" s="48" t="str">
        <f t="shared" si="66"/>
        <v>ok</v>
      </c>
      <c r="BD129" s="48" t="str">
        <f t="shared" si="66"/>
        <v>ok</v>
      </c>
      <c r="BE129" s="48" t="str">
        <f t="shared" si="66"/>
        <v>ok</v>
      </c>
      <c r="BF129" s="48" t="str">
        <f t="shared" si="66"/>
        <v>ok</v>
      </c>
      <c r="BG129" s="48" t="str">
        <f t="shared" si="26"/>
        <v>ok</v>
      </c>
    </row>
    <row r="130" spans="1:59" ht="15" customHeight="1">
      <c r="A130" s="51"/>
      <c r="B130" s="52"/>
      <c r="C130" s="51"/>
      <c r="D130" s="79">
        <v>6</v>
      </c>
      <c r="E130" s="80"/>
      <c r="F130" s="80"/>
      <c r="G130" s="81" t="s">
        <v>306</v>
      </c>
      <c r="H130" s="81"/>
      <c r="I130" s="82"/>
      <c r="J130" s="81"/>
      <c r="K130" s="81"/>
      <c r="L130" s="81"/>
      <c r="M130" s="81"/>
      <c r="N130" s="83"/>
      <c r="O130" s="81"/>
      <c r="P130" s="81"/>
      <c r="Q130" s="81"/>
      <c r="R130" s="81"/>
      <c r="S130" s="84">
        <f>S161</f>
        <v>0</v>
      </c>
      <c r="T130" s="6"/>
      <c r="U130" s="6"/>
      <c r="V130" s="6">
        <f t="shared" si="65"/>
        <v>6</v>
      </c>
      <c r="W130" s="6">
        <f t="shared" si="25"/>
        <v>0</v>
      </c>
      <c r="X130" s="6"/>
      <c r="Y130" s="6"/>
      <c r="Z130" s="6"/>
      <c r="AA130" s="203"/>
      <c r="AB130" s="79">
        <v>6</v>
      </c>
      <c r="AC130" s="80"/>
      <c r="AD130" s="80"/>
      <c r="AE130" s="81" t="s">
        <v>307</v>
      </c>
      <c r="AF130" s="81"/>
      <c r="AG130" s="81"/>
      <c r="AH130" s="81"/>
      <c r="AI130" s="81"/>
      <c r="AJ130" s="81"/>
      <c r="AK130" s="81"/>
      <c r="AL130" s="83"/>
      <c r="AM130" s="81"/>
      <c r="AN130" s="81"/>
      <c r="AO130" s="81"/>
      <c r="AP130" s="81"/>
      <c r="AQ130" s="84">
        <v>0</v>
      </c>
      <c r="AR130" s="48" t="str">
        <f t="shared" si="66"/>
        <v>ok</v>
      </c>
      <c r="AS130" s="48" t="str">
        <f t="shared" si="66"/>
        <v>ok</v>
      </c>
      <c r="AT130" s="48" t="str">
        <f t="shared" si="66"/>
        <v>ok</v>
      </c>
      <c r="AU130" s="48" t="str">
        <f t="shared" si="66"/>
        <v>revisar</v>
      </c>
      <c r="AV130" s="48" t="str">
        <f t="shared" si="66"/>
        <v>ok</v>
      </c>
      <c r="AW130" s="48" t="str">
        <f t="shared" si="66"/>
        <v>ok</v>
      </c>
      <c r="AX130" s="48" t="str">
        <f t="shared" si="66"/>
        <v>ok</v>
      </c>
      <c r="AY130" s="48" t="str">
        <f t="shared" si="66"/>
        <v>ok</v>
      </c>
      <c r="AZ130" s="48" t="str">
        <f t="shared" si="66"/>
        <v>ok</v>
      </c>
      <c r="BA130" s="48" t="str">
        <f t="shared" si="66"/>
        <v>ok</v>
      </c>
      <c r="BB130" s="48" t="str">
        <f t="shared" si="66"/>
        <v>ok</v>
      </c>
      <c r="BC130" s="48" t="str">
        <f t="shared" si="66"/>
        <v>ok</v>
      </c>
      <c r="BD130" s="48" t="str">
        <f t="shared" si="66"/>
        <v>ok</v>
      </c>
      <c r="BE130" s="48" t="str">
        <f t="shared" si="66"/>
        <v>ok</v>
      </c>
      <c r="BF130" s="48" t="str">
        <f t="shared" si="66"/>
        <v>ok</v>
      </c>
      <c r="BG130" s="48" t="str">
        <f t="shared" si="26"/>
        <v>ok</v>
      </c>
    </row>
    <row r="131" spans="1:59" ht="37.5" customHeight="1">
      <c r="A131" s="122"/>
      <c r="B131" s="123" t="e">
        <f t="shared" ref="B131:B159" si="67">S131/$S$697</f>
        <v>#DIV/0!</v>
      </c>
      <c r="C131" s="122"/>
      <c r="D131" s="124" t="s">
        <v>308</v>
      </c>
      <c r="E131" s="132">
        <v>94992</v>
      </c>
      <c r="F131" s="125" t="s">
        <v>28</v>
      </c>
      <c r="G131" s="88" t="s">
        <v>309</v>
      </c>
      <c r="H131" s="185" t="s">
        <v>40</v>
      </c>
      <c r="I131" s="200"/>
      <c r="J131" s="94"/>
      <c r="K131" s="94">
        <v>16.37</v>
      </c>
      <c r="L131" s="94">
        <v>67.67</v>
      </c>
      <c r="M131" s="186">
        <f t="shared" ref="M131:M158" si="68">SUM(K131:L131)</f>
        <v>84.04</v>
      </c>
      <c r="N131" s="92">
        <v>0.25190000000000001</v>
      </c>
      <c r="O131" s="93">
        <f t="shared" ref="O131:O159" si="69">IF(N131="-",M131,(TRUNC(M131*(1+N131),2)))</f>
        <v>105.2</v>
      </c>
      <c r="P131" s="93"/>
      <c r="Q131" s="93">
        <f t="shared" ref="Q131:Q159" si="70">IF($L131=0,$S131,IF(K131=0,0,IF($N131&lt;&gt;"-",IFERROR(TRUNC(TRUNC((K131*(1+$N131)),2)*$I131,2),0),IFERROR(TRUNC(K131*$I131,2),0))))</f>
        <v>0</v>
      </c>
      <c r="R131" s="93">
        <f t="shared" ref="R131:R159" si="71">IF(L131=0,0,S131-Q131)</f>
        <v>0</v>
      </c>
      <c r="S131" s="94">
        <f t="shared" ref="S131:S159" si="72">IFERROR(ROUND(ROUND(O131,2)*ROUND(I131,2),2),0)</f>
        <v>0</v>
      </c>
      <c r="T131" s="118"/>
      <c r="U131" s="118"/>
      <c r="V131" s="6" t="str">
        <f t="shared" si="65"/>
        <v>6.1</v>
      </c>
      <c r="W131" s="6" t="b">
        <f t="shared" si="25"/>
        <v>0</v>
      </c>
      <c r="X131" s="118"/>
      <c r="Y131" s="118"/>
      <c r="Z131" s="118"/>
      <c r="AA131" s="204"/>
      <c r="AB131" s="85" t="s">
        <v>308</v>
      </c>
      <c r="AC131" s="95">
        <v>0</v>
      </c>
      <c r="AD131" s="96">
        <v>0</v>
      </c>
      <c r="AE131" s="97" t="s">
        <v>64</v>
      </c>
      <c r="AF131" s="89" t="s">
        <v>64</v>
      </c>
      <c r="AG131" s="98">
        <v>0</v>
      </c>
      <c r="AH131" s="90" t="s">
        <v>64</v>
      </c>
      <c r="AI131" s="90" t="s">
        <v>64</v>
      </c>
      <c r="AJ131" s="90" t="s">
        <v>64</v>
      </c>
      <c r="AK131" s="91" t="s">
        <v>64</v>
      </c>
      <c r="AL131" s="99" t="s">
        <v>64</v>
      </c>
      <c r="AM131" s="93" t="s">
        <v>64</v>
      </c>
      <c r="AN131" s="93">
        <v>0</v>
      </c>
      <c r="AO131" s="93">
        <v>0</v>
      </c>
      <c r="AP131" s="93">
        <v>0</v>
      </c>
      <c r="AQ131" s="94">
        <v>0</v>
      </c>
      <c r="AR131" s="48" t="str">
        <f t="shared" si="66"/>
        <v>ok</v>
      </c>
      <c r="AS131" s="48" t="str">
        <f t="shared" si="66"/>
        <v>revisar</v>
      </c>
      <c r="AT131" s="48" t="str">
        <f t="shared" si="66"/>
        <v>revisar</v>
      </c>
      <c r="AU131" s="48" t="str">
        <f t="shared" si="66"/>
        <v>revisar</v>
      </c>
      <c r="AV131" s="48" t="str">
        <f t="shared" si="66"/>
        <v>revisar</v>
      </c>
      <c r="AW131" s="48" t="str">
        <f t="shared" si="66"/>
        <v>ok</v>
      </c>
      <c r="AX131" s="48" t="str">
        <f t="shared" si="66"/>
        <v>revisar</v>
      </c>
      <c r="AY131" s="48" t="str">
        <f t="shared" si="66"/>
        <v>revisar</v>
      </c>
      <c r="AZ131" s="48" t="str">
        <f t="shared" si="66"/>
        <v>revisar</v>
      </c>
      <c r="BA131" s="48" t="str">
        <f t="shared" si="66"/>
        <v>revisar</v>
      </c>
      <c r="BB131" s="48" t="str">
        <f t="shared" si="66"/>
        <v>revisar</v>
      </c>
      <c r="BC131" s="48" t="str">
        <f t="shared" si="66"/>
        <v>revisar</v>
      </c>
      <c r="BD131" s="48" t="str">
        <f t="shared" si="66"/>
        <v>ok</v>
      </c>
      <c r="BE131" s="48" t="str">
        <f t="shared" si="66"/>
        <v>ok</v>
      </c>
      <c r="BF131" s="48" t="str">
        <f t="shared" si="66"/>
        <v>ok</v>
      </c>
      <c r="BG131" s="48" t="str">
        <f t="shared" si="26"/>
        <v>ok</v>
      </c>
    </row>
    <row r="132" spans="1:59" ht="25.5" customHeight="1">
      <c r="A132" s="122"/>
      <c r="B132" s="123" t="e">
        <f t="shared" si="67"/>
        <v>#DIV/0!</v>
      </c>
      <c r="C132" s="122"/>
      <c r="D132" s="124" t="s">
        <v>310</v>
      </c>
      <c r="E132" s="86">
        <v>94990</v>
      </c>
      <c r="F132" s="125" t="s">
        <v>28</v>
      </c>
      <c r="G132" s="88" t="s">
        <v>311</v>
      </c>
      <c r="H132" s="185" t="s">
        <v>30</v>
      </c>
      <c r="I132" s="200"/>
      <c r="J132" s="94"/>
      <c r="K132" s="94">
        <v>231.75</v>
      </c>
      <c r="L132" s="94">
        <v>599.79</v>
      </c>
      <c r="M132" s="186">
        <f t="shared" si="68"/>
        <v>831.54</v>
      </c>
      <c r="N132" s="92">
        <v>0.25190000000000001</v>
      </c>
      <c r="O132" s="93">
        <f t="shared" si="69"/>
        <v>1041</v>
      </c>
      <c r="P132" s="93"/>
      <c r="Q132" s="93">
        <f t="shared" si="70"/>
        <v>0</v>
      </c>
      <c r="R132" s="93">
        <f t="shared" si="71"/>
        <v>0</v>
      </c>
      <c r="S132" s="94">
        <f t="shared" si="72"/>
        <v>0</v>
      </c>
      <c r="T132" s="118"/>
      <c r="U132" s="118"/>
      <c r="V132" s="6" t="str">
        <f t="shared" si="65"/>
        <v>6.2</v>
      </c>
      <c r="W132" s="6" t="b">
        <f t="shared" si="25"/>
        <v>0</v>
      </c>
      <c r="X132" s="118"/>
      <c r="Y132" s="118"/>
      <c r="Z132" s="118"/>
      <c r="AA132" s="204"/>
      <c r="AB132" s="85" t="s">
        <v>310</v>
      </c>
      <c r="AC132" s="95">
        <v>0</v>
      </c>
      <c r="AD132" s="96">
        <v>0</v>
      </c>
      <c r="AE132" s="97" t="s">
        <v>64</v>
      </c>
      <c r="AF132" s="89" t="s">
        <v>64</v>
      </c>
      <c r="AG132" s="98">
        <v>0</v>
      </c>
      <c r="AH132" s="90" t="s">
        <v>64</v>
      </c>
      <c r="AI132" s="90" t="s">
        <v>64</v>
      </c>
      <c r="AJ132" s="90" t="s">
        <v>64</v>
      </c>
      <c r="AK132" s="91" t="s">
        <v>64</v>
      </c>
      <c r="AL132" s="99" t="s">
        <v>64</v>
      </c>
      <c r="AM132" s="93" t="s">
        <v>64</v>
      </c>
      <c r="AN132" s="93">
        <v>0</v>
      </c>
      <c r="AO132" s="93">
        <v>0</v>
      </c>
      <c r="AP132" s="93">
        <v>0</v>
      </c>
      <c r="AQ132" s="94">
        <v>0</v>
      </c>
      <c r="AR132" s="48" t="str">
        <f t="shared" si="66"/>
        <v>ok</v>
      </c>
      <c r="AS132" s="48" t="str">
        <f t="shared" si="66"/>
        <v>revisar</v>
      </c>
      <c r="AT132" s="48" t="str">
        <f t="shared" si="66"/>
        <v>revisar</v>
      </c>
      <c r="AU132" s="48" t="str">
        <f t="shared" si="66"/>
        <v>revisar</v>
      </c>
      <c r="AV132" s="48" t="str">
        <f t="shared" si="66"/>
        <v>revisar</v>
      </c>
      <c r="AW132" s="48" t="str">
        <f t="shared" si="66"/>
        <v>ok</v>
      </c>
      <c r="AX132" s="48" t="str">
        <f t="shared" si="66"/>
        <v>revisar</v>
      </c>
      <c r="AY132" s="48" t="str">
        <f t="shared" si="66"/>
        <v>revisar</v>
      </c>
      <c r="AZ132" s="48" t="str">
        <f t="shared" si="66"/>
        <v>revisar</v>
      </c>
      <c r="BA132" s="48" t="str">
        <f t="shared" si="66"/>
        <v>revisar</v>
      </c>
      <c r="BB132" s="48" t="str">
        <f t="shared" si="66"/>
        <v>revisar</v>
      </c>
      <c r="BC132" s="48" t="str">
        <f t="shared" si="66"/>
        <v>revisar</v>
      </c>
      <c r="BD132" s="48" t="str">
        <f t="shared" si="66"/>
        <v>ok</v>
      </c>
      <c r="BE132" s="48" t="str">
        <f t="shared" si="66"/>
        <v>ok</v>
      </c>
      <c r="BF132" s="48" t="str">
        <f t="shared" si="66"/>
        <v>ok</v>
      </c>
      <c r="BG132" s="48" t="str">
        <f t="shared" si="26"/>
        <v>ok</v>
      </c>
    </row>
    <row r="133" spans="1:59" ht="25.5" customHeight="1">
      <c r="A133" s="122"/>
      <c r="B133" s="123" t="e">
        <f t="shared" si="67"/>
        <v>#DIV/0!</v>
      </c>
      <c r="C133" s="122"/>
      <c r="D133" s="124" t="s">
        <v>312</v>
      </c>
      <c r="E133" s="86" t="s">
        <v>313</v>
      </c>
      <c r="F133" s="125" t="s">
        <v>42</v>
      </c>
      <c r="G133" s="88" t="s">
        <v>314</v>
      </c>
      <c r="H133" s="185" t="s">
        <v>40</v>
      </c>
      <c r="I133" s="200"/>
      <c r="J133" s="94"/>
      <c r="K133" s="94">
        <v>51.33</v>
      </c>
      <c r="L133" s="94">
        <v>172.54</v>
      </c>
      <c r="M133" s="186">
        <f t="shared" si="68"/>
        <v>223.87</v>
      </c>
      <c r="N133" s="92">
        <v>0.25190000000000001</v>
      </c>
      <c r="O133" s="93">
        <f t="shared" si="69"/>
        <v>280.26</v>
      </c>
      <c r="P133" s="93"/>
      <c r="Q133" s="93">
        <f t="shared" si="70"/>
        <v>0</v>
      </c>
      <c r="R133" s="93">
        <f t="shared" si="71"/>
        <v>0</v>
      </c>
      <c r="S133" s="94">
        <f t="shared" si="72"/>
        <v>0</v>
      </c>
      <c r="T133" s="118"/>
      <c r="U133" s="118"/>
      <c r="V133" s="6" t="str">
        <f t="shared" si="65"/>
        <v>6.3</v>
      </c>
      <c r="W133" s="6" t="b">
        <f t="shared" si="25"/>
        <v>0</v>
      </c>
      <c r="X133" s="118"/>
      <c r="Y133" s="118"/>
      <c r="Z133" s="118"/>
      <c r="AA133" s="204"/>
      <c r="AB133" s="85" t="s">
        <v>312</v>
      </c>
      <c r="AC133" s="95">
        <v>0</v>
      </c>
      <c r="AD133" s="96">
        <v>0</v>
      </c>
      <c r="AE133" s="97" t="s">
        <v>64</v>
      </c>
      <c r="AF133" s="89" t="s">
        <v>64</v>
      </c>
      <c r="AG133" s="98">
        <v>0</v>
      </c>
      <c r="AH133" s="90" t="s">
        <v>64</v>
      </c>
      <c r="AI133" s="90" t="s">
        <v>64</v>
      </c>
      <c r="AJ133" s="90" t="s">
        <v>64</v>
      </c>
      <c r="AK133" s="91" t="s">
        <v>64</v>
      </c>
      <c r="AL133" s="99" t="s">
        <v>64</v>
      </c>
      <c r="AM133" s="93" t="s">
        <v>64</v>
      </c>
      <c r="AN133" s="93">
        <v>0</v>
      </c>
      <c r="AO133" s="93">
        <v>0</v>
      </c>
      <c r="AP133" s="93">
        <v>0</v>
      </c>
      <c r="AQ133" s="94">
        <v>0</v>
      </c>
      <c r="AR133" s="48" t="str">
        <f t="shared" si="66"/>
        <v>ok</v>
      </c>
      <c r="AS133" s="48" t="str">
        <f t="shared" si="66"/>
        <v>revisar</v>
      </c>
      <c r="AT133" s="48" t="str">
        <f t="shared" si="66"/>
        <v>revisar</v>
      </c>
      <c r="AU133" s="48" t="str">
        <f t="shared" si="66"/>
        <v>revisar</v>
      </c>
      <c r="AV133" s="48" t="str">
        <f t="shared" si="66"/>
        <v>revisar</v>
      </c>
      <c r="AW133" s="48" t="str">
        <f t="shared" si="66"/>
        <v>ok</v>
      </c>
      <c r="AX133" s="48" t="str">
        <f t="shared" si="66"/>
        <v>revisar</v>
      </c>
      <c r="AY133" s="48" t="str">
        <f t="shared" si="66"/>
        <v>revisar</v>
      </c>
      <c r="AZ133" s="48" t="str">
        <f t="shared" si="66"/>
        <v>revisar</v>
      </c>
      <c r="BA133" s="48" t="str">
        <f t="shared" si="66"/>
        <v>revisar</v>
      </c>
      <c r="BB133" s="48" t="str">
        <f t="shared" si="66"/>
        <v>revisar</v>
      </c>
      <c r="BC133" s="48" t="str">
        <f t="shared" si="66"/>
        <v>revisar</v>
      </c>
      <c r="BD133" s="48" t="str">
        <f t="shared" si="66"/>
        <v>ok</v>
      </c>
      <c r="BE133" s="48" t="str">
        <f t="shared" si="66"/>
        <v>ok</v>
      </c>
      <c r="BF133" s="48" t="str">
        <f t="shared" si="66"/>
        <v>ok</v>
      </c>
      <c r="BG133" s="48" t="str">
        <f t="shared" si="26"/>
        <v>ok</v>
      </c>
    </row>
    <row r="134" spans="1:59" ht="25.5" customHeight="1">
      <c r="A134" s="122"/>
      <c r="B134" s="123" t="e">
        <f t="shared" si="67"/>
        <v>#DIV/0!</v>
      </c>
      <c r="C134" s="122"/>
      <c r="D134" s="124" t="s">
        <v>315</v>
      </c>
      <c r="E134" s="86" t="s">
        <v>316</v>
      </c>
      <c r="F134" s="125" t="s">
        <v>42</v>
      </c>
      <c r="G134" s="88" t="s">
        <v>317</v>
      </c>
      <c r="H134" s="185" t="s">
        <v>40</v>
      </c>
      <c r="I134" s="200"/>
      <c r="J134" s="94"/>
      <c r="K134" s="94">
        <v>51.33</v>
      </c>
      <c r="L134" s="94">
        <v>23.12</v>
      </c>
      <c r="M134" s="186">
        <f t="shared" si="68"/>
        <v>74.45</v>
      </c>
      <c r="N134" s="92">
        <v>0.25190000000000001</v>
      </c>
      <c r="O134" s="93">
        <f t="shared" si="69"/>
        <v>93.2</v>
      </c>
      <c r="P134" s="93"/>
      <c r="Q134" s="93">
        <f t="shared" si="70"/>
        <v>0</v>
      </c>
      <c r="R134" s="93">
        <f t="shared" si="71"/>
        <v>0</v>
      </c>
      <c r="S134" s="94">
        <f t="shared" si="72"/>
        <v>0</v>
      </c>
      <c r="T134" s="118"/>
      <c r="U134" s="118"/>
      <c r="V134" s="6" t="str">
        <f t="shared" si="65"/>
        <v>6.4</v>
      </c>
      <c r="W134" s="6" t="b">
        <f t="shared" si="25"/>
        <v>0</v>
      </c>
      <c r="X134" s="118"/>
      <c r="Y134" s="118"/>
      <c r="Z134" s="118"/>
      <c r="AA134" s="204"/>
      <c r="AB134" s="85" t="s">
        <v>315</v>
      </c>
      <c r="AC134" s="95">
        <v>0</v>
      </c>
      <c r="AD134" s="96">
        <v>0</v>
      </c>
      <c r="AE134" s="97" t="s">
        <v>64</v>
      </c>
      <c r="AF134" s="89" t="s">
        <v>64</v>
      </c>
      <c r="AG134" s="98">
        <v>0</v>
      </c>
      <c r="AH134" s="90" t="s">
        <v>64</v>
      </c>
      <c r="AI134" s="90" t="s">
        <v>64</v>
      </c>
      <c r="AJ134" s="90" t="s">
        <v>64</v>
      </c>
      <c r="AK134" s="91" t="s">
        <v>64</v>
      </c>
      <c r="AL134" s="99" t="s">
        <v>64</v>
      </c>
      <c r="AM134" s="93" t="s">
        <v>64</v>
      </c>
      <c r="AN134" s="93">
        <v>0</v>
      </c>
      <c r="AO134" s="93">
        <v>0</v>
      </c>
      <c r="AP134" s="93">
        <v>0</v>
      </c>
      <c r="AQ134" s="94">
        <v>0</v>
      </c>
      <c r="AR134" s="48" t="str">
        <f t="shared" si="66"/>
        <v>ok</v>
      </c>
      <c r="AS134" s="48" t="str">
        <f t="shared" si="66"/>
        <v>revisar</v>
      </c>
      <c r="AT134" s="48" t="str">
        <f t="shared" si="66"/>
        <v>revisar</v>
      </c>
      <c r="AU134" s="48" t="str">
        <f t="shared" si="66"/>
        <v>revisar</v>
      </c>
      <c r="AV134" s="48" t="str">
        <f t="shared" si="66"/>
        <v>revisar</v>
      </c>
      <c r="AW134" s="48" t="str">
        <f t="shared" si="66"/>
        <v>ok</v>
      </c>
      <c r="AX134" s="48" t="str">
        <f t="shared" si="66"/>
        <v>revisar</v>
      </c>
      <c r="AY134" s="48" t="str">
        <f t="shared" si="66"/>
        <v>revisar</v>
      </c>
      <c r="AZ134" s="48" t="str">
        <f t="shared" si="66"/>
        <v>revisar</v>
      </c>
      <c r="BA134" s="48" t="str">
        <f t="shared" si="66"/>
        <v>revisar</v>
      </c>
      <c r="BB134" s="48" t="str">
        <f t="shared" si="66"/>
        <v>revisar</v>
      </c>
      <c r="BC134" s="48" t="str">
        <f t="shared" si="66"/>
        <v>revisar</v>
      </c>
      <c r="BD134" s="48" t="str">
        <f t="shared" si="66"/>
        <v>ok</v>
      </c>
      <c r="BE134" s="48" t="str">
        <f t="shared" si="66"/>
        <v>ok</v>
      </c>
      <c r="BF134" s="48" t="str">
        <f t="shared" si="66"/>
        <v>ok</v>
      </c>
      <c r="BG134" s="48" t="str">
        <f t="shared" si="26"/>
        <v>ok</v>
      </c>
    </row>
    <row r="135" spans="1:59" ht="25.5" customHeight="1">
      <c r="A135" s="122"/>
      <c r="B135" s="123" t="e">
        <f t="shared" si="67"/>
        <v>#DIV/0!</v>
      </c>
      <c r="C135" s="122"/>
      <c r="D135" s="124" t="s">
        <v>318</v>
      </c>
      <c r="E135" s="86" t="s">
        <v>319</v>
      </c>
      <c r="F135" s="125" t="s">
        <v>42</v>
      </c>
      <c r="G135" s="88" t="s">
        <v>320</v>
      </c>
      <c r="H135" s="185" t="s">
        <v>40</v>
      </c>
      <c r="I135" s="200"/>
      <c r="J135" s="94"/>
      <c r="K135" s="94">
        <v>51.33</v>
      </c>
      <c r="L135" s="94">
        <v>126.89</v>
      </c>
      <c r="M135" s="186">
        <f t="shared" si="68"/>
        <v>178.22</v>
      </c>
      <c r="N135" s="92">
        <v>0.25190000000000001</v>
      </c>
      <c r="O135" s="93">
        <f t="shared" si="69"/>
        <v>223.11</v>
      </c>
      <c r="P135" s="93"/>
      <c r="Q135" s="93">
        <f t="shared" si="70"/>
        <v>0</v>
      </c>
      <c r="R135" s="93">
        <f t="shared" si="71"/>
        <v>0</v>
      </c>
      <c r="S135" s="94">
        <f t="shared" si="72"/>
        <v>0</v>
      </c>
      <c r="T135" s="118"/>
      <c r="U135" s="118"/>
      <c r="V135" s="6" t="str">
        <f t="shared" si="65"/>
        <v>6.5</v>
      </c>
      <c r="W135" s="6" t="b">
        <f t="shared" si="25"/>
        <v>0</v>
      </c>
      <c r="X135" s="118"/>
      <c r="Y135" s="118"/>
      <c r="Z135" s="118"/>
      <c r="AA135" s="204"/>
      <c r="AB135" s="85" t="s">
        <v>318</v>
      </c>
      <c r="AC135" s="95">
        <v>0</v>
      </c>
      <c r="AD135" s="96">
        <v>0</v>
      </c>
      <c r="AE135" s="97" t="s">
        <v>64</v>
      </c>
      <c r="AF135" s="89" t="s">
        <v>64</v>
      </c>
      <c r="AG135" s="98">
        <v>0</v>
      </c>
      <c r="AH135" s="90" t="s">
        <v>64</v>
      </c>
      <c r="AI135" s="90" t="s">
        <v>64</v>
      </c>
      <c r="AJ135" s="90" t="s">
        <v>64</v>
      </c>
      <c r="AK135" s="91" t="s">
        <v>64</v>
      </c>
      <c r="AL135" s="99" t="s">
        <v>64</v>
      </c>
      <c r="AM135" s="93" t="s">
        <v>64</v>
      </c>
      <c r="AN135" s="93">
        <v>0</v>
      </c>
      <c r="AO135" s="93">
        <v>0</v>
      </c>
      <c r="AP135" s="93">
        <v>0</v>
      </c>
      <c r="AQ135" s="94">
        <v>0</v>
      </c>
      <c r="AR135" s="48" t="str">
        <f t="shared" si="66"/>
        <v>ok</v>
      </c>
      <c r="AS135" s="48" t="str">
        <f t="shared" si="66"/>
        <v>revisar</v>
      </c>
      <c r="AT135" s="48" t="str">
        <f t="shared" si="66"/>
        <v>revisar</v>
      </c>
      <c r="AU135" s="48" t="str">
        <f t="shared" si="66"/>
        <v>revisar</v>
      </c>
      <c r="AV135" s="48" t="str">
        <f t="shared" si="66"/>
        <v>revisar</v>
      </c>
      <c r="AW135" s="48" t="str">
        <f t="shared" si="66"/>
        <v>ok</v>
      </c>
      <c r="AX135" s="48" t="str">
        <f t="shared" si="66"/>
        <v>revisar</v>
      </c>
      <c r="AY135" s="48" t="str">
        <f t="shared" si="66"/>
        <v>revisar</v>
      </c>
      <c r="AZ135" s="48" t="str">
        <f t="shared" si="66"/>
        <v>revisar</v>
      </c>
      <c r="BA135" s="48" t="str">
        <f t="shared" si="66"/>
        <v>revisar</v>
      </c>
      <c r="BB135" s="48" t="str">
        <f t="shared" si="66"/>
        <v>revisar</v>
      </c>
      <c r="BC135" s="48" t="str">
        <f t="shared" si="66"/>
        <v>revisar</v>
      </c>
      <c r="BD135" s="48" t="str">
        <f t="shared" si="66"/>
        <v>ok</v>
      </c>
      <c r="BE135" s="48" t="str">
        <f t="shared" si="66"/>
        <v>ok</v>
      </c>
      <c r="BF135" s="48" t="str">
        <f t="shared" si="66"/>
        <v>ok</v>
      </c>
      <c r="BG135" s="48" t="str">
        <f t="shared" si="26"/>
        <v>ok</v>
      </c>
    </row>
    <row r="136" spans="1:59" ht="25.5" customHeight="1">
      <c r="A136" s="122"/>
      <c r="B136" s="123" t="e">
        <f t="shared" si="67"/>
        <v>#DIV/0!</v>
      </c>
      <c r="C136" s="122"/>
      <c r="D136" s="124" t="s">
        <v>321</v>
      </c>
      <c r="E136" s="86" t="s">
        <v>322</v>
      </c>
      <c r="F136" s="125" t="s">
        <v>42</v>
      </c>
      <c r="G136" s="88" t="s">
        <v>323</v>
      </c>
      <c r="H136" s="185" t="s">
        <v>40</v>
      </c>
      <c r="I136" s="200"/>
      <c r="J136" s="94"/>
      <c r="K136" s="94">
        <v>51.33</v>
      </c>
      <c r="L136" s="94">
        <v>28.95</v>
      </c>
      <c r="M136" s="186">
        <f t="shared" si="68"/>
        <v>80.28</v>
      </c>
      <c r="N136" s="92">
        <v>0.25190000000000001</v>
      </c>
      <c r="O136" s="93">
        <f t="shared" si="69"/>
        <v>100.5</v>
      </c>
      <c r="P136" s="93"/>
      <c r="Q136" s="93">
        <f t="shared" si="70"/>
        <v>0</v>
      </c>
      <c r="R136" s="93">
        <f t="shared" si="71"/>
        <v>0</v>
      </c>
      <c r="S136" s="94">
        <f t="shared" si="72"/>
        <v>0</v>
      </c>
      <c r="T136" s="118"/>
      <c r="U136" s="118"/>
      <c r="V136" s="6" t="str">
        <f t="shared" si="65"/>
        <v>6.6</v>
      </c>
      <c r="W136" s="6" t="b">
        <f t="shared" si="25"/>
        <v>0</v>
      </c>
      <c r="X136" s="118"/>
      <c r="Y136" s="118"/>
      <c r="Z136" s="118"/>
      <c r="AA136" s="204"/>
      <c r="AB136" s="85" t="s">
        <v>321</v>
      </c>
      <c r="AC136" s="95">
        <v>0</v>
      </c>
      <c r="AD136" s="96">
        <v>0</v>
      </c>
      <c r="AE136" s="97" t="s">
        <v>64</v>
      </c>
      <c r="AF136" s="89" t="s">
        <v>64</v>
      </c>
      <c r="AG136" s="98">
        <v>0</v>
      </c>
      <c r="AH136" s="90" t="s">
        <v>64</v>
      </c>
      <c r="AI136" s="90" t="s">
        <v>64</v>
      </c>
      <c r="AJ136" s="90" t="s">
        <v>64</v>
      </c>
      <c r="AK136" s="91" t="s">
        <v>64</v>
      </c>
      <c r="AL136" s="99" t="s">
        <v>64</v>
      </c>
      <c r="AM136" s="93" t="s">
        <v>64</v>
      </c>
      <c r="AN136" s="93">
        <v>0</v>
      </c>
      <c r="AO136" s="93">
        <v>0</v>
      </c>
      <c r="AP136" s="93">
        <v>0</v>
      </c>
      <c r="AQ136" s="94">
        <v>0</v>
      </c>
      <c r="AR136" s="48" t="str">
        <f t="shared" si="66"/>
        <v>ok</v>
      </c>
      <c r="AS136" s="48" t="str">
        <f t="shared" si="66"/>
        <v>revisar</v>
      </c>
      <c r="AT136" s="48" t="str">
        <f t="shared" si="66"/>
        <v>revisar</v>
      </c>
      <c r="AU136" s="48" t="str">
        <f t="shared" si="66"/>
        <v>revisar</v>
      </c>
      <c r="AV136" s="48" t="str">
        <f t="shared" si="66"/>
        <v>revisar</v>
      </c>
      <c r="AW136" s="48" t="str">
        <f t="shared" si="66"/>
        <v>ok</v>
      </c>
      <c r="AX136" s="48" t="str">
        <f t="shared" si="66"/>
        <v>revisar</v>
      </c>
      <c r="AY136" s="48" t="str">
        <f t="shared" si="66"/>
        <v>revisar</v>
      </c>
      <c r="AZ136" s="48" t="str">
        <f t="shared" si="66"/>
        <v>revisar</v>
      </c>
      <c r="BA136" s="48" t="str">
        <f t="shared" si="66"/>
        <v>revisar</v>
      </c>
      <c r="BB136" s="48" t="str">
        <f t="shared" si="66"/>
        <v>revisar</v>
      </c>
      <c r="BC136" s="48" t="str">
        <f t="shared" si="66"/>
        <v>revisar</v>
      </c>
      <c r="BD136" s="48" t="str">
        <f t="shared" si="66"/>
        <v>ok</v>
      </c>
      <c r="BE136" s="48" t="str">
        <f t="shared" si="66"/>
        <v>ok</v>
      </c>
      <c r="BF136" s="48" t="str">
        <f t="shared" si="66"/>
        <v>ok</v>
      </c>
      <c r="BG136" s="48" t="str">
        <f t="shared" si="26"/>
        <v>ok</v>
      </c>
    </row>
    <row r="137" spans="1:59" ht="25.5" customHeight="1">
      <c r="A137" s="122"/>
      <c r="B137" s="123" t="e">
        <f t="shared" si="67"/>
        <v>#DIV/0!</v>
      </c>
      <c r="C137" s="122"/>
      <c r="D137" s="124" t="s">
        <v>324</v>
      </c>
      <c r="E137" s="86">
        <v>101094</v>
      </c>
      <c r="F137" s="125" t="s">
        <v>28</v>
      </c>
      <c r="G137" s="88" t="s">
        <v>325</v>
      </c>
      <c r="H137" s="185" t="s">
        <v>46</v>
      </c>
      <c r="I137" s="200"/>
      <c r="J137" s="94"/>
      <c r="K137" s="94">
        <v>13.37</v>
      </c>
      <c r="L137" s="94">
        <v>146.24</v>
      </c>
      <c r="M137" s="186">
        <f t="shared" si="68"/>
        <v>159.61000000000001</v>
      </c>
      <c r="N137" s="92">
        <v>0.25190000000000001</v>
      </c>
      <c r="O137" s="93">
        <f t="shared" si="69"/>
        <v>199.81</v>
      </c>
      <c r="P137" s="93"/>
      <c r="Q137" s="93">
        <f t="shared" si="70"/>
        <v>0</v>
      </c>
      <c r="R137" s="93">
        <f t="shared" si="71"/>
        <v>0</v>
      </c>
      <c r="S137" s="94">
        <f t="shared" si="72"/>
        <v>0</v>
      </c>
      <c r="T137" s="118"/>
      <c r="U137" s="118"/>
      <c r="V137" s="6" t="str">
        <f t="shared" si="65"/>
        <v>6.7</v>
      </c>
      <c r="W137" s="6" t="b">
        <f t="shared" si="25"/>
        <v>0</v>
      </c>
      <c r="X137" s="118"/>
      <c r="Y137" s="118"/>
      <c r="Z137" s="118"/>
      <c r="AA137" s="204"/>
      <c r="AB137" s="85" t="s">
        <v>324</v>
      </c>
      <c r="AC137" s="95">
        <v>0</v>
      </c>
      <c r="AD137" s="96">
        <v>0</v>
      </c>
      <c r="AE137" s="97" t="s">
        <v>64</v>
      </c>
      <c r="AF137" s="89" t="s">
        <v>64</v>
      </c>
      <c r="AG137" s="98">
        <v>0</v>
      </c>
      <c r="AH137" s="90" t="s">
        <v>64</v>
      </c>
      <c r="AI137" s="90" t="s">
        <v>64</v>
      </c>
      <c r="AJ137" s="90" t="s">
        <v>64</v>
      </c>
      <c r="AK137" s="91" t="s">
        <v>64</v>
      </c>
      <c r="AL137" s="99" t="s">
        <v>64</v>
      </c>
      <c r="AM137" s="93" t="s">
        <v>64</v>
      </c>
      <c r="AN137" s="93">
        <v>0</v>
      </c>
      <c r="AO137" s="93">
        <v>0</v>
      </c>
      <c r="AP137" s="93">
        <v>0</v>
      </c>
      <c r="AQ137" s="94">
        <v>0</v>
      </c>
      <c r="AR137" s="48" t="str">
        <f t="shared" si="66"/>
        <v>ok</v>
      </c>
      <c r="AS137" s="48" t="str">
        <f t="shared" si="66"/>
        <v>revisar</v>
      </c>
      <c r="AT137" s="48" t="str">
        <f t="shared" si="66"/>
        <v>revisar</v>
      </c>
      <c r="AU137" s="48" t="str">
        <f t="shared" si="66"/>
        <v>revisar</v>
      </c>
      <c r="AV137" s="48" t="str">
        <f t="shared" si="66"/>
        <v>revisar</v>
      </c>
      <c r="AW137" s="48" t="str">
        <f t="shared" si="66"/>
        <v>ok</v>
      </c>
      <c r="AX137" s="48" t="str">
        <f t="shared" si="66"/>
        <v>revisar</v>
      </c>
      <c r="AY137" s="48" t="str">
        <f t="shared" si="66"/>
        <v>revisar</v>
      </c>
      <c r="AZ137" s="48" t="str">
        <f t="shared" si="66"/>
        <v>revisar</v>
      </c>
      <c r="BA137" s="48" t="str">
        <f t="shared" si="66"/>
        <v>revisar</v>
      </c>
      <c r="BB137" s="48" t="str">
        <f t="shared" si="66"/>
        <v>revisar</v>
      </c>
      <c r="BC137" s="48" t="str">
        <f t="shared" si="66"/>
        <v>revisar</v>
      </c>
      <c r="BD137" s="48" t="str">
        <f t="shared" si="66"/>
        <v>ok</v>
      </c>
      <c r="BE137" s="48" t="str">
        <f t="shared" si="66"/>
        <v>ok</v>
      </c>
      <c r="BF137" s="48" t="str">
        <f t="shared" si="66"/>
        <v>ok</v>
      </c>
      <c r="BG137" s="48" t="str">
        <f t="shared" si="26"/>
        <v>ok</v>
      </c>
    </row>
    <row r="138" spans="1:59" ht="37.5" customHeight="1">
      <c r="A138" s="122"/>
      <c r="B138" s="123" t="e">
        <f t="shared" si="67"/>
        <v>#DIV/0!</v>
      </c>
      <c r="C138" s="122"/>
      <c r="D138" s="124" t="s">
        <v>326</v>
      </c>
      <c r="E138" s="86">
        <v>101819</v>
      </c>
      <c r="F138" s="125" t="s">
        <v>28</v>
      </c>
      <c r="G138" s="88" t="s">
        <v>327</v>
      </c>
      <c r="H138" s="185" t="s">
        <v>40</v>
      </c>
      <c r="I138" s="200"/>
      <c r="J138" s="94"/>
      <c r="K138" s="94">
        <v>34.93</v>
      </c>
      <c r="L138" s="94">
        <v>34.28</v>
      </c>
      <c r="M138" s="186">
        <f t="shared" si="68"/>
        <v>69.210000000000008</v>
      </c>
      <c r="N138" s="92">
        <v>0.25190000000000001</v>
      </c>
      <c r="O138" s="93">
        <f t="shared" si="69"/>
        <v>86.64</v>
      </c>
      <c r="P138" s="93"/>
      <c r="Q138" s="93">
        <f t="shared" si="70"/>
        <v>0</v>
      </c>
      <c r="R138" s="93">
        <f t="shared" si="71"/>
        <v>0</v>
      </c>
      <c r="S138" s="94">
        <f t="shared" si="72"/>
        <v>0</v>
      </c>
      <c r="T138" s="118"/>
      <c r="U138" s="118"/>
      <c r="V138" s="6" t="str">
        <f t="shared" si="65"/>
        <v>6.8</v>
      </c>
      <c r="W138" s="6" t="b">
        <f t="shared" si="25"/>
        <v>0</v>
      </c>
      <c r="X138" s="118"/>
      <c r="Y138" s="118"/>
      <c r="Z138" s="118"/>
      <c r="AA138" s="204"/>
      <c r="AB138" s="85" t="s">
        <v>326</v>
      </c>
      <c r="AC138" s="95">
        <v>0</v>
      </c>
      <c r="AD138" s="96">
        <v>0</v>
      </c>
      <c r="AE138" s="97" t="s">
        <v>64</v>
      </c>
      <c r="AF138" s="89" t="s">
        <v>64</v>
      </c>
      <c r="AG138" s="98">
        <v>0</v>
      </c>
      <c r="AH138" s="90" t="s">
        <v>64</v>
      </c>
      <c r="AI138" s="90" t="s">
        <v>64</v>
      </c>
      <c r="AJ138" s="90" t="s">
        <v>64</v>
      </c>
      <c r="AK138" s="91" t="s">
        <v>64</v>
      </c>
      <c r="AL138" s="99" t="s">
        <v>64</v>
      </c>
      <c r="AM138" s="93" t="s">
        <v>64</v>
      </c>
      <c r="AN138" s="93">
        <v>0</v>
      </c>
      <c r="AO138" s="93">
        <v>0</v>
      </c>
      <c r="AP138" s="93">
        <v>0</v>
      </c>
      <c r="AQ138" s="94">
        <v>0</v>
      </c>
      <c r="AR138" s="48" t="str">
        <f t="shared" si="66"/>
        <v>ok</v>
      </c>
      <c r="AS138" s="48" t="str">
        <f t="shared" si="66"/>
        <v>revisar</v>
      </c>
      <c r="AT138" s="48" t="str">
        <f t="shared" si="66"/>
        <v>revisar</v>
      </c>
      <c r="AU138" s="48" t="str">
        <f t="shared" si="66"/>
        <v>revisar</v>
      </c>
      <c r="AV138" s="48" t="str">
        <f t="shared" si="66"/>
        <v>revisar</v>
      </c>
      <c r="AW138" s="48" t="str">
        <f t="shared" si="66"/>
        <v>ok</v>
      </c>
      <c r="AX138" s="48" t="str">
        <f t="shared" si="66"/>
        <v>revisar</v>
      </c>
      <c r="AY138" s="48" t="str">
        <f t="shared" si="66"/>
        <v>revisar</v>
      </c>
      <c r="AZ138" s="48" t="str">
        <f t="shared" si="66"/>
        <v>revisar</v>
      </c>
      <c r="BA138" s="48" t="str">
        <f t="shared" si="66"/>
        <v>revisar</v>
      </c>
      <c r="BB138" s="48" t="str">
        <f t="shared" si="66"/>
        <v>revisar</v>
      </c>
      <c r="BC138" s="48" t="str">
        <f t="shared" si="66"/>
        <v>revisar</v>
      </c>
      <c r="BD138" s="48" t="str">
        <f t="shared" si="66"/>
        <v>ok</v>
      </c>
      <c r="BE138" s="48" t="str">
        <f t="shared" si="66"/>
        <v>ok</v>
      </c>
      <c r="BF138" s="48" t="str">
        <f t="shared" si="66"/>
        <v>ok</v>
      </c>
      <c r="BG138" s="48" t="str">
        <f t="shared" si="26"/>
        <v>ok</v>
      </c>
    </row>
    <row r="139" spans="1:59" ht="37.5" customHeight="1">
      <c r="A139" s="122"/>
      <c r="B139" s="123" t="e">
        <f t="shared" si="67"/>
        <v>#DIV/0!</v>
      </c>
      <c r="C139" s="122"/>
      <c r="D139" s="124" t="s">
        <v>328</v>
      </c>
      <c r="E139" s="86">
        <v>87630</v>
      </c>
      <c r="F139" s="125" t="s">
        <v>28</v>
      </c>
      <c r="G139" s="88" t="s">
        <v>329</v>
      </c>
      <c r="H139" s="185" t="s">
        <v>40</v>
      </c>
      <c r="I139" s="200"/>
      <c r="J139" s="94"/>
      <c r="K139" s="94">
        <v>13.71</v>
      </c>
      <c r="L139" s="94">
        <v>31.1</v>
      </c>
      <c r="M139" s="186">
        <f t="shared" si="68"/>
        <v>44.81</v>
      </c>
      <c r="N139" s="92">
        <v>0.25190000000000001</v>
      </c>
      <c r="O139" s="93">
        <f t="shared" si="69"/>
        <v>56.09</v>
      </c>
      <c r="P139" s="93"/>
      <c r="Q139" s="93">
        <f t="shared" si="70"/>
        <v>0</v>
      </c>
      <c r="R139" s="93">
        <f t="shared" si="71"/>
        <v>0</v>
      </c>
      <c r="S139" s="94">
        <f t="shared" si="72"/>
        <v>0</v>
      </c>
      <c r="T139" s="118"/>
      <c r="U139" s="118"/>
      <c r="V139" s="6" t="str">
        <f t="shared" si="65"/>
        <v>6.9</v>
      </c>
      <c r="W139" s="6" t="b">
        <f t="shared" si="25"/>
        <v>0</v>
      </c>
      <c r="X139" s="118"/>
      <c r="Y139" s="118"/>
      <c r="Z139" s="118"/>
      <c r="AA139" s="204"/>
      <c r="AB139" s="85" t="s">
        <v>328</v>
      </c>
      <c r="AC139" s="95">
        <v>0</v>
      </c>
      <c r="AD139" s="96">
        <v>0</v>
      </c>
      <c r="AE139" s="97" t="s">
        <v>64</v>
      </c>
      <c r="AF139" s="89" t="s">
        <v>64</v>
      </c>
      <c r="AG139" s="98">
        <v>0</v>
      </c>
      <c r="AH139" s="90" t="s">
        <v>64</v>
      </c>
      <c r="AI139" s="90" t="s">
        <v>64</v>
      </c>
      <c r="AJ139" s="90" t="s">
        <v>64</v>
      </c>
      <c r="AK139" s="91" t="s">
        <v>64</v>
      </c>
      <c r="AL139" s="99" t="s">
        <v>64</v>
      </c>
      <c r="AM139" s="93" t="s">
        <v>64</v>
      </c>
      <c r="AN139" s="93">
        <v>0</v>
      </c>
      <c r="AO139" s="93">
        <v>0</v>
      </c>
      <c r="AP139" s="93">
        <v>0</v>
      </c>
      <c r="AQ139" s="94">
        <v>0</v>
      </c>
      <c r="AR139" s="48" t="str">
        <f t="shared" si="66"/>
        <v>ok</v>
      </c>
      <c r="AS139" s="48" t="str">
        <f t="shared" si="66"/>
        <v>revisar</v>
      </c>
      <c r="AT139" s="48" t="str">
        <f t="shared" si="66"/>
        <v>revisar</v>
      </c>
      <c r="AU139" s="48" t="str">
        <f t="shared" si="66"/>
        <v>revisar</v>
      </c>
      <c r="AV139" s="48" t="str">
        <f t="shared" si="66"/>
        <v>revisar</v>
      </c>
      <c r="AW139" s="48" t="str">
        <f t="shared" si="66"/>
        <v>ok</v>
      </c>
      <c r="AX139" s="48" t="str">
        <f t="shared" si="66"/>
        <v>revisar</v>
      </c>
      <c r="AY139" s="48" t="str">
        <f t="shared" si="66"/>
        <v>revisar</v>
      </c>
      <c r="AZ139" s="48" t="str">
        <f t="shared" si="66"/>
        <v>revisar</v>
      </c>
      <c r="BA139" s="48" t="str">
        <f t="shared" si="66"/>
        <v>revisar</v>
      </c>
      <c r="BB139" s="48" t="str">
        <f t="shared" si="66"/>
        <v>revisar</v>
      </c>
      <c r="BC139" s="48" t="str">
        <f t="shared" si="66"/>
        <v>revisar</v>
      </c>
      <c r="BD139" s="48" t="str">
        <f t="shared" si="66"/>
        <v>ok</v>
      </c>
      <c r="BE139" s="48" t="str">
        <f t="shared" si="66"/>
        <v>ok</v>
      </c>
      <c r="BF139" s="48" t="str">
        <f t="shared" si="66"/>
        <v>ok</v>
      </c>
      <c r="BG139" s="48" t="str">
        <f t="shared" si="26"/>
        <v>ok</v>
      </c>
    </row>
    <row r="140" spans="1:59" ht="37.5" customHeight="1">
      <c r="A140" s="122"/>
      <c r="B140" s="123" t="e">
        <f t="shared" si="67"/>
        <v>#DIV/0!</v>
      </c>
      <c r="C140" s="122"/>
      <c r="D140" s="124" t="s">
        <v>330</v>
      </c>
      <c r="E140" s="86">
        <v>87622</v>
      </c>
      <c r="F140" s="125" t="s">
        <v>28</v>
      </c>
      <c r="G140" s="88" t="s">
        <v>331</v>
      </c>
      <c r="H140" s="185" t="s">
        <v>40</v>
      </c>
      <c r="I140" s="200"/>
      <c r="J140" s="94"/>
      <c r="K140" s="94">
        <v>12.46</v>
      </c>
      <c r="L140" s="94">
        <v>24.95</v>
      </c>
      <c r="M140" s="186">
        <f t="shared" si="68"/>
        <v>37.409999999999997</v>
      </c>
      <c r="N140" s="92">
        <v>0.25190000000000001</v>
      </c>
      <c r="O140" s="93">
        <f t="shared" si="69"/>
        <v>46.83</v>
      </c>
      <c r="P140" s="93"/>
      <c r="Q140" s="93">
        <f t="shared" si="70"/>
        <v>0</v>
      </c>
      <c r="R140" s="93">
        <f t="shared" si="71"/>
        <v>0</v>
      </c>
      <c r="S140" s="94">
        <f t="shared" si="72"/>
        <v>0</v>
      </c>
      <c r="T140" s="118"/>
      <c r="U140" s="118"/>
      <c r="V140" s="6" t="str">
        <f t="shared" si="65"/>
        <v>6.10</v>
      </c>
      <c r="W140" s="6" t="b">
        <f t="shared" si="25"/>
        <v>0</v>
      </c>
      <c r="X140" s="118"/>
      <c r="Y140" s="118"/>
      <c r="Z140" s="118"/>
      <c r="AA140" s="204"/>
      <c r="AB140" s="85" t="s">
        <v>330</v>
      </c>
      <c r="AC140" s="95">
        <v>0</v>
      </c>
      <c r="AD140" s="96">
        <v>0</v>
      </c>
      <c r="AE140" s="97" t="s">
        <v>64</v>
      </c>
      <c r="AF140" s="89" t="s">
        <v>64</v>
      </c>
      <c r="AG140" s="98">
        <v>0</v>
      </c>
      <c r="AH140" s="90" t="s">
        <v>64</v>
      </c>
      <c r="AI140" s="90" t="s">
        <v>64</v>
      </c>
      <c r="AJ140" s="90" t="s">
        <v>64</v>
      </c>
      <c r="AK140" s="91" t="s">
        <v>64</v>
      </c>
      <c r="AL140" s="99" t="s">
        <v>64</v>
      </c>
      <c r="AM140" s="93" t="s">
        <v>64</v>
      </c>
      <c r="AN140" s="93">
        <v>0</v>
      </c>
      <c r="AO140" s="93">
        <v>0</v>
      </c>
      <c r="AP140" s="93">
        <v>0</v>
      </c>
      <c r="AQ140" s="94">
        <v>0</v>
      </c>
      <c r="AR140" s="48" t="str">
        <f t="shared" si="66"/>
        <v>ok</v>
      </c>
      <c r="AS140" s="48" t="str">
        <f t="shared" si="66"/>
        <v>revisar</v>
      </c>
      <c r="AT140" s="48" t="str">
        <f t="shared" si="66"/>
        <v>revisar</v>
      </c>
      <c r="AU140" s="48" t="str">
        <f t="shared" si="66"/>
        <v>revisar</v>
      </c>
      <c r="AV140" s="48" t="str">
        <f t="shared" si="66"/>
        <v>revisar</v>
      </c>
      <c r="AW140" s="48" t="str">
        <f t="shared" si="66"/>
        <v>ok</v>
      </c>
      <c r="AX140" s="48" t="str">
        <f t="shared" si="66"/>
        <v>revisar</v>
      </c>
      <c r="AY140" s="48" t="str">
        <f t="shared" si="66"/>
        <v>revisar</v>
      </c>
      <c r="AZ140" s="48" t="str">
        <f t="shared" si="66"/>
        <v>revisar</v>
      </c>
      <c r="BA140" s="48" t="str">
        <f t="shared" si="66"/>
        <v>revisar</v>
      </c>
      <c r="BB140" s="48" t="str">
        <f t="shared" si="66"/>
        <v>revisar</v>
      </c>
      <c r="BC140" s="48" t="str">
        <f t="shared" si="66"/>
        <v>revisar</v>
      </c>
      <c r="BD140" s="48" t="str">
        <f t="shared" si="66"/>
        <v>ok</v>
      </c>
      <c r="BE140" s="48" t="str">
        <f t="shared" si="66"/>
        <v>ok</v>
      </c>
      <c r="BF140" s="48" t="str">
        <f t="shared" si="66"/>
        <v>ok</v>
      </c>
      <c r="BG140" s="48" t="str">
        <f t="shared" si="26"/>
        <v>ok</v>
      </c>
    </row>
    <row r="141" spans="1:59" ht="25.5" customHeight="1">
      <c r="A141" s="122"/>
      <c r="B141" s="123" t="e">
        <f t="shared" si="67"/>
        <v>#DIV/0!</v>
      </c>
      <c r="C141" s="122"/>
      <c r="D141" s="124" t="s">
        <v>332</v>
      </c>
      <c r="E141" s="86" t="s">
        <v>333</v>
      </c>
      <c r="F141" s="125" t="s">
        <v>42</v>
      </c>
      <c r="G141" s="88" t="s">
        <v>334</v>
      </c>
      <c r="H141" s="185" t="s">
        <v>40</v>
      </c>
      <c r="I141" s="200"/>
      <c r="J141" s="94"/>
      <c r="K141" s="94">
        <v>6.76</v>
      </c>
      <c r="L141" s="94">
        <v>186.13</v>
      </c>
      <c r="M141" s="186">
        <f t="shared" si="68"/>
        <v>192.89</v>
      </c>
      <c r="N141" s="92">
        <v>0.25190000000000001</v>
      </c>
      <c r="O141" s="93">
        <f t="shared" si="69"/>
        <v>241.47</v>
      </c>
      <c r="P141" s="93"/>
      <c r="Q141" s="93">
        <f t="shared" si="70"/>
        <v>0</v>
      </c>
      <c r="R141" s="93">
        <f t="shared" si="71"/>
        <v>0</v>
      </c>
      <c r="S141" s="94">
        <f t="shared" si="72"/>
        <v>0</v>
      </c>
      <c r="T141" s="118"/>
      <c r="U141" s="118"/>
      <c r="V141" s="6" t="str">
        <f t="shared" si="65"/>
        <v>6.11</v>
      </c>
      <c r="W141" s="6" t="b">
        <f t="shared" ref="W141:W204" si="73">IF(L141=0,S141-Q141-(TRUNC(TRUNC(J141*(1+N141),2)*I141,2)))</f>
        <v>0</v>
      </c>
      <c r="X141" s="118"/>
      <c r="Y141" s="118"/>
      <c r="Z141" s="118"/>
      <c r="AA141" s="204"/>
      <c r="AB141" s="85" t="s">
        <v>332</v>
      </c>
      <c r="AC141" s="95">
        <v>0</v>
      </c>
      <c r="AD141" s="96">
        <v>0</v>
      </c>
      <c r="AE141" s="97" t="s">
        <v>64</v>
      </c>
      <c r="AF141" s="89" t="s">
        <v>64</v>
      </c>
      <c r="AG141" s="98">
        <v>0</v>
      </c>
      <c r="AH141" s="90" t="s">
        <v>64</v>
      </c>
      <c r="AI141" s="90" t="s">
        <v>64</v>
      </c>
      <c r="AJ141" s="90" t="s">
        <v>64</v>
      </c>
      <c r="AK141" s="91" t="s">
        <v>64</v>
      </c>
      <c r="AL141" s="99" t="s">
        <v>64</v>
      </c>
      <c r="AM141" s="93" t="s">
        <v>64</v>
      </c>
      <c r="AN141" s="93">
        <v>0</v>
      </c>
      <c r="AO141" s="93">
        <v>0</v>
      </c>
      <c r="AP141" s="93">
        <v>0</v>
      </c>
      <c r="AQ141" s="94">
        <v>0</v>
      </c>
      <c r="AR141" s="48" t="str">
        <f t="shared" si="66"/>
        <v>ok</v>
      </c>
      <c r="AS141" s="48" t="str">
        <f t="shared" si="66"/>
        <v>revisar</v>
      </c>
      <c r="AT141" s="48" t="str">
        <f t="shared" si="66"/>
        <v>revisar</v>
      </c>
      <c r="AU141" s="48" t="str">
        <f t="shared" si="66"/>
        <v>revisar</v>
      </c>
      <c r="AV141" s="48" t="str">
        <f t="shared" si="66"/>
        <v>revisar</v>
      </c>
      <c r="AW141" s="48" t="str">
        <f t="shared" si="66"/>
        <v>ok</v>
      </c>
      <c r="AX141" s="48" t="str">
        <f t="shared" si="66"/>
        <v>revisar</v>
      </c>
      <c r="AY141" s="48" t="str">
        <f t="shared" si="66"/>
        <v>revisar</v>
      </c>
      <c r="AZ141" s="48" t="str">
        <f t="shared" si="66"/>
        <v>revisar</v>
      </c>
      <c r="BA141" s="48" t="str">
        <f t="shared" si="66"/>
        <v>revisar</v>
      </c>
      <c r="BB141" s="48" t="str">
        <f t="shared" si="66"/>
        <v>revisar</v>
      </c>
      <c r="BC141" s="48" t="str">
        <f t="shared" si="66"/>
        <v>revisar</v>
      </c>
      <c r="BD141" s="48" t="str">
        <f t="shared" si="66"/>
        <v>ok</v>
      </c>
      <c r="BE141" s="48" t="str">
        <f t="shared" si="66"/>
        <v>ok</v>
      </c>
      <c r="BF141" s="48" t="str">
        <f t="shared" si="66"/>
        <v>ok</v>
      </c>
      <c r="BG141" s="48" t="str">
        <f t="shared" si="66"/>
        <v>ok</v>
      </c>
    </row>
    <row r="142" spans="1:59" ht="25.5" customHeight="1">
      <c r="A142" s="122"/>
      <c r="B142" s="123" t="e">
        <f t="shared" si="67"/>
        <v>#DIV/0!</v>
      </c>
      <c r="C142" s="122"/>
      <c r="D142" s="124" t="s">
        <v>335</v>
      </c>
      <c r="E142" s="86">
        <v>101733</v>
      </c>
      <c r="F142" s="125" t="s">
        <v>28</v>
      </c>
      <c r="G142" s="88" t="s">
        <v>336</v>
      </c>
      <c r="H142" s="185" t="s">
        <v>40</v>
      </c>
      <c r="I142" s="200"/>
      <c r="J142" s="94"/>
      <c r="K142" s="94">
        <v>21.99</v>
      </c>
      <c r="L142" s="94">
        <v>234.4</v>
      </c>
      <c r="M142" s="186">
        <f t="shared" si="68"/>
        <v>256.39</v>
      </c>
      <c r="N142" s="92">
        <v>0.25190000000000001</v>
      </c>
      <c r="O142" s="93">
        <f t="shared" si="69"/>
        <v>320.97000000000003</v>
      </c>
      <c r="P142" s="93"/>
      <c r="Q142" s="93">
        <f t="shared" si="70"/>
        <v>0</v>
      </c>
      <c r="R142" s="93">
        <f t="shared" si="71"/>
        <v>0</v>
      </c>
      <c r="S142" s="94">
        <f t="shared" si="72"/>
        <v>0</v>
      </c>
      <c r="T142" s="118"/>
      <c r="U142" s="118"/>
      <c r="V142" s="6" t="str">
        <f t="shared" si="65"/>
        <v>6.12</v>
      </c>
      <c r="W142" s="6" t="b">
        <f t="shared" si="73"/>
        <v>0</v>
      </c>
      <c r="X142" s="118"/>
      <c r="Y142" s="118"/>
      <c r="Z142" s="118"/>
      <c r="AA142" s="204"/>
      <c r="AB142" s="85" t="s">
        <v>335</v>
      </c>
      <c r="AC142" s="95">
        <v>0</v>
      </c>
      <c r="AD142" s="96">
        <v>0</v>
      </c>
      <c r="AE142" s="97" t="s">
        <v>64</v>
      </c>
      <c r="AF142" s="89" t="s">
        <v>64</v>
      </c>
      <c r="AG142" s="98">
        <v>0</v>
      </c>
      <c r="AH142" s="90" t="s">
        <v>64</v>
      </c>
      <c r="AI142" s="90" t="s">
        <v>64</v>
      </c>
      <c r="AJ142" s="90" t="s">
        <v>64</v>
      </c>
      <c r="AK142" s="91" t="s">
        <v>64</v>
      </c>
      <c r="AL142" s="99" t="s">
        <v>64</v>
      </c>
      <c r="AM142" s="93" t="s">
        <v>64</v>
      </c>
      <c r="AN142" s="93">
        <v>0</v>
      </c>
      <c r="AO142" s="93">
        <v>0</v>
      </c>
      <c r="AP142" s="93">
        <v>0</v>
      </c>
      <c r="AQ142" s="94">
        <v>0</v>
      </c>
      <c r="AR142" s="48" t="str">
        <f t="shared" si="66"/>
        <v>ok</v>
      </c>
      <c r="AS142" s="48" t="str">
        <f t="shared" si="66"/>
        <v>revisar</v>
      </c>
      <c r="AT142" s="48" t="str">
        <f t="shared" si="66"/>
        <v>revisar</v>
      </c>
      <c r="AU142" s="48" t="str">
        <f t="shared" si="66"/>
        <v>revisar</v>
      </c>
      <c r="AV142" s="48" t="str">
        <f t="shared" si="66"/>
        <v>revisar</v>
      </c>
      <c r="AW142" s="48" t="str">
        <f t="shared" si="66"/>
        <v>ok</v>
      </c>
      <c r="AX142" s="48" t="str">
        <f t="shared" si="66"/>
        <v>revisar</v>
      </c>
      <c r="AY142" s="48" t="str">
        <f t="shared" si="66"/>
        <v>revisar</v>
      </c>
      <c r="AZ142" s="48" t="str">
        <f t="shared" si="66"/>
        <v>revisar</v>
      </c>
      <c r="BA142" s="48" t="str">
        <f t="shared" si="66"/>
        <v>revisar</v>
      </c>
      <c r="BB142" s="48" t="str">
        <f t="shared" si="66"/>
        <v>revisar</v>
      </c>
      <c r="BC142" s="48" t="str">
        <f t="shared" si="66"/>
        <v>revisar</v>
      </c>
      <c r="BD142" s="48" t="str">
        <f t="shared" si="66"/>
        <v>ok</v>
      </c>
      <c r="BE142" s="48" t="str">
        <f t="shared" si="66"/>
        <v>ok</v>
      </c>
      <c r="BF142" s="48" t="str">
        <f t="shared" si="66"/>
        <v>ok</v>
      </c>
      <c r="BG142" s="48" t="str">
        <f t="shared" si="66"/>
        <v>ok</v>
      </c>
    </row>
    <row r="143" spans="1:59" ht="25.5" customHeight="1">
      <c r="A143" s="122"/>
      <c r="B143" s="123" t="e">
        <f t="shared" si="67"/>
        <v>#DIV/0!</v>
      </c>
      <c r="C143" s="122"/>
      <c r="D143" s="124" t="s">
        <v>337</v>
      </c>
      <c r="E143" s="86" t="s">
        <v>338</v>
      </c>
      <c r="F143" s="125" t="s">
        <v>42</v>
      </c>
      <c r="G143" s="88" t="s">
        <v>339</v>
      </c>
      <c r="H143" s="185" t="s">
        <v>40</v>
      </c>
      <c r="I143" s="200"/>
      <c r="J143" s="94"/>
      <c r="K143" s="94">
        <v>10.18</v>
      </c>
      <c r="L143" s="94">
        <v>58.42</v>
      </c>
      <c r="M143" s="186">
        <f t="shared" si="68"/>
        <v>68.599999999999994</v>
      </c>
      <c r="N143" s="92">
        <v>0.25190000000000001</v>
      </c>
      <c r="O143" s="93">
        <f t="shared" si="69"/>
        <v>85.88</v>
      </c>
      <c r="P143" s="93"/>
      <c r="Q143" s="93">
        <f t="shared" si="70"/>
        <v>0</v>
      </c>
      <c r="R143" s="93">
        <f t="shared" si="71"/>
        <v>0</v>
      </c>
      <c r="S143" s="94">
        <f t="shared" si="72"/>
        <v>0</v>
      </c>
      <c r="T143" s="118"/>
      <c r="U143" s="118"/>
      <c r="V143" s="6" t="str">
        <f t="shared" si="65"/>
        <v>6.13</v>
      </c>
      <c r="W143" s="6" t="b">
        <f t="shared" si="73"/>
        <v>0</v>
      </c>
      <c r="X143" s="118"/>
      <c r="Y143" s="118"/>
      <c r="Z143" s="118"/>
      <c r="AA143" s="204"/>
      <c r="AB143" s="85" t="s">
        <v>337</v>
      </c>
      <c r="AC143" s="95">
        <v>0</v>
      </c>
      <c r="AD143" s="96">
        <v>0</v>
      </c>
      <c r="AE143" s="97" t="s">
        <v>64</v>
      </c>
      <c r="AF143" s="89" t="s">
        <v>64</v>
      </c>
      <c r="AG143" s="98">
        <v>0</v>
      </c>
      <c r="AH143" s="90" t="s">
        <v>64</v>
      </c>
      <c r="AI143" s="90" t="s">
        <v>64</v>
      </c>
      <c r="AJ143" s="90" t="s">
        <v>64</v>
      </c>
      <c r="AK143" s="91" t="s">
        <v>64</v>
      </c>
      <c r="AL143" s="99" t="s">
        <v>64</v>
      </c>
      <c r="AM143" s="93" t="s">
        <v>64</v>
      </c>
      <c r="AN143" s="93">
        <v>0</v>
      </c>
      <c r="AO143" s="93">
        <v>0</v>
      </c>
      <c r="AP143" s="93">
        <v>0</v>
      </c>
      <c r="AQ143" s="94">
        <v>0</v>
      </c>
      <c r="AR143" s="48" t="str">
        <f t="shared" si="66"/>
        <v>ok</v>
      </c>
      <c r="AS143" s="48" t="str">
        <f t="shared" si="66"/>
        <v>revisar</v>
      </c>
      <c r="AT143" s="48" t="str">
        <f t="shared" si="66"/>
        <v>revisar</v>
      </c>
      <c r="AU143" s="48" t="str">
        <f t="shared" si="66"/>
        <v>revisar</v>
      </c>
      <c r="AV143" s="48" t="str">
        <f t="shared" si="66"/>
        <v>revisar</v>
      </c>
      <c r="AW143" s="48" t="str">
        <f t="shared" si="66"/>
        <v>ok</v>
      </c>
      <c r="AX143" s="48" t="str">
        <f t="shared" si="66"/>
        <v>revisar</v>
      </c>
      <c r="AY143" s="48" t="str">
        <f t="shared" si="66"/>
        <v>revisar</v>
      </c>
      <c r="AZ143" s="48" t="str">
        <f t="shared" si="66"/>
        <v>revisar</v>
      </c>
      <c r="BA143" s="48" t="str">
        <f t="shared" si="66"/>
        <v>revisar</v>
      </c>
      <c r="BB143" s="48" t="str">
        <f t="shared" si="66"/>
        <v>revisar</v>
      </c>
      <c r="BC143" s="48" t="str">
        <f t="shared" si="66"/>
        <v>revisar</v>
      </c>
      <c r="BD143" s="48" t="str">
        <f t="shared" si="66"/>
        <v>ok</v>
      </c>
      <c r="BE143" s="48" t="str">
        <f t="shared" si="66"/>
        <v>ok</v>
      </c>
      <c r="BF143" s="48" t="str">
        <f t="shared" si="66"/>
        <v>ok</v>
      </c>
      <c r="BG143" s="48" t="str">
        <f t="shared" si="66"/>
        <v>ok</v>
      </c>
    </row>
    <row r="144" spans="1:59" ht="25.5" customHeight="1">
      <c r="A144" s="122"/>
      <c r="B144" s="123" t="e">
        <f t="shared" si="67"/>
        <v>#DIV/0!</v>
      </c>
      <c r="C144" s="122"/>
      <c r="D144" s="124" t="s">
        <v>340</v>
      </c>
      <c r="E144" s="86" t="s">
        <v>341</v>
      </c>
      <c r="F144" s="125" t="s">
        <v>42</v>
      </c>
      <c r="G144" s="88" t="s">
        <v>342</v>
      </c>
      <c r="H144" s="185" t="s">
        <v>40</v>
      </c>
      <c r="I144" s="200"/>
      <c r="J144" s="94"/>
      <c r="K144" s="94">
        <v>10.18</v>
      </c>
      <c r="L144" s="94">
        <v>101.49</v>
      </c>
      <c r="M144" s="186">
        <f t="shared" si="68"/>
        <v>111.66999999999999</v>
      </c>
      <c r="N144" s="92">
        <v>0.25190000000000001</v>
      </c>
      <c r="O144" s="93">
        <f t="shared" si="69"/>
        <v>139.79</v>
      </c>
      <c r="P144" s="93"/>
      <c r="Q144" s="93">
        <f t="shared" si="70"/>
        <v>0</v>
      </c>
      <c r="R144" s="93">
        <f t="shared" si="71"/>
        <v>0</v>
      </c>
      <c r="S144" s="94">
        <f t="shared" si="72"/>
        <v>0</v>
      </c>
      <c r="T144" s="118"/>
      <c r="U144" s="118"/>
      <c r="V144" s="6" t="str">
        <f t="shared" si="65"/>
        <v>6.14</v>
      </c>
      <c r="W144" s="6" t="b">
        <f t="shared" si="73"/>
        <v>0</v>
      </c>
      <c r="X144" s="118"/>
      <c r="Y144" s="118"/>
      <c r="Z144" s="118"/>
      <c r="AA144" s="204"/>
      <c r="AB144" s="85" t="s">
        <v>340</v>
      </c>
      <c r="AC144" s="95">
        <v>0</v>
      </c>
      <c r="AD144" s="96">
        <v>0</v>
      </c>
      <c r="AE144" s="97" t="s">
        <v>64</v>
      </c>
      <c r="AF144" s="89" t="s">
        <v>64</v>
      </c>
      <c r="AG144" s="98">
        <v>0</v>
      </c>
      <c r="AH144" s="90" t="s">
        <v>64</v>
      </c>
      <c r="AI144" s="90" t="s">
        <v>64</v>
      </c>
      <c r="AJ144" s="90" t="s">
        <v>64</v>
      </c>
      <c r="AK144" s="91" t="s">
        <v>64</v>
      </c>
      <c r="AL144" s="99" t="s">
        <v>64</v>
      </c>
      <c r="AM144" s="93" t="s">
        <v>64</v>
      </c>
      <c r="AN144" s="93">
        <v>0</v>
      </c>
      <c r="AO144" s="93">
        <v>0</v>
      </c>
      <c r="AP144" s="93">
        <v>0</v>
      </c>
      <c r="AQ144" s="94">
        <v>0</v>
      </c>
      <c r="AR144" s="48" t="str">
        <f t="shared" si="66"/>
        <v>ok</v>
      </c>
      <c r="AS144" s="48" t="str">
        <f t="shared" si="66"/>
        <v>revisar</v>
      </c>
      <c r="AT144" s="48" t="str">
        <f t="shared" si="66"/>
        <v>revisar</v>
      </c>
      <c r="AU144" s="48" t="str">
        <f t="shared" si="66"/>
        <v>revisar</v>
      </c>
      <c r="AV144" s="48" t="str">
        <f t="shared" si="66"/>
        <v>revisar</v>
      </c>
      <c r="AW144" s="48" t="str">
        <f t="shared" si="66"/>
        <v>ok</v>
      </c>
      <c r="AX144" s="48" t="str">
        <f t="shared" si="66"/>
        <v>revisar</v>
      </c>
      <c r="AY144" s="48" t="str">
        <f t="shared" si="66"/>
        <v>revisar</v>
      </c>
      <c r="AZ144" s="48" t="str">
        <f t="shared" si="66"/>
        <v>revisar</v>
      </c>
      <c r="BA144" s="48" t="str">
        <f t="shared" si="66"/>
        <v>revisar</v>
      </c>
      <c r="BB144" s="48" t="str">
        <f t="shared" si="66"/>
        <v>revisar</v>
      </c>
      <c r="BC144" s="48" t="str">
        <f t="shared" si="66"/>
        <v>revisar</v>
      </c>
      <c r="BD144" s="48" t="str">
        <f t="shared" ref="BD144:BG181" si="74">IF(AN144=P144,"ok","revisar")</f>
        <v>ok</v>
      </c>
      <c r="BE144" s="48" t="str">
        <f t="shared" si="74"/>
        <v>ok</v>
      </c>
      <c r="BF144" s="48" t="str">
        <f t="shared" si="74"/>
        <v>ok</v>
      </c>
      <c r="BG144" s="48" t="str">
        <f t="shared" si="74"/>
        <v>ok</v>
      </c>
    </row>
    <row r="145" spans="1:59" ht="25.5" customHeight="1">
      <c r="A145" s="122"/>
      <c r="B145" s="123" t="e">
        <f t="shared" si="67"/>
        <v>#DIV/0!</v>
      </c>
      <c r="C145" s="122"/>
      <c r="D145" s="124" t="s">
        <v>343</v>
      </c>
      <c r="E145" s="86" t="s">
        <v>344</v>
      </c>
      <c r="F145" s="125" t="s">
        <v>42</v>
      </c>
      <c r="G145" s="88" t="s">
        <v>345</v>
      </c>
      <c r="H145" s="185" t="s">
        <v>40</v>
      </c>
      <c r="I145" s="200"/>
      <c r="J145" s="94"/>
      <c r="K145" s="94">
        <v>165</v>
      </c>
      <c r="L145" s="94">
        <v>0</v>
      </c>
      <c r="M145" s="186">
        <f t="shared" si="68"/>
        <v>165</v>
      </c>
      <c r="N145" s="92">
        <v>0.25190000000000001</v>
      </c>
      <c r="O145" s="93">
        <f t="shared" si="69"/>
        <v>206.56</v>
      </c>
      <c r="P145" s="93"/>
      <c r="Q145" s="93">
        <f t="shared" si="70"/>
        <v>0</v>
      </c>
      <c r="R145" s="93">
        <f t="shared" si="71"/>
        <v>0</v>
      </c>
      <c r="S145" s="94">
        <f t="shared" si="72"/>
        <v>0</v>
      </c>
      <c r="T145" s="118"/>
      <c r="U145" s="118"/>
      <c r="V145" s="6" t="str">
        <f t="shared" si="65"/>
        <v>6.15</v>
      </c>
      <c r="W145" s="6">
        <f t="shared" si="73"/>
        <v>0</v>
      </c>
      <c r="X145" s="118"/>
      <c r="Y145" s="118"/>
      <c r="Z145" s="118"/>
      <c r="AA145" s="204"/>
      <c r="AB145" s="85" t="s">
        <v>343</v>
      </c>
      <c r="AC145" s="95">
        <v>0</v>
      </c>
      <c r="AD145" s="96">
        <v>0</v>
      </c>
      <c r="AE145" s="97" t="s">
        <v>64</v>
      </c>
      <c r="AF145" s="89" t="s">
        <v>64</v>
      </c>
      <c r="AG145" s="98">
        <v>0</v>
      </c>
      <c r="AH145" s="90" t="s">
        <v>64</v>
      </c>
      <c r="AI145" s="90" t="s">
        <v>64</v>
      </c>
      <c r="AJ145" s="90" t="s">
        <v>64</v>
      </c>
      <c r="AK145" s="91" t="s">
        <v>64</v>
      </c>
      <c r="AL145" s="99" t="s">
        <v>64</v>
      </c>
      <c r="AM145" s="93" t="s">
        <v>64</v>
      </c>
      <c r="AN145" s="93">
        <v>0</v>
      </c>
      <c r="AO145" s="93">
        <v>0</v>
      </c>
      <c r="AP145" s="93">
        <v>0</v>
      </c>
      <c r="AQ145" s="94">
        <v>0</v>
      </c>
      <c r="AR145" s="48" t="str">
        <f t="shared" ref="AR145:BC166" si="75">IF(AB145=D145,"ok","revisar")</f>
        <v>ok</v>
      </c>
      <c r="AS145" s="48" t="str">
        <f t="shared" si="75"/>
        <v>revisar</v>
      </c>
      <c r="AT145" s="48" t="str">
        <f t="shared" si="75"/>
        <v>revisar</v>
      </c>
      <c r="AU145" s="48" t="str">
        <f t="shared" si="75"/>
        <v>revisar</v>
      </c>
      <c r="AV145" s="48" t="str">
        <f t="shared" si="75"/>
        <v>revisar</v>
      </c>
      <c r="AW145" s="48" t="str">
        <f t="shared" si="75"/>
        <v>ok</v>
      </c>
      <c r="AX145" s="48" t="str">
        <f t="shared" si="75"/>
        <v>revisar</v>
      </c>
      <c r="AY145" s="48" t="str">
        <f t="shared" si="75"/>
        <v>revisar</v>
      </c>
      <c r="AZ145" s="48" t="str">
        <f t="shared" si="75"/>
        <v>revisar</v>
      </c>
      <c r="BA145" s="48" t="str">
        <f t="shared" si="75"/>
        <v>revisar</v>
      </c>
      <c r="BB145" s="48" t="str">
        <f t="shared" si="75"/>
        <v>revisar</v>
      </c>
      <c r="BC145" s="48" t="str">
        <f t="shared" si="75"/>
        <v>revisar</v>
      </c>
      <c r="BD145" s="48" t="str">
        <f t="shared" si="74"/>
        <v>ok</v>
      </c>
      <c r="BE145" s="48" t="str">
        <f t="shared" si="74"/>
        <v>ok</v>
      </c>
      <c r="BF145" s="48" t="str">
        <f t="shared" si="74"/>
        <v>ok</v>
      </c>
      <c r="BG145" s="48" t="str">
        <f t="shared" si="74"/>
        <v>ok</v>
      </c>
    </row>
    <row r="146" spans="1:59" ht="25.5" customHeight="1">
      <c r="A146" s="122"/>
      <c r="B146" s="123" t="e">
        <f t="shared" si="67"/>
        <v>#DIV/0!</v>
      </c>
      <c r="C146" s="122"/>
      <c r="D146" s="124" t="s">
        <v>346</v>
      </c>
      <c r="E146" s="86">
        <v>101751</v>
      </c>
      <c r="F146" s="125" t="s">
        <v>28</v>
      </c>
      <c r="G146" s="88" t="s">
        <v>347</v>
      </c>
      <c r="H146" s="185" t="s">
        <v>40</v>
      </c>
      <c r="I146" s="200"/>
      <c r="J146" s="94"/>
      <c r="K146" s="94">
        <v>16.68</v>
      </c>
      <c r="L146" s="94">
        <v>198.08</v>
      </c>
      <c r="M146" s="186">
        <f t="shared" si="68"/>
        <v>214.76000000000002</v>
      </c>
      <c r="N146" s="92">
        <v>0.25190000000000001</v>
      </c>
      <c r="O146" s="93">
        <f t="shared" si="69"/>
        <v>268.85000000000002</v>
      </c>
      <c r="P146" s="93"/>
      <c r="Q146" s="93">
        <f t="shared" si="70"/>
        <v>0</v>
      </c>
      <c r="R146" s="93">
        <f t="shared" si="71"/>
        <v>0</v>
      </c>
      <c r="S146" s="94">
        <f t="shared" si="72"/>
        <v>0</v>
      </c>
      <c r="T146" s="118"/>
      <c r="U146" s="118"/>
      <c r="V146" s="6" t="str">
        <f t="shared" si="65"/>
        <v>6.16</v>
      </c>
      <c r="W146" s="6" t="b">
        <f t="shared" si="73"/>
        <v>0</v>
      </c>
      <c r="X146" s="118"/>
      <c r="Y146" s="118"/>
      <c r="Z146" s="118"/>
      <c r="AA146" s="204"/>
      <c r="AB146" s="85" t="s">
        <v>346</v>
      </c>
      <c r="AC146" s="95">
        <v>0</v>
      </c>
      <c r="AD146" s="96">
        <v>0</v>
      </c>
      <c r="AE146" s="97" t="s">
        <v>64</v>
      </c>
      <c r="AF146" s="89" t="s">
        <v>64</v>
      </c>
      <c r="AG146" s="98">
        <v>0</v>
      </c>
      <c r="AH146" s="90" t="s">
        <v>64</v>
      </c>
      <c r="AI146" s="90" t="s">
        <v>64</v>
      </c>
      <c r="AJ146" s="90" t="s">
        <v>64</v>
      </c>
      <c r="AK146" s="91" t="s">
        <v>64</v>
      </c>
      <c r="AL146" s="99" t="s">
        <v>64</v>
      </c>
      <c r="AM146" s="93" t="s">
        <v>64</v>
      </c>
      <c r="AN146" s="93">
        <v>0</v>
      </c>
      <c r="AO146" s="93">
        <v>0</v>
      </c>
      <c r="AP146" s="93">
        <v>0</v>
      </c>
      <c r="AQ146" s="94">
        <v>0</v>
      </c>
      <c r="AR146" s="48" t="str">
        <f t="shared" si="75"/>
        <v>ok</v>
      </c>
      <c r="AS146" s="48" t="str">
        <f t="shared" si="75"/>
        <v>revisar</v>
      </c>
      <c r="AT146" s="48" t="str">
        <f t="shared" si="75"/>
        <v>revisar</v>
      </c>
      <c r="AU146" s="48" t="str">
        <f t="shared" si="75"/>
        <v>revisar</v>
      </c>
      <c r="AV146" s="48" t="str">
        <f t="shared" si="75"/>
        <v>revisar</v>
      </c>
      <c r="AW146" s="48" t="str">
        <f t="shared" si="75"/>
        <v>ok</v>
      </c>
      <c r="AX146" s="48" t="str">
        <f t="shared" si="75"/>
        <v>revisar</v>
      </c>
      <c r="AY146" s="48" t="str">
        <f t="shared" si="75"/>
        <v>revisar</v>
      </c>
      <c r="AZ146" s="48" t="str">
        <f t="shared" si="75"/>
        <v>revisar</v>
      </c>
      <c r="BA146" s="48" t="str">
        <f t="shared" si="75"/>
        <v>revisar</v>
      </c>
      <c r="BB146" s="48" t="str">
        <f t="shared" si="75"/>
        <v>revisar</v>
      </c>
      <c r="BC146" s="48" t="str">
        <f t="shared" si="75"/>
        <v>revisar</v>
      </c>
      <c r="BD146" s="48" t="str">
        <f t="shared" si="74"/>
        <v>ok</v>
      </c>
      <c r="BE146" s="48" t="str">
        <f t="shared" si="74"/>
        <v>ok</v>
      </c>
      <c r="BF146" s="48" t="str">
        <f t="shared" si="74"/>
        <v>ok</v>
      </c>
      <c r="BG146" s="48" t="str">
        <f t="shared" si="74"/>
        <v>ok</v>
      </c>
    </row>
    <row r="147" spans="1:59" ht="25.5" customHeight="1">
      <c r="A147" s="122"/>
      <c r="B147" s="123" t="e">
        <f t="shared" si="67"/>
        <v>#DIV/0!</v>
      </c>
      <c r="C147" s="122"/>
      <c r="D147" s="124" t="s">
        <v>348</v>
      </c>
      <c r="E147" s="86" t="s">
        <v>349</v>
      </c>
      <c r="F147" s="125" t="s">
        <v>42</v>
      </c>
      <c r="G147" s="88" t="s">
        <v>350</v>
      </c>
      <c r="H147" s="185" t="s">
        <v>40</v>
      </c>
      <c r="I147" s="200"/>
      <c r="J147" s="94"/>
      <c r="K147" s="94">
        <v>0</v>
      </c>
      <c r="L147" s="94">
        <v>52.13</v>
      </c>
      <c r="M147" s="186">
        <f t="shared" si="68"/>
        <v>52.13</v>
      </c>
      <c r="N147" s="92">
        <v>0.25190000000000001</v>
      </c>
      <c r="O147" s="93">
        <f t="shared" si="69"/>
        <v>65.260000000000005</v>
      </c>
      <c r="P147" s="93"/>
      <c r="Q147" s="93">
        <f t="shared" si="70"/>
        <v>0</v>
      </c>
      <c r="R147" s="93">
        <f t="shared" si="71"/>
        <v>0</v>
      </c>
      <c r="S147" s="94">
        <f t="shared" si="72"/>
        <v>0</v>
      </c>
      <c r="T147" s="118"/>
      <c r="U147" s="118"/>
      <c r="V147" s="6" t="str">
        <f t="shared" si="65"/>
        <v>6.17</v>
      </c>
      <c r="W147" s="6" t="b">
        <f t="shared" si="73"/>
        <v>0</v>
      </c>
      <c r="X147" s="118"/>
      <c r="Y147" s="118"/>
      <c r="Z147" s="118"/>
      <c r="AA147" s="204"/>
      <c r="AB147" s="85" t="s">
        <v>348</v>
      </c>
      <c r="AC147" s="95">
        <v>0</v>
      </c>
      <c r="AD147" s="96">
        <v>0</v>
      </c>
      <c r="AE147" s="97" t="s">
        <v>64</v>
      </c>
      <c r="AF147" s="89" t="s">
        <v>64</v>
      </c>
      <c r="AG147" s="98">
        <v>0</v>
      </c>
      <c r="AH147" s="90" t="s">
        <v>64</v>
      </c>
      <c r="AI147" s="90" t="s">
        <v>64</v>
      </c>
      <c r="AJ147" s="90" t="s">
        <v>64</v>
      </c>
      <c r="AK147" s="91" t="s">
        <v>64</v>
      </c>
      <c r="AL147" s="99" t="s">
        <v>64</v>
      </c>
      <c r="AM147" s="93" t="s">
        <v>64</v>
      </c>
      <c r="AN147" s="93">
        <v>0</v>
      </c>
      <c r="AO147" s="93">
        <v>0</v>
      </c>
      <c r="AP147" s="93">
        <v>0</v>
      </c>
      <c r="AQ147" s="94">
        <v>0</v>
      </c>
      <c r="AR147" s="48" t="str">
        <f t="shared" si="75"/>
        <v>ok</v>
      </c>
      <c r="AS147" s="48" t="str">
        <f t="shared" si="75"/>
        <v>revisar</v>
      </c>
      <c r="AT147" s="48" t="str">
        <f t="shared" si="75"/>
        <v>revisar</v>
      </c>
      <c r="AU147" s="48" t="str">
        <f t="shared" si="75"/>
        <v>revisar</v>
      </c>
      <c r="AV147" s="48" t="str">
        <f t="shared" si="75"/>
        <v>revisar</v>
      </c>
      <c r="AW147" s="48" t="str">
        <f t="shared" si="75"/>
        <v>ok</v>
      </c>
      <c r="AX147" s="48" t="str">
        <f t="shared" si="75"/>
        <v>revisar</v>
      </c>
      <c r="AY147" s="48" t="str">
        <f t="shared" si="75"/>
        <v>revisar</v>
      </c>
      <c r="AZ147" s="48" t="str">
        <f t="shared" si="75"/>
        <v>revisar</v>
      </c>
      <c r="BA147" s="48" t="str">
        <f t="shared" si="75"/>
        <v>revisar</v>
      </c>
      <c r="BB147" s="48" t="str">
        <f t="shared" si="75"/>
        <v>revisar</v>
      </c>
      <c r="BC147" s="48" t="str">
        <f t="shared" si="75"/>
        <v>revisar</v>
      </c>
      <c r="BD147" s="48" t="str">
        <f t="shared" si="74"/>
        <v>ok</v>
      </c>
      <c r="BE147" s="48" t="str">
        <f t="shared" si="74"/>
        <v>ok</v>
      </c>
      <c r="BF147" s="48" t="str">
        <f t="shared" si="74"/>
        <v>ok</v>
      </c>
      <c r="BG147" s="48" t="str">
        <f t="shared" si="74"/>
        <v>ok</v>
      </c>
    </row>
    <row r="148" spans="1:59" ht="25.5" customHeight="1">
      <c r="A148" s="122"/>
      <c r="B148" s="123" t="e">
        <f t="shared" si="67"/>
        <v>#DIV/0!</v>
      </c>
      <c r="C148" s="122"/>
      <c r="D148" s="124" t="s">
        <v>351</v>
      </c>
      <c r="E148" s="86">
        <v>34682</v>
      </c>
      <c r="F148" s="125" t="s">
        <v>28</v>
      </c>
      <c r="G148" s="88" t="s">
        <v>352</v>
      </c>
      <c r="H148" s="185" t="s">
        <v>40</v>
      </c>
      <c r="I148" s="200"/>
      <c r="J148" s="94"/>
      <c r="K148" s="94">
        <v>0</v>
      </c>
      <c r="L148" s="94">
        <v>135.65</v>
      </c>
      <c r="M148" s="186">
        <f t="shared" si="68"/>
        <v>135.65</v>
      </c>
      <c r="N148" s="92">
        <v>0.25190000000000001</v>
      </c>
      <c r="O148" s="93">
        <f t="shared" si="69"/>
        <v>169.82</v>
      </c>
      <c r="P148" s="93"/>
      <c r="Q148" s="93">
        <f t="shared" si="70"/>
        <v>0</v>
      </c>
      <c r="R148" s="93">
        <f t="shared" si="71"/>
        <v>0</v>
      </c>
      <c r="S148" s="94">
        <f t="shared" si="72"/>
        <v>0</v>
      </c>
      <c r="T148" s="118"/>
      <c r="U148" s="118"/>
      <c r="V148" s="6" t="str">
        <f t="shared" si="65"/>
        <v>6.18</v>
      </c>
      <c r="W148" s="6" t="b">
        <f t="shared" si="73"/>
        <v>0</v>
      </c>
      <c r="X148" s="118"/>
      <c r="Y148" s="118"/>
      <c r="Z148" s="118"/>
      <c r="AA148" s="204"/>
      <c r="AB148" s="85" t="s">
        <v>351</v>
      </c>
      <c r="AC148" s="95">
        <v>0</v>
      </c>
      <c r="AD148" s="96">
        <v>0</v>
      </c>
      <c r="AE148" s="97" t="s">
        <v>64</v>
      </c>
      <c r="AF148" s="89" t="s">
        <v>64</v>
      </c>
      <c r="AG148" s="98">
        <v>0</v>
      </c>
      <c r="AH148" s="90" t="s">
        <v>64</v>
      </c>
      <c r="AI148" s="90" t="s">
        <v>64</v>
      </c>
      <c r="AJ148" s="90" t="s">
        <v>64</v>
      </c>
      <c r="AK148" s="91" t="s">
        <v>64</v>
      </c>
      <c r="AL148" s="99" t="s">
        <v>64</v>
      </c>
      <c r="AM148" s="93" t="s">
        <v>64</v>
      </c>
      <c r="AN148" s="93">
        <v>0</v>
      </c>
      <c r="AO148" s="93">
        <v>0</v>
      </c>
      <c r="AP148" s="93">
        <v>0</v>
      </c>
      <c r="AQ148" s="94">
        <v>0</v>
      </c>
      <c r="AR148" s="48" t="str">
        <f t="shared" si="75"/>
        <v>ok</v>
      </c>
      <c r="AS148" s="48" t="str">
        <f t="shared" si="75"/>
        <v>revisar</v>
      </c>
      <c r="AT148" s="48" t="str">
        <f t="shared" si="75"/>
        <v>revisar</v>
      </c>
      <c r="AU148" s="48" t="str">
        <f t="shared" si="75"/>
        <v>revisar</v>
      </c>
      <c r="AV148" s="48" t="str">
        <f t="shared" si="75"/>
        <v>revisar</v>
      </c>
      <c r="AW148" s="48" t="str">
        <f t="shared" si="75"/>
        <v>ok</v>
      </c>
      <c r="AX148" s="48" t="str">
        <f t="shared" si="75"/>
        <v>revisar</v>
      </c>
      <c r="AY148" s="48" t="str">
        <f t="shared" si="75"/>
        <v>revisar</v>
      </c>
      <c r="AZ148" s="48" t="str">
        <f t="shared" si="75"/>
        <v>revisar</v>
      </c>
      <c r="BA148" s="48" t="str">
        <f t="shared" si="75"/>
        <v>revisar</v>
      </c>
      <c r="BB148" s="48" t="str">
        <f t="shared" si="75"/>
        <v>revisar</v>
      </c>
      <c r="BC148" s="48" t="str">
        <f t="shared" si="75"/>
        <v>revisar</v>
      </c>
      <c r="BD148" s="48" t="str">
        <f t="shared" si="74"/>
        <v>ok</v>
      </c>
      <c r="BE148" s="48" t="str">
        <f t="shared" si="74"/>
        <v>ok</v>
      </c>
      <c r="BF148" s="48" t="str">
        <f t="shared" si="74"/>
        <v>ok</v>
      </c>
      <c r="BG148" s="48" t="str">
        <f t="shared" si="74"/>
        <v>ok</v>
      </c>
    </row>
    <row r="149" spans="1:59" ht="25.5" customHeight="1">
      <c r="A149" s="122"/>
      <c r="B149" s="123" t="e">
        <f t="shared" si="67"/>
        <v>#DIV/0!</v>
      </c>
      <c r="C149" s="122"/>
      <c r="D149" s="124" t="s">
        <v>353</v>
      </c>
      <c r="E149" s="86">
        <v>101742</v>
      </c>
      <c r="F149" s="125" t="s">
        <v>28</v>
      </c>
      <c r="G149" s="88" t="s">
        <v>354</v>
      </c>
      <c r="H149" s="185" t="s">
        <v>46</v>
      </c>
      <c r="I149" s="200"/>
      <c r="J149" s="94"/>
      <c r="K149" s="94">
        <v>20.149999999999999</v>
      </c>
      <c r="L149" s="94">
        <v>38.5</v>
      </c>
      <c r="M149" s="186">
        <f t="shared" si="68"/>
        <v>58.65</v>
      </c>
      <c r="N149" s="92">
        <v>0.25190000000000001</v>
      </c>
      <c r="O149" s="93">
        <f t="shared" si="69"/>
        <v>73.42</v>
      </c>
      <c r="P149" s="93"/>
      <c r="Q149" s="93">
        <f t="shared" si="70"/>
        <v>0</v>
      </c>
      <c r="R149" s="93">
        <f t="shared" si="71"/>
        <v>0</v>
      </c>
      <c r="S149" s="94">
        <f t="shared" si="72"/>
        <v>0</v>
      </c>
      <c r="T149" s="118"/>
      <c r="U149" s="118"/>
      <c r="V149" s="6" t="str">
        <f t="shared" si="65"/>
        <v>6.19</v>
      </c>
      <c r="W149" s="6" t="b">
        <f t="shared" si="73"/>
        <v>0</v>
      </c>
      <c r="X149" s="118"/>
      <c r="Y149" s="118"/>
      <c r="Z149" s="118"/>
      <c r="AA149" s="204"/>
      <c r="AB149" s="85" t="s">
        <v>353</v>
      </c>
      <c r="AC149" s="95">
        <v>0</v>
      </c>
      <c r="AD149" s="96">
        <v>0</v>
      </c>
      <c r="AE149" s="97" t="s">
        <v>64</v>
      </c>
      <c r="AF149" s="89" t="s">
        <v>64</v>
      </c>
      <c r="AG149" s="98">
        <v>0</v>
      </c>
      <c r="AH149" s="90" t="s">
        <v>64</v>
      </c>
      <c r="AI149" s="90" t="s">
        <v>64</v>
      </c>
      <c r="AJ149" s="90" t="s">
        <v>64</v>
      </c>
      <c r="AK149" s="91" t="s">
        <v>64</v>
      </c>
      <c r="AL149" s="99" t="s">
        <v>64</v>
      </c>
      <c r="AM149" s="93" t="s">
        <v>64</v>
      </c>
      <c r="AN149" s="93">
        <v>0</v>
      </c>
      <c r="AO149" s="93">
        <v>0</v>
      </c>
      <c r="AP149" s="93">
        <v>0</v>
      </c>
      <c r="AQ149" s="94">
        <v>0</v>
      </c>
      <c r="AR149" s="48" t="str">
        <f t="shared" si="75"/>
        <v>ok</v>
      </c>
      <c r="AS149" s="48" t="str">
        <f t="shared" si="75"/>
        <v>revisar</v>
      </c>
      <c r="AT149" s="48" t="str">
        <f t="shared" si="75"/>
        <v>revisar</v>
      </c>
      <c r="AU149" s="48" t="str">
        <f t="shared" si="75"/>
        <v>revisar</v>
      </c>
      <c r="AV149" s="48" t="str">
        <f t="shared" si="75"/>
        <v>revisar</v>
      </c>
      <c r="AW149" s="48" t="str">
        <f t="shared" si="75"/>
        <v>ok</v>
      </c>
      <c r="AX149" s="48" t="str">
        <f t="shared" si="75"/>
        <v>revisar</v>
      </c>
      <c r="AY149" s="48" t="str">
        <f t="shared" si="75"/>
        <v>revisar</v>
      </c>
      <c r="AZ149" s="48" t="str">
        <f t="shared" si="75"/>
        <v>revisar</v>
      </c>
      <c r="BA149" s="48" t="str">
        <f t="shared" si="75"/>
        <v>revisar</v>
      </c>
      <c r="BB149" s="48" t="str">
        <f t="shared" si="75"/>
        <v>revisar</v>
      </c>
      <c r="BC149" s="48" t="str">
        <f t="shared" si="75"/>
        <v>revisar</v>
      </c>
      <c r="BD149" s="48" t="str">
        <f t="shared" si="74"/>
        <v>ok</v>
      </c>
      <c r="BE149" s="48" t="str">
        <f t="shared" si="74"/>
        <v>ok</v>
      </c>
      <c r="BF149" s="48" t="str">
        <f t="shared" si="74"/>
        <v>ok</v>
      </c>
      <c r="BG149" s="48" t="str">
        <f t="shared" si="74"/>
        <v>ok</v>
      </c>
    </row>
    <row r="150" spans="1:59" ht="25.5" customHeight="1">
      <c r="A150" s="122"/>
      <c r="B150" s="123" t="e">
        <f t="shared" si="67"/>
        <v>#DIV/0!</v>
      </c>
      <c r="C150" s="122"/>
      <c r="D150" s="124" t="s">
        <v>355</v>
      </c>
      <c r="E150" s="86">
        <v>88650</v>
      </c>
      <c r="F150" s="125" t="s">
        <v>28</v>
      </c>
      <c r="G150" s="88" t="s">
        <v>356</v>
      </c>
      <c r="H150" s="185" t="s">
        <v>46</v>
      </c>
      <c r="I150" s="200"/>
      <c r="J150" s="94"/>
      <c r="K150" s="94">
        <v>2.46</v>
      </c>
      <c r="L150" s="94">
        <v>11.08</v>
      </c>
      <c r="M150" s="186">
        <f t="shared" si="68"/>
        <v>13.54</v>
      </c>
      <c r="N150" s="92">
        <v>0.25190000000000001</v>
      </c>
      <c r="O150" s="93">
        <f t="shared" si="69"/>
        <v>16.95</v>
      </c>
      <c r="P150" s="93"/>
      <c r="Q150" s="93">
        <f t="shared" si="70"/>
        <v>0</v>
      </c>
      <c r="R150" s="93">
        <f t="shared" si="71"/>
        <v>0</v>
      </c>
      <c r="S150" s="94">
        <f t="shared" si="72"/>
        <v>0</v>
      </c>
      <c r="T150" s="118"/>
      <c r="U150" s="118"/>
      <c r="V150" s="6" t="str">
        <f t="shared" si="65"/>
        <v>6.20</v>
      </c>
      <c r="W150" s="6" t="b">
        <f t="shared" si="73"/>
        <v>0</v>
      </c>
      <c r="X150" s="118"/>
      <c r="Y150" s="118"/>
      <c r="Z150" s="118"/>
      <c r="AA150" s="204"/>
      <c r="AB150" s="85" t="s">
        <v>355</v>
      </c>
      <c r="AC150" s="95">
        <v>0</v>
      </c>
      <c r="AD150" s="96">
        <v>0</v>
      </c>
      <c r="AE150" s="97" t="s">
        <v>64</v>
      </c>
      <c r="AF150" s="89" t="s">
        <v>64</v>
      </c>
      <c r="AG150" s="98">
        <v>0</v>
      </c>
      <c r="AH150" s="90" t="s">
        <v>64</v>
      </c>
      <c r="AI150" s="90" t="s">
        <v>64</v>
      </c>
      <c r="AJ150" s="90" t="s">
        <v>64</v>
      </c>
      <c r="AK150" s="91" t="s">
        <v>64</v>
      </c>
      <c r="AL150" s="99" t="s">
        <v>64</v>
      </c>
      <c r="AM150" s="93" t="s">
        <v>64</v>
      </c>
      <c r="AN150" s="93">
        <v>0</v>
      </c>
      <c r="AO150" s="93">
        <v>0</v>
      </c>
      <c r="AP150" s="93">
        <v>0</v>
      </c>
      <c r="AQ150" s="94">
        <v>0</v>
      </c>
      <c r="AR150" s="48" t="str">
        <f t="shared" si="75"/>
        <v>ok</v>
      </c>
      <c r="AS150" s="48" t="str">
        <f t="shared" si="75"/>
        <v>revisar</v>
      </c>
      <c r="AT150" s="48" t="str">
        <f t="shared" si="75"/>
        <v>revisar</v>
      </c>
      <c r="AU150" s="48" t="str">
        <f t="shared" si="75"/>
        <v>revisar</v>
      </c>
      <c r="AV150" s="48" t="str">
        <f t="shared" si="75"/>
        <v>revisar</v>
      </c>
      <c r="AW150" s="48" t="str">
        <f t="shared" si="75"/>
        <v>ok</v>
      </c>
      <c r="AX150" s="48" t="str">
        <f t="shared" si="75"/>
        <v>revisar</v>
      </c>
      <c r="AY150" s="48" t="str">
        <f t="shared" si="75"/>
        <v>revisar</v>
      </c>
      <c r="AZ150" s="48" t="str">
        <f t="shared" si="75"/>
        <v>revisar</v>
      </c>
      <c r="BA150" s="48" t="str">
        <f t="shared" si="75"/>
        <v>revisar</v>
      </c>
      <c r="BB150" s="48" t="str">
        <f t="shared" si="75"/>
        <v>revisar</v>
      </c>
      <c r="BC150" s="48" t="str">
        <f t="shared" si="75"/>
        <v>revisar</v>
      </c>
      <c r="BD150" s="48" t="str">
        <f t="shared" si="74"/>
        <v>ok</v>
      </c>
      <c r="BE150" s="48" t="str">
        <f t="shared" si="74"/>
        <v>ok</v>
      </c>
      <c r="BF150" s="48" t="str">
        <f t="shared" si="74"/>
        <v>ok</v>
      </c>
      <c r="BG150" s="48" t="str">
        <f t="shared" si="74"/>
        <v>ok</v>
      </c>
    </row>
    <row r="151" spans="1:59" ht="25.5" customHeight="1">
      <c r="A151" s="122"/>
      <c r="B151" s="123" t="e">
        <f t="shared" si="67"/>
        <v>#DIV/0!</v>
      </c>
      <c r="C151" s="122"/>
      <c r="D151" s="124" t="s">
        <v>357</v>
      </c>
      <c r="E151" s="86">
        <v>98688</v>
      </c>
      <c r="F151" s="125" t="s">
        <v>28</v>
      </c>
      <c r="G151" s="88" t="s">
        <v>358</v>
      </c>
      <c r="H151" s="185" t="s">
        <v>46</v>
      </c>
      <c r="I151" s="200"/>
      <c r="J151" s="94"/>
      <c r="K151" s="94">
        <v>3.14</v>
      </c>
      <c r="L151" s="94">
        <v>58.02</v>
      </c>
      <c r="M151" s="186">
        <f t="shared" si="68"/>
        <v>61.160000000000004</v>
      </c>
      <c r="N151" s="92">
        <v>0.25190000000000001</v>
      </c>
      <c r="O151" s="93">
        <f t="shared" si="69"/>
        <v>76.56</v>
      </c>
      <c r="P151" s="93"/>
      <c r="Q151" s="93">
        <f t="shared" si="70"/>
        <v>0</v>
      </c>
      <c r="R151" s="93">
        <f t="shared" si="71"/>
        <v>0</v>
      </c>
      <c r="S151" s="94">
        <f t="shared" si="72"/>
        <v>0</v>
      </c>
      <c r="T151" s="118"/>
      <c r="U151" s="118"/>
      <c r="V151" s="6" t="str">
        <f t="shared" si="65"/>
        <v>6.21</v>
      </c>
      <c r="W151" s="6" t="b">
        <f t="shared" si="73"/>
        <v>0</v>
      </c>
      <c r="X151" s="118"/>
      <c r="Y151" s="118"/>
      <c r="Z151" s="118"/>
      <c r="AA151" s="204"/>
      <c r="AB151" s="85" t="s">
        <v>357</v>
      </c>
      <c r="AC151" s="95">
        <v>0</v>
      </c>
      <c r="AD151" s="96">
        <v>0</v>
      </c>
      <c r="AE151" s="97" t="s">
        <v>64</v>
      </c>
      <c r="AF151" s="89" t="s">
        <v>64</v>
      </c>
      <c r="AG151" s="98">
        <v>0</v>
      </c>
      <c r="AH151" s="90" t="s">
        <v>64</v>
      </c>
      <c r="AI151" s="90" t="s">
        <v>64</v>
      </c>
      <c r="AJ151" s="90" t="s">
        <v>64</v>
      </c>
      <c r="AK151" s="91" t="s">
        <v>64</v>
      </c>
      <c r="AL151" s="99" t="s">
        <v>64</v>
      </c>
      <c r="AM151" s="93" t="s">
        <v>64</v>
      </c>
      <c r="AN151" s="93">
        <v>0</v>
      </c>
      <c r="AO151" s="93">
        <v>0</v>
      </c>
      <c r="AP151" s="93">
        <v>0</v>
      </c>
      <c r="AQ151" s="94">
        <v>0</v>
      </c>
      <c r="AR151" s="48" t="str">
        <f t="shared" si="75"/>
        <v>ok</v>
      </c>
      <c r="AS151" s="48" t="str">
        <f t="shared" si="75"/>
        <v>revisar</v>
      </c>
      <c r="AT151" s="48" t="str">
        <f t="shared" si="75"/>
        <v>revisar</v>
      </c>
      <c r="AU151" s="48" t="str">
        <f t="shared" si="75"/>
        <v>revisar</v>
      </c>
      <c r="AV151" s="48" t="str">
        <f t="shared" si="75"/>
        <v>revisar</v>
      </c>
      <c r="AW151" s="48" t="str">
        <f t="shared" si="75"/>
        <v>ok</v>
      </c>
      <c r="AX151" s="48" t="str">
        <f t="shared" si="75"/>
        <v>revisar</v>
      </c>
      <c r="AY151" s="48" t="str">
        <f t="shared" si="75"/>
        <v>revisar</v>
      </c>
      <c r="AZ151" s="48" t="str">
        <f t="shared" si="75"/>
        <v>revisar</v>
      </c>
      <c r="BA151" s="48" t="str">
        <f t="shared" si="75"/>
        <v>revisar</v>
      </c>
      <c r="BB151" s="48" t="str">
        <f t="shared" si="75"/>
        <v>revisar</v>
      </c>
      <c r="BC151" s="48" t="str">
        <f t="shared" si="75"/>
        <v>revisar</v>
      </c>
      <c r="BD151" s="48" t="str">
        <f t="shared" si="74"/>
        <v>ok</v>
      </c>
      <c r="BE151" s="48" t="str">
        <f t="shared" si="74"/>
        <v>ok</v>
      </c>
      <c r="BF151" s="48" t="str">
        <f t="shared" si="74"/>
        <v>ok</v>
      </c>
      <c r="BG151" s="48" t="str">
        <f t="shared" si="74"/>
        <v>ok</v>
      </c>
    </row>
    <row r="152" spans="1:59" ht="25.5" customHeight="1">
      <c r="A152" s="122"/>
      <c r="B152" s="123" t="e">
        <f t="shared" si="67"/>
        <v>#DIV/0!</v>
      </c>
      <c r="C152" s="122"/>
      <c r="D152" s="124" t="s">
        <v>359</v>
      </c>
      <c r="E152" s="86">
        <v>98689</v>
      </c>
      <c r="F152" s="125" t="s">
        <v>28</v>
      </c>
      <c r="G152" s="88" t="s">
        <v>360</v>
      </c>
      <c r="H152" s="185" t="s">
        <v>46</v>
      </c>
      <c r="I152" s="200"/>
      <c r="J152" s="94"/>
      <c r="K152" s="94">
        <v>16.649999999999999</v>
      </c>
      <c r="L152" s="94">
        <v>103.07</v>
      </c>
      <c r="M152" s="186">
        <f t="shared" si="68"/>
        <v>119.72</v>
      </c>
      <c r="N152" s="92">
        <v>0.25190000000000001</v>
      </c>
      <c r="O152" s="93">
        <f t="shared" si="69"/>
        <v>149.87</v>
      </c>
      <c r="P152" s="93"/>
      <c r="Q152" s="93">
        <f t="shared" si="70"/>
        <v>0</v>
      </c>
      <c r="R152" s="93">
        <f t="shared" si="71"/>
        <v>0</v>
      </c>
      <c r="S152" s="94">
        <f t="shared" si="72"/>
        <v>0</v>
      </c>
      <c r="T152" s="118"/>
      <c r="U152" s="118"/>
      <c r="V152" s="6" t="str">
        <f t="shared" si="65"/>
        <v>6.22</v>
      </c>
      <c r="W152" s="6" t="b">
        <f t="shared" si="73"/>
        <v>0</v>
      </c>
      <c r="X152" s="118"/>
      <c r="Y152" s="118"/>
      <c r="Z152" s="118"/>
      <c r="AA152" s="204"/>
      <c r="AB152" s="85" t="s">
        <v>359</v>
      </c>
      <c r="AC152" s="95">
        <v>0</v>
      </c>
      <c r="AD152" s="96">
        <v>0</v>
      </c>
      <c r="AE152" s="97" t="s">
        <v>64</v>
      </c>
      <c r="AF152" s="89" t="s">
        <v>64</v>
      </c>
      <c r="AG152" s="98">
        <v>0</v>
      </c>
      <c r="AH152" s="90" t="s">
        <v>64</v>
      </c>
      <c r="AI152" s="90" t="s">
        <v>64</v>
      </c>
      <c r="AJ152" s="90" t="s">
        <v>64</v>
      </c>
      <c r="AK152" s="91" t="s">
        <v>64</v>
      </c>
      <c r="AL152" s="99" t="s">
        <v>64</v>
      </c>
      <c r="AM152" s="93" t="s">
        <v>64</v>
      </c>
      <c r="AN152" s="93">
        <v>0</v>
      </c>
      <c r="AO152" s="93">
        <v>0</v>
      </c>
      <c r="AP152" s="93">
        <v>0</v>
      </c>
      <c r="AQ152" s="94">
        <v>0</v>
      </c>
      <c r="AR152" s="48" t="str">
        <f t="shared" si="75"/>
        <v>ok</v>
      </c>
      <c r="AS152" s="48" t="str">
        <f t="shared" si="75"/>
        <v>revisar</v>
      </c>
      <c r="AT152" s="48" t="str">
        <f t="shared" si="75"/>
        <v>revisar</v>
      </c>
      <c r="AU152" s="48" t="str">
        <f t="shared" si="75"/>
        <v>revisar</v>
      </c>
      <c r="AV152" s="48" t="str">
        <f t="shared" si="75"/>
        <v>revisar</v>
      </c>
      <c r="AW152" s="48" t="str">
        <f t="shared" si="75"/>
        <v>ok</v>
      </c>
      <c r="AX152" s="48" t="str">
        <f t="shared" si="75"/>
        <v>revisar</v>
      </c>
      <c r="AY152" s="48" t="str">
        <f t="shared" si="75"/>
        <v>revisar</v>
      </c>
      <c r="AZ152" s="48" t="str">
        <f t="shared" si="75"/>
        <v>revisar</v>
      </c>
      <c r="BA152" s="48" t="str">
        <f t="shared" si="75"/>
        <v>revisar</v>
      </c>
      <c r="BB152" s="48" t="str">
        <f t="shared" si="75"/>
        <v>revisar</v>
      </c>
      <c r="BC152" s="48" t="str">
        <f t="shared" si="75"/>
        <v>revisar</v>
      </c>
      <c r="BD152" s="48" t="str">
        <f t="shared" si="74"/>
        <v>ok</v>
      </c>
      <c r="BE152" s="48" t="str">
        <f t="shared" si="74"/>
        <v>ok</v>
      </c>
      <c r="BF152" s="48" t="str">
        <f t="shared" si="74"/>
        <v>ok</v>
      </c>
      <c r="BG152" s="48" t="str">
        <f t="shared" si="74"/>
        <v>ok</v>
      </c>
    </row>
    <row r="153" spans="1:59" ht="25.5" customHeight="1">
      <c r="A153" s="122"/>
      <c r="B153" s="123" t="e">
        <f t="shared" si="67"/>
        <v>#DIV/0!</v>
      </c>
      <c r="C153" s="122"/>
      <c r="D153" s="124" t="s">
        <v>361</v>
      </c>
      <c r="E153" s="86">
        <v>6411</v>
      </c>
      <c r="F153" s="125" t="s">
        <v>229</v>
      </c>
      <c r="G153" s="88" t="s">
        <v>362</v>
      </c>
      <c r="H153" s="185" t="s">
        <v>76</v>
      </c>
      <c r="I153" s="200"/>
      <c r="J153" s="94"/>
      <c r="K153" s="94">
        <v>16.73</v>
      </c>
      <c r="L153" s="94">
        <v>44.14</v>
      </c>
      <c r="M153" s="186">
        <f t="shared" si="68"/>
        <v>60.870000000000005</v>
      </c>
      <c r="N153" s="92">
        <v>0.25190000000000001</v>
      </c>
      <c r="O153" s="93">
        <f t="shared" si="69"/>
        <v>76.2</v>
      </c>
      <c r="P153" s="93"/>
      <c r="Q153" s="93">
        <f t="shared" si="70"/>
        <v>0</v>
      </c>
      <c r="R153" s="93">
        <f t="shared" si="71"/>
        <v>0</v>
      </c>
      <c r="S153" s="94">
        <f t="shared" si="72"/>
        <v>0</v>
      </c>
      <c r="T153" s="118"/>
      <c r="U153" s="118"/>
      <c r="V153" s="6" t="str">
        <f t="shared" si="65"/>
        <v>6.23</v>
      </c>
      <c r="W153" s="6" t="b">
        <f t="shared" si="73"/>
        <v>0</v>
      </c>
      <c r="X153" s="118"/>
      <c r="Y153" s="118"/>
      <c r="Z153" s="118"/>
      <c r="AA153" s="204"/>
      <c r="AB153" s="85" t="s">
        <v>361</v>
      </c>
      <c r="AC153" s="95">
        <v>0</v>
      </c>
      <c r="AD153" s="96">
        <v>0</v>
      </c>
      <c r="AE153" s="97" t="s">
        <v>64</v>
      </c>
      <c r="AF153" s="89" t="s">
        <v>64</v>
      </c>
      <c r="AG153" s="98">
        <v>0</v>
      </c>
      <c r="AH153" s="90" t="s">
        <v>64</v>
      </c>
      <c r="AI153" s="90" t="s">
        <v>64</v>
      </c>
      <c r="AJ153" s="90" t="s">
        <v>64</v>
      </c>
      <c r="AK153" s="91" t="s">
        <v>64</v>
      </c>
      <c r="AL153" s="99" t="s">
        <v>64</v>
      </c>
      <c r="AM153" s="93" t="s">
        <v>64</v>
      </c>
      <c r="AN153" s="93">
        <v>0</v>
      </c>
      <c r="AO153" s="93">
        <v>0</v>
      </c>
      <c r="AP153" s="93">
        <v>0</v>
      </c>
      <c r="AQ153" s="94">
        <v>0</v>
      </c>
      <c r="AR153" s="48" t="str">
        <f t="shared" si="75"/>
        <v>ok</v>
      </c>
      <c r="AS153" s="48" t="str">
        <f t="shared" si="75"/>
        <v>revisar</v>
      </c>
      <c r="AT153" s="48" t="str">
        <f t="shared" si="75"/>
        <v>revisar</v>
      </c>
      <c r="AU153" s="48" t="str">
        <f t="shared" si="75"/>
        <v>revisar</v>
      </c>
      <c r="AV153" s="48" t="str">
        <f t="shared" si="75"/>
        <v>revisar</v>
      </c>
      <c r="AW153" s="48" t="str">
        <f t="shared" si="75"/>
        <v>ok</v>
      </c>
      <c r="AX153" s="48" t="str">
        <f t="shared" si="75"/>
        <v>revisar</v>
      </c>
      <c r="AY153" s="48" t="str">
        <f t="shared" si="75"/>
        <v>revisar</v>
      </c>
      <c r="AZ153" s="48" t="str">
        <f t="shared" si="75"/>
        <v>revisar</v>
      </c>
      <c r="BA153" s="48" t="str">
        <f t="shared" si="75"/>
        <v>revisar</v>
      </c>
      <c r="BB153" s="48" t="str">
        <f t="shared" si="75"/>
        <v>revisar</v>
      </c>
      <c r="BC153" s="48" t="str">
        <f t="shared" si="75"/>
        <v>revisar</v>
      </c>
      <c r="BD153" s="48" t="str">
        <f t="shared" si="74"/>
        <v>ok</v>
      </c>
      <c r="BE153" s="48" t="str">
        <f t="shared" si="74"/>
        <v>ok</v>
      </c>
      <c r="BF153" s="48" t="str">
        <f t="shared" si="74"/>
        <v>ok</v>
      </c>
      <c r="BG153" s="48" t="str">
        <f t="shared" si="74"/>
        <v>ok</v>
      </c>
    </row>
    <row r="154" spans="1:59" ht="25.5" customHeight="1">
      <c r="A154" s="122"/>
      <c r="B154" s="123" t="e">
        <f t="shared" si="67"/>
        <v>#DIV/0!</v>
      </c>
      <c r="C154" s="122"/>
      <c r="D154" s="124" t="s">
        <v>363</v>
      </c>
      <c r="E154" s="86">
        <v>98115</v>
      </c>
      <c r="F154" s="125" t="s">
        <v>28</v>
      </c>
      <c r="G154" s="88" t="s">
        <v>364</v>
      </c>
      <c r="H154" s="185" t="s">
        <v>76</v>
      </c>
      <c r="I154" s="200"/>
      <c r="J154" s="94"/>
      <c r="K154" s="94">
        <v>50.79</v>
      </c>
      <c r="L154" s="94">
        <v>52.59</v>
      </c>
      <c r="M154" s="186">
        <f t="shared" si="68"/>
        <v>103.38</v>
      </c>
      <c r="N154" s="92">
        <v>0.25190000000000001</v>
      </c>
      <c r="O154" s="93">
        <f t="shared" si="69"/>
        <v>129.41999999999999</v>
      </c>
      <c r="P154" s="93"/>
      <c r="Q154" s="93">
        <f t="shared" si="70"/>
        <v>0</v>
      </c>
      <c r="R154" s="93">
        <f t="shared" si="71"/>
        <v>0</v>
      </c>
      <c r="S154" s="94">
        <f t="shared" si="72"/>
        <v>0</v>
      </c>
      <c r="T154" s="118"/>
      <c r="U154" s="118"/>
      <c r="V154" s="6" t="str">
        <f t="shared" si="65"/>
        <v>6.24</v>
      </c>
      <c r="W154" s="6" t="b">
        <f t="shared" si="73"/>
        <v>0</v>
      </c>
      <c r="X154" s="118"/>
      <c r="Y154" s="118"/>
      <c r="Z154" s="118"/>
      <c r="AA154" s="204"/>
      <c r="AB154" s="85" t="s">
        <v>363</v>
      </c>
      <c r="AC154" s="95">
        <v>0</v>
      </c>
      <c r="AD154" s="96">
        <v>0</v>
      </c>
      <c r="AE154" s="97" t="s">
        <v>64</v>
      </c>
      <c r="AF154" s="89" t="s">
        <v>64</v>
      </c>
      <c r="AG154" s="98">
        <v>0</v>
      </c>
      <c r="AH154" s="90" t="s">
        <v>64</v>
      </c>
      <c r="AI154" s="90" t="s">
        <v>64</v>
      </c>
      <c r="AJ154" s="90" t="s">
        <v>64</v>
      </c>
      <c r="AK154" s="91" t="s">
        <v>64</v>
      </c>
      <c r="AL154" s="99" t="s">
        <v>64</v>
      </c>
      <c r="AM154" s="93" t="s">
        <v>64</v>
      </c>
      <c r="AN154" s="93">
        <v>0</v>
      </c>
      <c r="AO154" s="93">
        <v>0</v>
      </c>
      <c r="AP154" s="93">
        <v>0</v>
      </c>
      <c r="AQ154" s="94">
        <v>0</v>
      </c>
      <c r="AR154" s="48" t="str">
        <f t="shared" si="75"/>
        <v>ok</v>
      </c>
      <c r="AS154" s="48" t="str">
        <f t="shared" si="75"/>
        <v>revisar</v>
      </c>
      <c r="AT154" s="48" t="str">
        <f t="shared" si="75"/>
        <v>revisar</v>
      </c>
      <c r="AU154" s="48" t="str">
        <f t="shared" si="75"/>
        <v>revisar</v>
      </c>
      <c r="AV154" s="48" t="str">
        <f t="shared" si="75"/>
        <v>revisar</v>
      </c>
      <c r="AW154" s="48" t="str">
        <f t="shared" si="75"/>
        <v>ok</v>
      </c>
      <c r="AX154" s="48" t="str">
        <f t="shared" si="75"/>
        <v>revisar</v>
      </c>
      <c r="AY154" s="48" t="str">
        <f t="shared" si="75"/>
        <v>revisar</v>
      </c>
      <c r="AZ154" s="48" t="str">
        <f t="shared" si="75"/>
        <v>revisar</v>
      </c>
      <c r="BA154" s="48" t="str">
        <f t="shared" si="75"/>
        <v>revisar</v>
      </c>
      <c r="BB154" s="48" t="str">
        <f t="shared" si="75"/>
        <v>revisar</v>
      </c>
      <c r="BC154" s="48" t="str">
        <f t="shared" si="75"/>
        <v>revisar</v>
      </c>
      <c r="BD154" s="48" t="str">
        <f t="shared" si="74"/>
        <v>ok</v>
      </c>
      <c r="BE154" s="48" t="str">
        <f t="shared" si="74"/>
        <v>ok</v>
      </c>
      <c r="BF154" s="48" t="str">
        <f t="shared" si="74"/>
        <v>ok</v>
      </c>
      <c r="BG154" s="48" t="str">
        <f t="shared" si="74"/>
        <v>ok</v>
      </c>
    </row>
    <row r="155" spans="1:59" ht="25.5" customHeight="1">
      <c r="A155" s="122"/>
      <c r="B155" s="123" t="e">
        <f t="shared" si="67"/>
        <v>#DIV/0!</v>
      </c>
      <c r="C155" s="122"/>
      <c r="D155" s="124" t="s">
        <v>365</v>
      </c>
      <c r="E155" s="86">
        <v>4791</v>
      </c>
      <c r="F155" s="125" t="s">
        <v>28</v>
      </c>
      <c r="G155" s="88" t="s">
        <v>366</v>
      </c>
      <c r="H155" s="185" t="s">
        <v>215</v>
      </c>
      <c r="I155" s="200"/>
      <c r="J155" s="94"/>
      <c r="K155" s="94">
        <v>0</v>
      </c>
      <c r="L155" s="94">
        <v>38.299999999999997</v>
      </c>
      <c r="M155" s="186">
        <f t="shared" si="68"/>
        <v>38.299999999999997</v>
      </c>
      <c r="N155" s="92">
        <v>0.25190000000000001</v>
      </c>
      <c r="O155" s="93">
        <f t="shared" si="69"/>
        <v>47.94</v>
      </c>
      <c r="P155" s="93"/>
      <c r="Q155" s="93">
        <f t="shared" si="70"/>
        <v>0</v>
      </c>
      <c r="R155" s="93">
        <f t="shared" si="71"/>
        <v>0</v>
      </c>
      <c r="S155" s="94">
        <f t="shared" si="72"/>
        <v>0</v>
      </c>
      <c r="T155" s="118"/>
      <c r="U155" s="118"/>
      <c r="V155" s="6" t="str">
        <f t="shared" si="65"/>
        <v>6.25</v>
      </c>
      <c r="W155" s="6" t="b">
        <f t="shared" si="73"/>
        <v>0</v>
      </c>
      <c r="X155" s="118"/>
      <c r="Y155" s="118"/>
      <c r="Z155" s="118"/>
      <c r="AA155" s="204"/>
      <c r="AB155" s="85" t="s">
        <v>365</v>
      </c>
      <c r="AC155" s="95">
        <v>0</v>
      </c>
      <c r="AD155" s="96">
        <v>0</v>
      </c>
      <c r="AE155" s="97" t="s">
        <v>64</v>
      </c>
      <c r="AF155" s="89" t="s">
        <v>64</v>
      </c>
      <c r="AG155" s="98">
        <v>0</v>
      </c>
      <c r="AH155" s="90" t="s">
        <v>64</v>
      </c>
      <c r="AI155" s="90" t="s">
        <v>64</v>
      </c>
      <c r="AJ155" s="90" t="s">
        <v>64</v>
      </c>
      <c r="AK155" s="91" t="s">
        <v>64</v>
      </c>
      <c r="AL155" s="99" t="s">
        <v>64</v>
      </c>
      <c r="AM155" s="93" t="s">
        <v>64</v>
      </c>
      <c r="AN155" s="93">
        <v>0</v>
      </c>
      <c r="AO155" s="93">
        <v>0</v>
      </c>
      <c r="AP155" s="93">
        <v>0</v>
      </c>
      <c r="AQ155" s="94">
        <v>0</v>
      </c>
      <c r="AR155" s="48" t="str">
        <f t="shared" si="75"/>
        <v>ok</v>
      </c>
      <c r="AS155" s="48" t="str">
        <f t="shared" si="75"/>
        <v>revisar</v>
      </c>
      <c r="AT155" s="48" t="str">
        <f t="shared" si="75"/>
        <v>revisar</v>
      </c>
      <c r="AU155" s="48" t="str">
        <f t="shared" si="75"/>
        <v>revisar</v>
      </c>
      <c r="AV155" s="48" t="str">
        <f t="shared" si="75"/>
        <v>revisar</v>
      </c>
      <c r="AW155" s="48" t="str">
        <f t="shared" si="75"/>
        <v>ok</v>
      </c>
      <c r="AX155" s="48" t="str">
        <f t="shared" si="75"/>
        <v>revisar</v>
      </c>
      <c r="AY155" s="48" t="str">
        <f t="shared" si="75"/>
        <v>revisar</v>
      </c>
      <c r="AZ155" s="48" t="str">
        <f t="shared" si="75"/>
        <v>revisar</v>
      </c>
      <c r="BA155" s="48" t="str">
        <f t="shared" si="75"/>
        <v>revisar</v>
      </c>
      <c r="BB155" s="48" t="str">
        <f t="shared" si="75"/>
        <v>revisar</v>
      </c>
      <c r="BC155" s="48" t="str">
        <f t="shared" si="75"/>
        <v>revisar</v>
      </c>
      <c r="BD155" s="48" t="str">
        <f t="shared" si="74"/>
        <v>ok</v>
      </c>
      <c r="BE155" s="48" t="str">
        <f t="shared" si="74"/>
        <v>ok</v>
      </c>
      <c r="BF155" s="48" t="str">
        <f t="shared" si="74"/>
        <v>ok</v>
      </c>
      <c r="BG155" s="48" t="str">
        <f t="shared" si="74"/>
        <v>ok</v>
      </c>
    </row>
    <row r="156" spans="1:59" ht="25.5" customHeight="1">
      <c r="A156" s="122"/>
      <c r="B156" s="123" t="e">
        <f t="shared" si="67"/>
        <v>#DIV/0!</v>
      </c>
      <c r="C156" s="122"/>
      <c r="D156" s="124" t="s">
        <v>367</v>
      </c>
      <c r="E156" s="86">
        <v>37595</v>
      </c>
      <c r="F156" s="125" t="s">
        <v>28</v>
      </c>
      <c r="G156" s="88" t="s">
        <v>368</v>
      </c>
      <c r="H156" s="185" t="s">
        <v>215</v>
      </c>
      <c r="I156" s="200"/>
      <c r="J156" s="94"/>
      <c r="K156" s="94">
        <v>0</v>
      </c>
      <c r="L156" s="94">
        <v>2.1</v>
      </c>
      <c r="M156" s="186">
        <f t="shared" si="68"/>
        <v>2.1</v>
      </c>
      <c r="N156" s="92">
        <v>0.25190000000000001</v>
      </c>
      <c r="O156" s="93">
        <f t="shared" si="69"/>
        <v>2.62</v>
      </c>
      <c r="P156" s="93"/>
      <c r="Q156" s="93">
        <f t="shared" si="70"/>
        <v>0</v>
      </c>
      <c r="R156" s="93">
        <f t="shared" si="71"/>
        <v>0</v>
      </c>
      <c r="S156" s="94">
        <f t="shared" si="72"/>
        <v>0</v>
      </c>
      <c r="T156" s="118"/>
      <c r="U156" s="118"/>
      <c r="V156" s="6" t="str">
        <f t="shared" si="65"/>
        <v>6.26</v>
      </c>
      <c r="W156" s="6" t="b">
        <f t="shared" si="73"/>
        <v>0</v>
      </c>
      <c r="X156" s="118"/>
      <c r="Y156" s="118"/>
      <c r="Z156" s="118"/>
      <c r="AA156" s="204"/>
      <c r="AB156" s="85" t="s">
        <v>367</v>
      </c>
      <c r="AC156" s="95">
        <v>0</v>
      </c>
      <c r="AD156" s="96">
        <v>0</v>
      </c>
      <c r="AE156" s="97" t="s">
        <v>64</v>
      </c>
      <c r="AF156" s="89" t="s">
        <v>64</v>
      </c>
      <c r="AG156" s="98">
        <v>0</v>
      </c>
      <c r="AH156" s="90" t="s">
        <v>64</v>
      </c>
      <c r="AI156" s="90" t="s">
        <v>64</v>
      </c>
      <c r="AJ156" s="90" t="s">
        <v>64</v>
      </c>
      <c r="AK156" s="91" t="s">
        <v>64</v>
      </c>
      <c r="AL156" s="99" t="s">
        <v>64</v>
      </c>
      <c r="AM156" s="93" t="s">
        <v>64</v>
      </c>
      <c r="AN156" s="93">
        <v>0</v>
      </c>
      <c r="AO156" s="93">
        <v>0</v>
      </c>
      <c r="AP156" s="93">
        <v>0</v>
      </c>
      <c r="AQ156" s="94">
        <v>0</v>
      </c>
      <c r="AR156" s="48" t="str">
        <f t="shared" si="75"/>
        <v>ok</v>
      </c>
      <c r="AS156" s="48" t="str">
        <f t="shared" si="75"/>
        <v>revisar</v>
      </c>
      <c r="AT156" s="48" t="str">
        <f t="shared" si="75"/>
        <v>revisar</v>
      </c>
      <c r="AU156" s="48" t="str">
        <f t="shared" si="75"/>
        <v>revisar</v>
      </c>
      <c r="AV156" s="48" t="str">
        <f t="shared" si="75"/>
        <v>revisar</v>
      </c>
      <c r="AW156" s="48" t="str">
        <f t="shared" si="75"/>
        <v>ok</v>
      </c>
      <c r="AX156" s="48" t="str">
        <f t="shared" si="75"/>
        <v>revisar</v>
      </c>
      <c r="AY156" s="48" t="str">
        <f t="shared" si="75"/>
        <v>revisar</v>
      </c>
      <c r="AZ156" s="48" t="str">
        <f t="shared" si="75"/>
        <v>revisar</v>
      </c>
      <c r="BA156" s="48" t="str">
        <f t="shared" si="75"/>
        <v>revisar</v>
      </c>
      <c r="BB156" s="48" t="str">
        <f t="shared" si="75"/>
        <v>revisar</v>
      </c>
      <c r="BC156" s="48" t="str">
        <f t="shared" si="75"/>
        <v>revisar</v>
      </c>
      <c r="BD156" s="48" t="str">
        <f t="shared" si="74"/>
        <v>ok</v>
      </c>
      <c r="BE156" s="48" t="str">
        <f t="shared" si="74"/>
        <v>ok</v>
      </c>
      <c r="BF156" s="48" t="str">
        <f t="shared" si="74"/>
        <v>ok</v>
      </c>
      <c r="BG156" s="48" t="str">
        <f t="shared" si="74"/>
        <v>ok</v>
      </c>
    </row>
    <row r="157" spans="1:59" ht="25.5" customHeight="1">
      <c r="A157" s="122"/>
      <c r="B157" s="123" t="e">
        <f t="shared" si="67"/>
        <v>#DIV/0!</v>
      </c>
      <c r="C157" s="122"/>
      <c r="D157" s="124" t="s">
        <v>369</v>
      </c>
      <c r="E157" s="86" t="s">
        <v>370</v>
      </c>
      <c r="F157" s="125" t="s">
        <v>42</v>
      </c>
      <c r="G157" s="88" t="s">
        <v>371</v>
      </c>
      <c r="H157" s="185" t="s">
        <v>40</v>
      </c>
      <c r="I157" s="200"/>
      <c r="J157" s="94"/>
      <c r="K157" s="94">
        <v>0</v>
      </c>
      <c r="L157" s="94">
        <v>165.02</v>
      </c>
      <c r="M157" s="186">
        <f t="shared" si="68"/>
        <v>165.02</v>
      </c>
      <c r="N157" s="92">
        <v>0.25190000000000001</v>
      </c>
      <c r="O157" s="93">
        <f t="shared" si="69"/>
        <v>206.58</v>
      </c>
      <c r="P157" s="93"/>
      <c r="Q157" s="93">
        <f t="shared" si="70"/>
        <v>0</v>
      </c>
      <c r="R157" s="93">
        <f t="shared" si="71"/>
        <v>0</v>
      </c>
      <c r="S157" s="94">
        <f t="shared" si="72"/>
        <v>0</v>
      </c>
      <c r="T157" s="118"/>
      <c r="U157" s="118"/>
      <c r="V157" s="6" t="str">
        <f t="shared" si="65"/>
        <v>6.27</v>
      </c>
      <c r="W157" s="6" t="b">
        <f t="shared" si="73"/>
        <v>0</v>
      </c>
      <c r="X157" s="118"/>
      <c r="Y157" s="118"/>
      <c r="Z157" s="118"/>
      <c r="AA157" s="204"/>
      <c r="AB157" s="85" t="s">
        <v>369</v>
      </c>
      <c r="AC157" s="95">
        <v>0</v>
      </c>
      <c r="AD157" s="96">
        <v>0</v>
      </c>
      <c r="AE157" s="97" t="s">
        <v>64</v>
      </c>
      <c r="AF157" s="89" t="s">
        <v>64</v>
      </c>
      <c r="AG157" s="98">
        <v>0</v>
      </c>
      <c r="AH157" s="90" t="s">
        <v>64</v>
      </c>
      <c r="AI157" s="90" t="s">
        <v>64</v>
      </c>
      <c r="AJ157" s="90" t="s">
        <v>64</v>
      </c>
      <c r="AK157" s="91" t="s">
        <v>64</v>
      </c>
      <c r="AL157" s="99" t="s">
        <v>64</v>
      </c>
      <c r="AM157" s="93" t="s">
        <v>64</v>
      </c>
      <c r="AN157" s="93">
        <v>0</v>
      </c>
      <c r="AO157" s="93">
        <v>0</v>
      </c>
      <c r="AP157" s="93">
        <v>0</v>
      </c>
      <c r="AQ157" s="94">
        <v>0</v>
      </c>
      <c r="AR157" s="48" t="str">
        <f t="shared" si="75"/>
        <v>ok</v>
      </c>
      <c r="AS157" s="48" t="str">
        <f t="shared" si="75"/>
        <v>revisar</v>
      </c>
      <c r="AT157" s="48" t="str">
        <f t="shared" si="75"/>
        <v>revisar</v>
      </c>
      <c r="AU157" s="48" t="str">
        <f t="shared" si="75"/>
        <v>revisar</v>
      </c>
      <c r="AV157" s="48" t="str">
        <f t="shared" si="75"/>
        <v>revisar</v>
      </c>
      <c r="AW157" s="48" t="str">
        <f t="shared" si="75"/>
        <v>ok</v>
      </c>
      <c r="AX157" s="48" t="str">
        <f t="shared" si="75"/>
        <v>revisar</v>
      </c>
      <c r="AY157" s="48" t="str">
        <f t="shared" si="75"/>
        <v>revisar</v>
      </c>
      <c r="AZ157" s="48" t="str">
        <f t="shared" si="75"/>
        <v>revisar</v>
      </c>
      <c r="BA157" s="48" t="str">
        <f t="shared" si="75"/>
        <v>revisar</v>
      </c>
      <c r="BB157" s="48" t="str">
        <f t="shared" si="75"/>
        <v>revisar</v>
      </c>
      <c r="BC157" s="48" t="str">
        <f t="shared" si="75"/>
        <v>revisar</v>
      </c>
      <c r="BD157" s="48" t="str">
        <f t="shared" si="74"/>
        <v>ok</v>
      </c>
      <c r="BE157" s="48" t="str">
        <f t="shared" si="74"/>
        <v>ok</v>
      </c>
      <c r="BF157" s="48" t="str">
        <f t="shared" si="74"/>
        <v>ok</v>
      </c>
      <c r="BG157" s="48" t="str">
        <f t="shared" si="74"/>
        <v>ok</v>
      </c>
    </row>
    <row r="158" spans="1:59" ht="25.5" customHeight="1">
      <c r="A158" s="122"/>
      <c r="B158" s="123" t="e">
        <f t="shared" si="67"/>
        <v>#DIV/0!</v>
      </c>
      <c r="C158" s="122"/>
      <c r="D158" s="124" t="s">
        <v>372</v>
      </c>
      <c r="E158" s="86" t="s">
        <v>373</v>
      </c>
      <c r="F158" s="125" t="s">
        <v>42</v>
      </c>
      <c r="G158" s="88" t="s">
        <v>374</v>
      </c>
      <c r="H158" s="185" t="s">
        <v>40</v>
      </c>
      <c r="I158" s="200"/>
      <c r="J158" s="94"/>
      <c r="K158" s="94">
        <v>202.73</v>
      </c>
      <c r="L158" s="94">
        <v>0</v>
      </c>
      <c r="M158" s="186">
        <f t="shared" si="68"/>
        <v>202.73</v>
      </c>
      <c r="N158" s="92">
        <v>0.25190000000000001</v>
      </c>
      <c r="O158" s="93">
        <f t="shared" si="69"/>
        <v>253.79</v>
      </c>
      <c r="P158" s="93"/>
      <c r="Q158" s="93">
        <f t="shared" si="70"/>
        <v>0</v>
      </c>
      <c r="R158" s="93">
        <f t="shared" si="71"/>
        <v>0</v>
      </c>
      <c r="S158" s="94">
        <f t="shared" si="72"/>
        <v>0</v>
      </c>
      <c r="T158" s="118"/>
      <c r="U158" s="118"/>
      <c r="V158" s="6" t="str">
        <f t="shared" si="65"/>
        <v>6.28</v>
      </c>
      <c r="W158" s="6">
        <f t="shared" si="73"/>
        <v>0</v>
      </c>
      <c r="X158" s="118"/>
      <c r="Y158" s="118"/>
      <c r="Z158" s="118"/>
      <c r="AA158" s="204"/>
      <c r="AB158" s="85" t="s">
        <v>372</v>
      </c>
      <c r="AC158" s="95">
        <v>0</v>
      </c>
      <c r="AD158" s="96">
        <v>0</v>
      </c>
      <c r="AE158" s="97" t="s">
        <v>64</v>
      </c>
      <c r="AF158" s="89" t="s">
        <v>64</v>
      </c>
      <c r="AG158" s="98">
        <v>0</v>
      </c>
      <c r="AH158" s="90" t="s">
        <v>64</v>
      </c>
      <c r="AI158" s="90" t="s">
        <v>64</v>
      </c>
      <c r="AJ158" s="90" t="s">
        <v>64</v>
      </c>
      <c r="AK158" s="91" t="s">
        <v>64</v>
      </c>
      <c r="AL158" s="99" t="s">
        <v>64</v>
      </c>
      <c r="AM158" s="93" t="s">
        <v>64</v>
      </c>
      <c r="AN158" s="93">
        <v>0</v>
      </c>
      <c r="AO158" s="93">
        <v>0</v>
      </c>
      <c r="AP158" s="93">
        <v>0</v>
      </c>
      <c r="AQ158" s="94">
        <v>0</v>
      </c>
      <c r="AR158" s="48" t="str">
        <f t="shared" si="75"/>
        <v>ok</v>
      </c>
      <c r="AS158" s="48" t="str">
        <f t="shared" si="75"/>
        <v>revisar</v>
      </c>
      <c r="AT158" s="48" t="str">
        <f t="shared" si="75"/>
        <v>revisar</v>
      </c>
      <c r="AU158" s="48" t="str">
        <f t="shared" si="75"/>
        <v>revisar</v>
      </c>
      <c r="AV158" s="48" t="str">
        <f t="shared" si="75"/>
        <v>revisar</v>
      </c>
      <c r="AW158" s="48" t="str">
        <f t="shared" si="75"/>
        <v>ok</v>
      </c>
      <c r="AX158" s="48" t="str">
        <f t="shared" si="75"/>
        <v>revisar</v>
      </c>
      <c r="AY158" s="48" t="str">
        <f t="shared" si="75"/>
        <v>revisar</v>
      </c>
      <c r="AZ158" s="48" t="str">
        <f t="shared" si="75"/>
        <v>revisar</v>
      </c>
      <c r="BA158" s="48" t="str">
        <f t="shared" si="75"/>
        <v>revisar</v>
      </c>
      <c r="BB158" s="48" t="str">
        <f t="shared" si="75"/>
        <v>revisar</v>
      </c>
      <c r="BC158" s="48" t="str">
        <f t="shared" si="75"/>
        <v>revisar</v>
      </c>
      <c r="BD158" s="48" t="str">
        <f t="shared" si="74"/>
        <v>ok</v>
      </c>
      <c r="BE158" s="48" t="str">
        <f t="shared" si="74"/>
        <v>ok</v>
      </c>
      <c r="BF158" s="48" t="str">
        <f t="shared" si="74"/>
        <v>ok</v>
      </c>
      <c r="BG158" s="48" t="str">
        <f t="shared" si="74"/>
        <v>ok</v>
      </c>
    </row>
    <row r="159" spans="1:59" ht="25.5" customHeight="1">
      <c r="A159" s="122"/>
      <c r="B159" s="123" t="e">
        <f t="shared" si="67"/>
        <v>#DIV/0!</v>
      </c>
      <c r="C159" s="122"/>
      <c r="D159" s="124" t="s">
        <v>375</v>
      </c>
      <c r="E159" s="86">
        <v>88476</v>
      </c>
      <c r="F159" s="125" t="s">
        <v>28</v>
      </c>
      <c r="G159" s="88" t="s">
        <v>376</v>
      </c>
      <c r="H159" s="185" t="s">
        <v>40</v>
      </c>
      <c r="I159" s="200"/>
      <c r="J159" s="94"/>
      <c r="K159" s="94">
        <v>1.6</v>
      </c>
      <c r="L159" s="94">
        <v>22.44</v>
      </c>
      <c r="M159" s="186">
        <f t="shared" ref="M159" si="76">SUM(K159:L159)</f>
        <v>24.040000000000003</v>
      </c>
      <c r="N159" s="92">
        <v>0.25190000000000001</v>
      </c>
      <c r="O159" s="93">
        <f t="shared" si="69"/>
        <v>30.09</v>
      </c>
      <c r="P159" s="93"/>
      <c r="Q159" s="93">
        <f t="shared" si="70"/>
        <v>0</v>
      </c>
      <c r="R159" s="93">
        <f t="shared" si="71"/>
        <v>0</v>
      </c>
      <c r="S159" s="94">
        <f t="shared" si="72"/>
        <v>0</v>
      </c>
      <c r="T159" s="118"/>
      <c r="U159" s="118"/>
      <c r="V159" s="6" t="str">
        <f t="shared" si="65"/>
        <v>6.29</v>
      </c>
      <c r="W159" s="6" t="b">
        <f t="shared" si="73"/>
        <v>0</v>
      </c>
      <c r="X159" s="118"/>
      <c r="Y159" s="118"/>
      <c r="Z159" s="118"/>
      <c r="AA159" s="204"/>
      <c r="AB159" s="85" t="s">
        <v>375</v>
      </c>
      <c r="AC159" s="95">
        <v>0</v>
      </c>
      <c r="AD159" s="96">
        <v>0</v>
      </c>
      <c r="AE159" s="97" t="s">
        <v>64</v>
      </c>
      <c r="AF159" s="89" t="s">
        <v>64</v>
      </c>
      <c r="AG159" s="98">
        <v>0</v>
      </c>
      <c r="AH159" s="90" t="s">
        <v>64</v>
      </c>
      <c r="AI159" s="90" t="s">
        <v>64</v>
      </c>
      <c r="AJ159" s="90" t="s">
        <v>64</v>
      </c>
      <c r="AK159" s="91" t="s">
        <v>64</v>
      </c>
      <c r="AL159" s="99" t="s">
        <v>64</v>
      </c>
      <c r="AM159" s="93" t="s">
        <v>64</v>
      </c>
      <c r="AN159" s="93">
        <v>0</v>
      </c>
      <c r="AO159" s="93">
        <v>0</v>
      </c>
      <c r="AP159" s="93">
        <v>0</v>
      </c>
      <c r="AQ159" s="94">
        <v>0</v>
      </c>
      <c r="AR159" s="48" t="str">
        <f t="shared" si="75"/>
        <v>ok</v>
      </c>
      <c r="AS159" s="48" t="str">
        <f t="shared" si="75"/>
        <v>revisar</v>
      </c>
      <c r="AT159" s="48" t="str">
        <f t="shared" si="75"/>
        <v>revisar</v>
      </c>
      <c r="AU159" s="48" t="str">
        <f t="shared" si="75"/>
        <v>revisar</v>
      </c>
      <c r="AV159" s="48" t="str">
        <f t="shared" si="75"/>
        <v>revisar</v>
      </c>
      <c r="AW159" s="48" t="str">
        <f t="shared" si="75"/>
        <v>ok</v>
      </c>
      <c r="AX159" s="48" t="str">
        <f t="shared" si="75"/>
        <v>revisar</v>
      </c>
      <c r="AY159" s="48" t="str">
        <f t="shared" si="75"/>
        <v>revisar</v>
      </c>
      <c r="AZ159" s="48" t="str">
        <f t="shared" si="75"/>
        <v>revisar</v>
      </c>
      <c r="BA159" s="48" t="str">
        <f t="shared" si="75"/>
        <v>revisar</v>
      </c>
      <c r="BB159" s="48" t="str">
        <f t="shared" si="75"/>
        <v>revisar</v>
      </c>
      <c r="BC159" s="48" t="str">
        <f t="shared" si="75"/>
        <v>revisar</v>
      </c>
      <c r="BD159" s="48" t="str">
        <f t="shared" si="74"/>
        <v>ok</v>
      </c>
      <c r="BE159" s="48" t="str">
        <f t="shared" si="74"/>
        <v>ok</v>
      </c>
      <c r="BF159" s="48" t="str">
        <f t="shared" si="74"/>
        <v>ok</v>
      </c>
      <c r="BG159" s="48" t="str">
        <f t="shared" si="74"/>
        <v>ok</v>
      </c>
    </row>
    <row r="160" spans="1:59" ht="6" customHeight="1">
      <c r="A160" s="122"/>
      <c r="B160" s="123"/>
      <c r="C160" s="122"/>
      <c r="D160" s="102"/>
      <c r="E160" s="102"/>
      <c r="F160" s="102"/>
      <c r="G160" s="127"/>
      <c r="H160" s="101"/>
      <c r="I160" s="188"/>
      <c r="J160" s="193"/>
      <c r="K160" s="193"/>
      <c r="L160" s="193"/>
      <c r="M160" s="190"/>
      <c r="N160" s="129"/>
      <c r="O160" s="109"/>
      <c r="P160" s="109"/>
      <c r="Q160" s="109"/>
      <c r="R160" s="109"/>
      <c r="S160" s="110"/>
      <c r="T160" s="118"/>
      <c r="U160" s="118"/>
      <c r="V160" s="6">
        <f t="shared" si="65"/>
        <v>0</v>
      </c>
      <c r="W160" s="6">
        <f t="shared" si="73"/>
        <v>0</v>
      </c>
      <c r="X160" s="118"/>
      <c r="Y160" s="118"/>
      <c r="Z160" s="118"/>
      <c r="AA160" s="204"/>
      <c r="AB160" s="102"/>
      <c r="AC160" s="102"/>
      <c r="AD160" s="102"/>
      <c r="AE160" s="127"/>
      <c r="AF160" s="102"/>
      <c r="AG160" s="131"/>
      <c r="AH160" s="128"/>
      <c r="AI160" s="128"/>
      <c r="AJ160" s="128"/>
      <c r="AK160" s="107"/>
      <c r="AL160" s="129"/>
      <c r="AM160" s="109"/>
      <c r="AN160" s="109"/>
      <c r="AO160" s="109"/>
      <c r="AP160" s="109"/>
      <c r="AQ160" s="110"/>
      <c r="AR160" s="48" t="str">
        <f t="shared" si="75"/>
        <v>ok</v>
      </c>
      <c r="AS160" s="48" t="str">
        <f t="shared" si="75"/>
        <v>ok</v>
      </c>
      <c r="AT160" s="48" t="str">
        <f t="shared" si="75"/>
        <v>ok</v>
      </c>
      <c r="AU160" s="48" t="str">
        <f t="shared" si="75"/>
        <v>ok</v>
      </c>
      <c r="AV160" s="48" t="str">
        <f t="shared" si="75"/>
        <v>ok</v>
      </c>
      <c r="AW160" s="48" t="str">
        <f t="shared" si="75"/>
        <v>ok</v>
      </c>
      <c r="AX160" s="48" t="str">
        <f t="shared" si="75"/>
        <v>ok</v>
      </c>
      <c r="AY160" s="48" t="str">
        <f t="shared" si="75"/>
        <v>ok</v>
      </c>
      <c r="AZ160" s="48" t="str">
        <f t="shared" si="75"/>
        <v>ok</v>
      </c>
      <c r="BA160" s="48" t="str">
        <f t="shared" si="75"/>
        <v>ok</v>
      </c>
      <c r="BB160" s="48" t="str">
        <f t="shared" si="75"/>
        <v>ok</v>
      </c>
      <c r="BC160" s="48" t="str">
        <f t="shared" si="75"/>
        <v>ok</v>
      </c>
      <c r="BD160" s="48" t="str">
        <f t="shared" si="74"/>
        <v>ok</v>
      </c>
      <c r="BE160" s="48" t="str">
        <f t="shared" si="74"/>
        <v>ok</v>
      </c>
      <c r="BF160" s="48" t="str">
        <f t="shared" si="74"/>
        <v>ok</v>
      </c>
      <c r="BG160" s="48" t="str">
        <f t="shared" si="74"/>
        <v>ok</v>
      </c>
    </row>
    <row r="161" spans="1:59" ht="15" customHeight="1">
      <c r="A161" s="51"/>
      <c r="B161" s="52"/>
      <c r="C161" s="51"/>
      <c r="D161" s="111"/>
      <c r="E161" s="112"/>
      <c r="F161" s="112"/>
      <c r="G161" s="112"/>
      <c r="H161" s="191"/>
      <c r="I161" s="192"/>
      <c r="J161" s="191"/>
      <c r="K161" s="191"/>
      <c r="L161" s="191"/>
      <c r="M161" s="191"/>
      <c r="N161" s="83"/>
      <c r="O161" s="113" t="str">
        <f>CONCATENATE("Subtotal ",G130)</f>
        <v>Subtotal CALÇAMENTO / PISO / RODAPÉ</v>
      </c>
      <c r="P161" s="114"/>
      <c r="Q161" s="114">
        <f>SUM(Q131:Q160)</f>
        <v>0</v>
      </c>
      <c r="R161" s="114">
        <f>SUM(R131:R160)</f>
        <v>0</v>
      </c>
      <c r="S161" s="115">
        <f>SUM(S131:S160)</f>
        <v>0</v>
      </c>
      <c r="T161" s="116"/>
      <c r="U161" s="6">
        <v>1</v>
      </c>
      <c r="V161" s="6"/>
      <c r="W161" s="6"/>
      <c r="X161" s="100">
        <f>SUM(P161:R161)</f>
        <v>0</v>
      </c>
      <c r="Y161" s="6" t="str">
        <f>IF(X161&lt;&gt;S161,"erro","ok")</f>
        <v>ok</v>
      </c>
      <c r="Z161" s="6"/>
      <c r="AA161" s="203"/>
      <c r="AB161" s="111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83"/>
      <c r="AM161" s="113" t="s">
        <v>377</v>
      </c>
      <c r="AN161" s="114">
        <v>0</v>
      </c>
      <c r="AO161" s="114">
        <v>0</v>
      </c>
      <c r="AP161" s="114">
        <v>0</v>
      </c>
      <c r="AQ161" s="115">
        <v>0</v>
      </c>
      <c r="AR161" s="48" t="str">
        <f t="shared" si="75"/>
        <v>ok</v>
      </c>
      <c r="AS161" s="48" t="str">
        <f t="shared" si="75"/>
        <v>ok</v>
      </c>
      <c r="AT161" s="48" t="str">
        <f t="shared" si="75"/>
        <v>ok</v>
      </c>
      <c r="AU161" s="48" t="str">
        <f t="shared" si="75"/>
        <v>ok</v>
      </c>
      <c r="AV161" s="48" t="str">
        <f t="shared" si="75"/>
        <v>ok</v>
      </c>
      <c r="AW161" s="48" t="str">
        <f t="shared" si="75"/>
        <v>ok</v>
      </c>
      <c r="AX161" s="48" t="str">
        <f t="shared" si="75"/>
        <v>ok</v>
      </c>
      <c r="AY161" s="48" t="str">
        <f t="shared" si="75"/>
        <v>ok</v>
      </c>
      <c r="AZ161" s="48" t="str">
        <f t="shared" si="75"/>
        <v>ok</v>
      </c>
      <c r="BA161" s="48" t="str">
        <f t="shared" si="75"/>
        <v>ok</v>
      </c>
      <c r="BB161" s="48" t="str">
        <f t="shared" si="75"/>
        <v>ok</v>
      </c>
      <c r="BC161" s="48" t="str">
        <f t="shared" si="75"/>
        <v>revisar</v>
      </c>
      <c r="BD161" s="48" t="str">
        <f t="shared" si="74"/>
        <v>ok</v>
      </c>
      <c r="BE161" s="48" t="str">
        <f t="shared" si="74"/>
        <v>ok</v>
      </c>
      <c r="BF161" s="48" t="str">
        <f t="shared" si="74"/>
        <v>ok</v>
      </c>
      <c r="BG161" s="48" t="str">
        <f t="shared" si="74"/>
        <v>ok</v>
      </c>
    </row>
    <row r="162" spans="1:59" ht="6" customHeight="1">
      <c r="A162" s="38"/>
      <c r="B162" s="74"/>
      <c r="C162" s="38"/>
      <c r="D162" s="117"/>
      <c r="E162" s="118"/>
      <c r="F162" s="119"/>
      <c r="G162" s="119"/>
      <c r="H162" s="118"/>
      <c r="I162" s="120"/>
      <c r="J162" s="118"/>
      <c r="K162" s="118"/>
      <c r="L162" s="118"/>
      <c r="M162" s="118"/>
      <c r="N162" s="6"/>
      <c r="O162" s="118"/>
      <c r="P162" s="118"/>
      <c r="Q162" s="118"/>
      <c r="R162" s="118"/>
      <c r="S162" s="121"/>
      <c r="T162" s="6"/>
      <c r="U162" s="6"/>
      <c r="V162" s="6">
        <f t="shared" si="65"/>
        <v>0</v>
      </c>
      <c r="W162" s="6">
        <f t="shared" si="73"/>
        <v>0</v>
      </c>
      <c r="X162" s="6"/>
      <c r="Y162" s="6"/>
      <c r="Z162" s="6"/>
      <c r="AA162" s="203"/>
      <c r="AB162" s="117"/>
      <c r="AC162" s="118"/>
      <c r="AD162" s="119"/>
      <c r="AE162" s="119"/>
      <c r="AF162" s="118"/>
      <c r="AG162" s="118"/>
      <c r="AH162" s="118"/>
      <c r="AI162" s="118"/>
      <c r="AJ162" s="118"/>
      <c r="AK162" s="118"/>
      <c r="AL162" s="6"/>
      <c r="AM162" s="118"/>
      <c r="AN162" s="118"/>
      <c r="AO162" s="118"/>
      <c r="AP162" s="118"/>
      <c r="AQ162" s="121"/>
      <c r="AR162" s="48" t="str">
        <f t="shared" si="75"/>
        <v>ok</v>
      </c>
      <c r="AS162" s="48" t="str">
        <f t="shared" si="75"/>
        <v>ok</v>
      </c>
      <c r="AT162" s="48" t="str">
        <f t="shared" si="75"/>
        <v>ok</v>
      </c>
      <c r="AU162" s="48" t="str">
        <f t="shared" si="75"/>
        <v>ok</v>
      </c>
      <c r="AV162" s="48" t="str">
        <f t="shared" si="75"/>
        <v>ok</v>
      </c>
      <c r="AW162" s="48" t="str">
        <f t="shared" si="75"/>
        <v>ok</v>
      </c>
      <c r="AX162" s="48" t="str">
        <f t="shared" si="75"/>
        <v>ok</v>
      </c>
      <c r="AY162" s="48" t="str">
        <f t="shared" si="75"/>
        <v>ok</v>
      </c>
      <c r="AZ162" s="48" t="str">
        <f t="shared" si="75"/>
        <v>ok</v>
      </c>
      <c r="BA162" s="48" t="str">
        <f t="shared" si="75"/>
        <v>ok</v>
      </c>
      <c r="BB162" s="48" t="str">
        <f t="shared" si="75"/>
        <v>ok</v>
      </c>
      <c r="BC162" s="48" t="str">
        <f t="shared" si="75"/>
        <v>ok</v>
      </c>
      <c r="BD162" s="48" t="str">
        <f t="shared" si="74"/>
        <v>ok</v>
      </c>
      <c r="BE162" s="48" t="str">
        <f t="shared" si="74"/>
        <v>ok</v>
      </c>
      <c r="BF162" s="48" t="str">
        <f t="shared" si="74"/>
        <v>ok</v>
      </c>
      <c r="BG162" s="48" t="str">
        <f t="shared" si="74"/>
        <v>ok</v>
      </c>
    </row>
    <row r="163" spans="1:59" ht="15" customHeight="1">
      <c r="A163" s="51"/>
      <c r="B163" s="52"/>
      <c r="C163" s="51"/>
      <c r="D163" s="79">
        <v>7</v>
      </c>
      <c r="E163" s="80"/>
      <c r="F163" s="80"/>
      <c r="G163" s="81" t="s">
        <v>378</v>
      </c>
      <c r="H163" s="81"/>
      <c r="I163" s="82"/>
      <c r="J163" s="81"/>
      <c r="K163" s="81"/>
      <c r="L163" s="81"/>
      <c r="M163" s="81"/>
      <c r="N163" s="83"/>
      <c r="O163" s="81"/>
      <c r="P163" s="81"/>
      <c r="Q163" s="81"/>
      <c r="R163" s="81"/>
      <c r="S163" s="84">
        <f>S192</f>
        <v>0</v>
      </c>
      <c r="T163" s="6"/>
      <c r="U163" s="6"/>
      <c r="V163" s="6">
        <f t="shared" si="65"/>
        <v>7</v>
      </c>
      <c r="W163" s="6">
        <f t="shared" si="73"/>
        <v>0</v>
      </c>
      <c r="X163" s="6"/>
      <c r="Y163" s="6"/>
      <c r="Z163" s="6"/>
      <c r="AA163" s="203"/>
      <c r="AB163" s="79">
        <v>7</v>
      </c>
      <c r="AC163" s="80"/>
      <c r="AD163" s="80"/>
      <c r="AE163" s="81" t="s">
        <v>307</v>
      </c>
      <c r="AF163" s="81"/>
      <c r="AG163" s="81"/>
      <c r="AH163" s="81"/>
      <c r="AI163" s="81"/>
      <c r="AJ163" s="81"/>
      <c r="AK163" s="81"/>
      <c r="AL163" s="83"/>
      <c r="AM163" s="81"/>
      <c r="AN163" s="81"/>
      <c r="AO163" s="81"/>
      <c r="AP163" s="81"/>
      <c r="AQ163" s="84">
        <v>0</v>
      </c>
      <c r="AR163" s="48" t="str">
        <f t="shared" si="75"/>
        <v>ok</v>
      </c>
      <c r="AS163" s="48" t="str">
        <f t="shared" si="75"/>
        <v>ok</v>
      </c>
      <c r="AT163" s="48" t="str">
        <f t="shared" si="75"/>
        <v>ok</v>
      </c>
      <c r="AU163" s="48" t="str">
        <f t="shared" si="75"/>
        <v>revisar</v>
      </c>
      <c r="AV163" s="48" t="str">
        <f t="shared" si="75"/>
        <v>ok</v>
      </c>
      <c r="AW163" s="48" t="str">
        <f t="shared" si="75"/>
        <v>ok</v>
      </c>
      <c r="AX163" s="48" t="str">
        <f t="shared" si="75"/>
        <v>ok</v>
      </c>
      <c r="AY163" s="48" t="str">
        <f t="shared" si="75"/>
        <v>ok</v>
      </c>
      <c r="AZ163" s="48" t="str">
        <f t="shared" si="75"/>
        <v>ok</v>
      </c>
      <c r="BA163" s="48" t="str">
        <f t="shared" si="75"/>
        <v>ok</v>
      </c>
      <c r="BB163" s="48" t="str">
        <f t="shared" si="75"/>
        <v>ok</v>
      </c>
      <c r="BC163" s="48" t="str">
        <f t="shared" si="75"/>
        <v>ok</v>
      </c>
      <c r="BD163" s="48" t="str">
        <f t="shared" si="74"/>
        <v>ok</v>
      </c>
      <c r="BE163" s="48" t="str">
        <f t="shared" si="74"/>
        <v>ok</v>
      </c>
      <c r="BF163" s="48" t="str">
        <f t="shared" si="74"/>
        <v>ok</v>
      </c>
      <c r="BG163" s="48" t="str">
        <f t="shared" si="74"/>
        <v>ok</v>
      </c>
    </row>
    <row r="164" spans="1:59" ht="26.25" customHeight="1">
      <c r="A164" s="122"/>
      <c r="B164" s="123" t="e">
        <f t="shared" ref="B164:B190" si="77">S164/$S$697</f>
        <v>#DIV/0!</v>
      </c>
      <c r="C164" s="122"/>
      <c r="D164" s="124" t="s">
        <v>379</v>
      </c>
      <c r="E164" s="132" t="s">
        <v>380</v>
      </c>
      <c r="F164" s="125" t="s">
        <v>42</v>
      </c>
      <c r="G164" s="88" t="s">
        <v>381</v>
      </c>
      <c r="H164" s="185" t="s">
        <v>40</v>
      </c>
      <c r="I164" s="200"/>
      <c r="J164" s="94"/>
      <c r="K164" s="94">
        <v>11.63</v>
      </c>
      <c r="L164" s="94">
        <v>3.25</v>
      </c>
      <c r="M164" s="186">
        <f t="shared" ref="M164:M189" si="78">SUM(K164:L164)</f>
        <v>14.88</v>
      </c>
      <c r="N164" s="92">
        <v>0.25190000000000001</v>
      </c>
      <c r="O164" s="93">
        <f t="shared" ref="O164:O190" si="79">IF(N164="-",M164,(TRUNC(M164*(1+N164),2)))</f>
        <v>18.62</v>
      </c>
      <c r="P164" s="93"/>
      <c r="Q164" s="93">
        <f t="shared" ref="Q164:Q190" si="80">IF($L164=0,$S164,IF(K164=0,0,IF($N164&lt;&gt;"-",IFERROR(TRUNC(TRUNC((K164*(1+$N164)),2)*$I164,2),0),IFERROR(TRUNC(K164*$I164,2),0))))</f>
        <v>0</v>
      </c>
      <c r="R164" s="93">
        <f t="shared" ref="R164:R190" si="81">IF(L164=0,0,S164-Q164)</f>
        <v>0</v>
      </c>
      <c r="S164" s="94">
        <f t="shared" ref="S164:S190" si="82">IFERROR(ROUND(ROUND(O164,2)*ROUND(I164,2),2),0)</f>
        <v>0</v>
      </c>
      <c r="T164" s="118"/>
      <c r="U164" s="118"/>
      <c r="V164" s="6" t="str">
        <f t="shared" si="65"/>
        <v>7.1</v>
      </c>
      <c r="W164" s="6" t="b">
        <f t="shared" si="73"/>
        <v>0</v>
      </c>
      <c r="X164" s="118"/>
      <c r="Y164" s="118"/>
      <c r="Z164" s="118"/>
      <c r="AA164" s="204"/>
      <c r="AB164" s="85" t="s">
        <v>379</v>
      </c>
      <c r="AC164" s="95">
        <v>0</v>
      </c>
      <c r="AD164" s="96">
        <v>0</v>
      </c>
      <c r="AE164" s="97" t="s">
        <v>64</v>
      </c>
      <c r="AF164" s="89" t="s">
        <v>64</v>
      </c>
      <c r="AG164" s="98">
        <v>0</v>
      </c>
      <c r="AH164" s="90" t="s">
        <v>64</v>
      </c>
      <c r="AI164" s="90" t="s">
        <v>64</v>
      </c>
      <c r="AJ164" s="90" t="s">
        <v>64</v>
      </c>
      <c r="AK164" s="91" t="s">
        <v>64</v>
      </c>
      <c r="AL164" s="99" t="s">
        <v>64</v>
      </c>
      <c r="AM164" s="93" t="s">
        <v>64</v>
      </c>
      <c r="AN164" s="93">
        <v>0</v>
      </c>
      <c r="AO164" s="93">
        <v>0</v>
      </c>
      <c r="AP164" s="93">
        <v>0</v>
      </c>
      <c r="AQ164" s="94">
        <v>0</v>
      </c>
      <c r="AR164" s="48" t="str">
        <f t="shared" si="75"/>
        <v>ok</v>
      </c>
      <c r="AS164" s="48" t="str">
        <f t="shared" si="75"/>
        <v>revisar</v>
      </c>
      <c r="AT164" s="48" t="str">
        <f t="shared" si="75"/>
        <v>revisar</v>
      </c>
      <c r="AU164" s="48" t="str">
        <f t="shared" si="75"/>
        <v>revisar</v>
      </c>
      <c r="AV164" s="48" t="str">
        <f t="shared" si="75"/>
        <v>revisar</v>
      </c>
      <c r="AW164" s="48" t="str">
        <f t="shared" si="75"/>
        <v>ok</v>
      </c>
      <c r="AX164" s="48" t="str">
        <f t="shared" si="75"/>
        <v>revisar</v>
      </c>
      <c r="AY164" s="48" t="str">
        <f t="shared" si="75"/>
        <v>revisar</v>
      </c>
      <c r="AZ164" s="48" t="str">
        <f t="shared" si="75"/>
        <v>revisar</v>
      </c>
      <c r="BA164" s="48" t="str">
        <f t="shared" si="75"/>
        <v>revisar</v>
      </c>
      <c r="BB164" s="48" t="str">
        <f t="shared" si="75"/>
        <v>revisar</v>
      </c>
      <c r="BC164" s="48" t="str">
        <f t="shared" si="75"/>
        <v>revisar</v>
      </c>
      <c r="BD164" s="48" t="str">
        <f t="shared" si="74"/>
        <v>ok</v>
      </c>
      <c r="BE164" s="48" t="str">
        <f t="shared" si="74"/>
        <v>ok</v>
      </c>
      <c r="BF164" s="48" t="str">
        <f t="shared" si="74"/>
        <v>ok</v>
      </c>
      <c r="BG164" s="48" t="str">
        <f t="shared" si="74"/>
        <v>ok</v>
      </c>
    </row>
    <row r="165" spans="1:59" ht="26.25" customHeight="1">
      <c r="A165" s="122"/>
      <c r="B165" s="123" t="e">
        <f t="shared" si="77"/>
        <v>#DIV/0!</v>
      </c>
      <c r="C165" s="122"/>
      <c r="D165" s="124" t="s">
        <v>382</v>
      </c>
      <c r="E165" s="86" t="s">
        <v>383</v>
      </c>
      <c r="F165" s="125" t="s">
        <v>42</v>
      </c>
      <c r="G165" s="88" t="s">
        <v>384</v>
      </c>
      <c r="H165" s="185" t="s">
        <v>40</v>
      </c>
      <c r="I165" s="200"/>
      <c r="J165" s="94"/>
      <c r="K165" s="94">
        <v>129.49</v>
      </c>
      <c r="L165" s="94">
        <v>30.46</v>
      </c>
      <c r="M165" s="186">
        <f t="shared" si="78"/>
        <v>159.95000000000002</v>
      </c>
      <c r="N165" s="92">
        <v>0.25190000000000001</v>
      </c>
      <c r="O165" s="93">
        <f t="shared" si="79"/>
        <v>200.24</v>
      </c>
      <c r="P165" s="93"/>
      <c r="Q165" s="93">
        <f t="shared" si="80"/>
        <v>0</v>
      </c>
      <c r="R165" s="93">
        <f t="shared" si="81"/>
        <v>0</v>
      </c>
      <c r="S165" s="94">
        <f t="shared" si="82"/>
        <v>0</v>
      </c>
      <c r="T165" s="118"/>
      <c r="U165" s="118"/>
      <c r="V165" s="6" t="str">
        <f t="shared" si="65"/>
        <v>7.2</v>
      </c>
      <c r="W165" s="6" t="b">
        <f t="shared" si="73"/>
        <v>0</v>
      </c>
      <c r="X165" s="118"/>
      <c r="Y165" s="118"/>
      <c r="Z165" s="118"/>
      <c r="AA165" s="204"/>
      <c r="AB165" s="85" t="s">
        <v>382</v>
      </c>
      <c r="AC165" s="95">
        <v>0</v>
      </c>
      <c r="AD165" s="96">
        <v>0</v>
      </c>
      <c r="AE165" s="97" t="s">
        <v>64</v>
      </c>
      <c r="AF165" s="89" t="s">
        <v>64</v>
      </c>
      <c r="AG165" s="98">
        <v>0</v>
      </c>
      <c r="AH165" s="90" t="s">
        <v>64</v>
      </c>
      <c r="AI165" s="90" t="s">
        <v>64</v>
      </c>
      <c r="AJ165" s="90" t="s">
        <v>64</v>
      </c>
      <c r="AK165" s="91" t="s">
        <v>64</v>
      </c>
      <c r="AL165" s="99" t="s">
        <v>64</v>
      </c>
      <c r="AM165" s="93" t="s">
        <v>64</v>
      </c>
      <c r="AN165" s="93">
        <v>0</v>
      </c>
      <c r="AO165" s="93">
        <v>0</v>
      </c>
      <c r="AP165" s="93">
        <v>0</v>
      </c>
      <c r="AQ165" s="94">
        <v>0</v>
      </c>
      <c r="AR165" s="48" t="str">
        <f t="shared" si="75"/>
        <v>ok</v>
      </c>
      <c r="AS165" s="48" t="str">
        <f t="shared" si="75"/>
        <v>revisar</v>
      </c>
      <c r="AT165" s="48" t="str">
        <f t="shared" si="75"/>
        <v>revisar</v>
      </c>
      <c r="AU165" s="48" t="str">
        <f t="shared" si="75"/>
        <v>revisar</v>
      </c>
      <c r="AV165" s="48" t="str">
        <f t="shared" si="75"/>
        <v>revisar</v>
      </c>
      <c r="AW165" s="48" t="str">
        <f t="shared" si="75"/>
        <v>ok</v>
      </c>
      <c r="AX165" s="48" t="str">
        <f t="shared" si="75"/>
        <v>revisar</v>
      </c>
      <c r="AY165" s="48" t="str">
        <f t="shared" si="75"/>
        <v>revisar</v>
      </c>
      <c r="AZ165" s="48" t="str">
        <f t="shared" si="75"/>
        <v>revisar</v>
      </c>
      <c r="BA165" s="48" t="str">
        <f t="shared" si="75"/>
        <v>revisar</v>
      </c>
      <c r="BB165" s="48" t="str">
        <f t="shared" si="75"/>
        <v>revisar</v>
      </c>
      <c r="BC165" s="48" t="str">
        <f t="shared" si="75"/>
        <v>revisar</v>
      </c>
      <c r="BD165" s="48" t="str">
        <f t="shared" si="74"/>
        <v>ok</v>
      </c>
      <c r="BE165" s="48" t="str">
        <f t="shared" si="74"/>
        <v>ok</v>
      </c>
      <c r="BF165" s="48" t="str">
        <f t="shared" si="74"/>
        <v>ok</v>
      </c>
      <c r="BG165" s="48" t="str">
        <f t="shared" si="74"/>
        <v>ok</v>
      </c>
    </row>
    <row r="166" spans="1:59" ht="26.25" customHeight="1">
      <c r="A166" s="122"/>
      <c r="B166" s="123" t="e">
        <f t="shared" si="77"/>
        <v>#DIV/0!</v>
      </c>
      <c r="C166" s="122"/>
      <c r="D166" s="124" t="s">
        <v>385</v>
      </c>
      <c r="E166" s="86" t="s">
        <v>386</v>
      </c>
      <c r="F166" s="125" t="s">
        <v>42</v>
      </c>
      <c r="G166" s="88" t="s">
        <v>387</v>
      </c>
      <c r="H166" s="185" t="s">
        <v>46</v>
      </c>
      <c r="I166" s="200"/>
      <c r="J166" s="94"/>
      <c r="K166" s="94">
        <v>18.64</v>
      </c>
      <c r="L166" s="94">
        <v>1.97</v>
      </c>
      <c r="M166" s="186">
        <f t="shared" si="78"/>
        <v>20.61</v>
      </c>
      <c r="N166" s="92">
        <v>0.25190000000000001</v>
      </c>
      <c r="O166" s="93">
        <f t="shared" si="79"/>
        <v>25.8</v>
      </c>
      <c r="P166" s="93"/>
      <c r="Q166" s="93">
        <f t="shared" si="80"/>
        <v>0</v>
      </c>
      <c r="R166" s="93">
        <f t="shared" si="81"/>
        <v>0</v>
      </c>
      <c r="S166" s="94">
        <f t="shared" si="82"/>
        <v>0</v>
      </c>
      <c r="T166" s="118"/>
      <c r="U166" s="118"/>
      <c r="V166" s="6" t="str">
        <f t="shared" si="65"/>
        <v>7.3</v>
      </c>
      <c r="W166" s="6" t="b">
        <f t="shared" si="73"/>
        <v>0</v>
      </c>
      <c r="X166" s="118"/>
      <c r="Y166" s="118"/>
      <c r="Z166" s="118"/>
      <c r="AA166" s="204"/>
      <c r="AB166" s="85" t="s">
        <v>385</v>
      </c>
      <c r="AC166" s="95">
        <v>0</v>
      </c>
      <c r="AD166" s="96">
        <v>0</v>
      </c>
      <c r="AE166" s="97" t="s">
        <v>64</v>
      </c>
      <c r="AF166" s="89" t="s">
        <v>64</v>
      </c>
      <c r="AG166" s="98">
        <v>0</v>
      </c>
      <c r="AH166" s="90" t="s">
        <v>64</v>
      </c>
      <c r="AI166" s="90" t="s">
        <v>64</v>
      </c>
      <c r="AJ166" s="90" t="s">
        <v>64</v>
      </c>
      <c r="AK166" s="91" t="s">
        <v>64</v>
      </c>
      <c r="AL166" s="99" t="s">
        <v>64</v>
      </c>
      <c r="AM166" s="93" t="s">
        <v>64</v>
      </c>
      <c r="AN166" s="93">
        <v>0</v>
      </c>
      <c r="AO166" s="93">
        <v>0</v>
      </c>
      <c r="AP166" s="93">
        <v>0</v>
      </c>
      <c r="AQ166" s="94">
        <v>0</v>
      </c>
      <c r="AR166" s="48" t="str">
        <f t="shared" si="75"/>
        <v>ok</v>
      </c>
      <c r="AS166" s="48" t="str">
        <f t="shared" si="75"/>
        <v>revisar</v>
      </c>
      <c r="AT166" s="48" t="str">
        <f t="shared" si="75"/>
        <v>revisar</v>
      </c>
      <c r="AU166" s="48" t="str">
        <f t="shared" ref="AU166:BG190" si="83">IF(AE166=G166,"ok","revisar")</f>
        <v>revisar</v>
      </c>
      <c r="AV166" s="48" t="str">
        <f t="shared" si="83"/>
        <v>revisar</v>
      </c>
      <c r="AW166" s="48" t="str">
        <f t="shared" si="83"/>
        <v>ok</v>
      </c>
      <c r="AX166" s="48" t="str">
        <f t="shared" si="83"/>
        <v>revisar</v>
      </c>
      <c r="AY166" s="48" t="str">
        <f t="shared" si="83"/>
        <v>revisar</v>
      </c>
      <c r="AZ166" s="48" t="str">
        <f t="shared" si="83"/>
        <v>revisar</v>
      </c>
      <c r="BA166" s="48" t="str">
        <f t="shared" si="83"/>
        <v>revisar</v>
      </c>
      <c r="BB166" s="48" t="str">
        <f t="shared" si="83"/>
        <v>revisar</v>
      </c>
      <c r="BC166" s="48" t="str">
        <f t="shared" si="83"/>
        <v>revisar</v>
      </c>
      <c r="BD166" s="48" t="str">
        <f t="shared" si="74"/>
        <v>ok</v>
      </c>
      <c r="BE166" s="48" t="str">
        <f t="shared" si="74"/>
        <v>ok</v>
      </c>
      <c r="BF166" s="48" t="str">
        <f t="shared" si="74"/>
        <v>ok</v>
      </c>
      <c r="BG166" s="48" t="str">
        <f t="shared" si="74"/>
        <v>ok</v>
      </c>
    </row>
    <row r="167" spans="1:59" ht="26.25" customHeight="1">
      <c r="A167" s="122"/>
      <c r="B167" s="123" t="e">
        <f t="shared" si="77"/>
        <v>#DIV/0!</v>
      </c>
      <c r="C167" s="122"/>
      <c r="D167" s="124" t="s">
        <v>388</v>
      </c>
      <c r="E167" s="86" t="s">
        <v>389</v>
      </c>
      <c r="F167" s="125" t="s">
        <v>42</v>
      </c>
      <c r="G167" s="88" t="s">
        <v>390</v>
      </c>
      <c r="H167" s="185" t="s">
        <v>215</v>
      </c>
      <c r="I167" s="200"/>
      <c r="J167" s="94"/>
      <c r="K167" s="94">
        <v>2.4</v>
      </c>
      <c r="L167" s="94">
        <v>9.1999999999999993</v>
      </c>
      <c r="M167" s="186">
        <f t="shared" si="78"/>
        <v>11.6</v>
      </c>
      <c r="N167" s="92">
        <v>0.25190000000000001</v>
      </c>
      <c r="O167" s="93">
        <f t="shared" si="79"/>
        <v>14.52</v>
      </c>
      <c r="P167" s="93"/>
      <c r="Q167" s="93">
        <f t="shared" si="80"/>
        <v>0</v>
      </c>
      <c r="R167" s="93">
        <f t="shared" si="81"/>
        <v>0</v>
      </c>
      <c r="S167" s="94">
        <f t="shared" si="82"/>
        <v>0</v>
      </c>
      <c r="T167" s="118"/>
      <c r="U167" s="118"/>
      <c r="V167" s="6" t="str">
        <f t="shared" si="65"/>
        <v>7.4</v>
      </c>
      <c r="W167" s="6" t="b">
        <f t="shared" si="73"/>
        <v>0</v>
      </c>
      <c r="X167" s="118"/>
      <c r="Y167" s="118"/>
      <c r="Z167" s="118"/>
      <c r="AA167" s="204"/>
      <c r="AB167" s="85" t="s">
        <v>388</v>
      </c>
      <c r="AC167" s="95">
        <v>0</v>
      </c>
      <c r="AD167" s="96">
        <v>0</v>
      </c>
      <c r="AE167" s="97" t="s">
        <v>64</v>
      </c>
      <c r="AF167" s="89" t="s">
        <v>64</v>
      </c>
      <c r="AG167" s="98">
        <v>0</v>
      </c>
      <c r="AH167" s="90" t="s">
        <v>64</v>
      </c>
      <c r="AI167" s="90" t="s">
        <v>64</v>
      </c>
      <c r="AJ167" s="90" t="s">
        <v>64</v>
      </c>
      <c r="AK167" s="91" t="s">
        <v>64</v>
      </c>
      <c r="AL167" s="99" t="s">
        <v>64</v>
      </c>
      <c r="AM167" s="93" t="s">
        <v>64</v>
      </c>
      <c r="AN167" s="93">
        <v>0</v>
      </c>
      <c r="AO167" s="93">
        <v>0</v>
      </c>
      <c r="AP167" s="93">
        <v>0</v>
      </c>
      <c r="AQ167" s="94">
        <v>0</v>
      </c>
      <c r="AR167" s="48" t="str">
        <f t="shared" ref="AR167:BA207" si="84">IF(AB167=D167,"ok","revisar")</f>
        <v>ok</v>
      </c>
      <c r="AS167" s="48" t="str">
        <f t="shared" si="84"/>
        <v>revisar</v>
      </c>
      <c r="AT167" s="48" t="str">
        <f t="shared" si="84"/>
        <v>revisar</v>
      </c>
      <c r="AU167" s="48" t="str">
        <f t="shared" si="83"/>
        <v>revisar</v>
      </c>
      <c r="AV167" s="48" t="str">
        <f t="shared" si="83"/>
        <v>revisar</v>
      </c>
      <c r="AW167" s="48" t="str">
        <f t="shared" si="83"/>
        <v>ok</v>
      </c>
      <c r="AX167" s="48" t="str">
        <f t="shared" si="83"/>
        <v>revisar</v>
      </c>
      <c r="AY167" s="48" t="str">
        <f t="shared" si="83"/>
        <v>revisar</v>
      </c>
      <c r="AZ167" s="48" t="str">
        <f t="shared" si="83"/>
        <v>revisar</v>
      </c>
      <c r="BA167" s="48" t="str">
        <f t="shared" si="83"/>
        <v>revisar</v>
      </c>
      <c r="BB167" s="48" t="str">
        <f t="shared" si="83"/>
        <v>revisar</v>
      </c>
      <c r="BC167" s="48" t="str">
        <f t="shared" si="83"/>
        <v>revisar</v>
      </c>
      <c r="BD167" s="48" t="str">
        <f t="shared" si="74"/>
        <v>ok</v>
      </c>
      <c r="BE167" s="48" t="str">
        <f t="shared" si="74"/>
        <v>ok</v>
      </c>
      <c r="BF167" s="48" t="str">
        <f t="shared" si="74"/>
        <v>ok</v>
      </c>
      <c r="BG167" s="48" t="str">
        <f t="shared" si="74"/>
        <v>ok</v>
      </c>
    </row>
    <row r="168" spans="1:59" ht="26.25" customHeight="1">
      <c r="A168" s="122"/>
      <c r="B168" s="123" t="e">
        <f t="shared" si="77"/>
        <v>#DIV/0!</v>
      </c>
      <c r="C168" s="122"/>
      <c r="D168" s="124" t="s">
        <v>391</v>
      </c>
      <c r="E168" s="86" t="s">
        <v>392</v>
      </c>
      <c r="F168" s="125" t="s">
        <v>42</v>
      </c>
      <c r="G168" s="88" t="s">
        <v>393</v>
      </c>
      <c r="H168" s="185" t="s">
        <v>215</v>
      </c>
      <c r="I168" s="200"/>
      <c r="J168" s="94"/>
      <c r="K168" s="94">
        <v>0.38</v>
      </c>
      <c r="L168" s="94">
        <v>10.7</v>
      </c>
      <c r="M168" s="186">
        <f t="shared" si="78"/>
        <v>11.08</v>
      </c>
      <c r="N168" s="92">
        <v>0.25190000000000001</v>
      </c>
      <c r="O168" s="93">
        <f t="shared" si="79"/>
        <v>13.87</v>
      </c>
      <c r="P168" s="93"/>
      <c r="Q168" s="93">
        <f t="shared" si="80"/>
        <v>0</v>
      </c>
      <c r="R168" s="93">
        <f t="shared" si="81"/>
        <v>0</v>
      </c>
      <c r="S168" s="94">
        <f t="shared" si="82"/>
        <v>0</v>
      </c>
      <c r="T168" s="118"/>
      <c r="U168" s="118"/>
      <c r="V168" s="6" t="str">
        <f t="shared" si="65"/>
        <v>7.5</v>
      </c>
      <c r="W168" s="6" t="b">
        <f t="shared" si="73"/>
        <v>0</v>
      </c>
      <c r="X168" s="118"/>
      <c r="Y168" s="118"/>
      <c r="Z168" s="118"/>
      <c r="AA168" s="204"/>
      <c r="AB168" s="85" t="s">
        <v>391</v>
      </c>
      <c r="AC168" s="95">
        <v>0</v>
      </c>
      <c r="AD168" s="96">
        <v>0</v>
      </c>
      <c r="AE168" s="97" t="s">
        <v>64</v>
      </c>
      <c r="AF168" s="89" t="s">
        <v>64</v>
      </c>
      <c r="AG168" s="98">
        <v>0</v>
      </c>
      <c r="AH168" s="90" t="s">
        <v>64</v>
      </c>
      <c r="AI168" s="90" t="s">
        <v>64</v>
      </c>
      <c r="AJ168" s="90" t="s">
        <v>64</v>
      </c>
      <c r="AK168" s="91" t="s">
        <v>64</v>
      </c>
      <c r="AL168" s="99" t="s">
        <v>64</v>
      </c>
      <c r="AM168" s="93" t="s">
        <v>64</v>
      </c>
      <c r="AN168" s="93">
        <v>0</v>
      </c>
      <c r="AO168" s="93">
        <v>0</v>
      </c>
      <c r="AP168" s="93">
        <v>0</v>
      </c>
      <c r="AQ168" s="94">
        <v>0</v>
      </c>
      <c r="AR168" s="48" t="str">
        <f t="shared" si="84"/>
        <v>ok</v>
      </c>
      <c r="AS168" s="48" t="str">
        <f t="shared" si="84"/>
        <v>revisar</v>
      </c>
      <c r="AT168" s="48" t="str">
        <f t="shared" si="84"/>
        <v>revisar</v>
      </c>
      <c r="AU168" s="48" t="str">
        <f t="shared" si="83"/>
        <v>revisar</v>
      </c>
      <c r="AV168" s="48" t="str">
        <f t="shared" si="83"/>
        <v>revisar</v>
      </c>
      <c r="AW168" s="48" t="str">
        <f t="shared" si="83"/>
        <v>ok</v>
      </c>
      <c r="AX168" s="48" t="str">
        <f t="shared" si="83"/>
        <v>revisar</v>
      </c>
      <c r="AY168" s="48" t="str">
        <f t="shared" si="83"/>
        <v>revisar</v>
      </c>
      <c r="AZ168" s="48" t="str">
        <f t="shared" si="83"/>
        <v>revisar</v>
      </c>
      <c r="BA168" s="48" t="str">
        <f t="shared" si="83"/>
        <v>revisar</v>
      </c>
      <c r="BB168" s="48" t="str">
        <f t="shared" si="83"/>
        <v>revisar</v>
      </c>
      <c r="BC168" s="48" t="str">
        <f t="shared" si="83"/>
        <v>revisar</v>
      </c>
      <c r="BD168" s="48" t="str">
        <f t="shared" si="74"/>
        <v>ok</v>
      </c>
      <c r="BE168" s="48" t="str">
        <f t="shared" si="74"/>
        <v>ok</v>
      </c>
      <c r="BF168" s="48" t="str">
        <f t="shared" si="74"/>
        <v>ok</v>
      </c>
      <c r="BG168" s="48" t="str">
        <f t="shared" si="74"/>
        <v>ok</v>
      </c>
    </row>
    <row r="169" spans="1:59" ht="26.25" customHeight="1">
      <c r="A169" s="122"/>
      <c r="B169" s="123" t="e">
        <f t="shared" si="77"/>
        <v>#DIV/0!</v>
      </c>
      <c r="C169" s="122"/>
      <c r="D169" s="124" t="s">
        <v>394</v>
      </c>
      <c r="E169" s="86" t="s">
        <v>395</v>
      </c>
      <c r="F169" s="125" t="s">
        <v>42</v>
      </c>
      <c r="G169" s="88" t="s">
        <v>396</v>
      </c>
      <c r="H169" s="185" t="s">
        <v>215</v>
      </c>
      <c r="I169" s="200"/>
      <c r="J169" s="94"/>
      <c r="K169" s="94">
        <v>0.38</v>
      </c>
      <c r="L169" s="94">
        <v>10.07</v>
      </c>
      <c r="M169" s="186">
        <f t="shared" si="78"/>
        <v>10.450000000000001</v>
      </c>
      <c r="N169" s="92">
        <v>0.25190000000000001</v>
      </c>
      <c r="O169" s="93">
        <f t="shared" si="79"/>
        <v>13.08</v>
      </c>
      <c r="P169" s="93"/>
      <c r="Q169" s="93">
        <f t="shared" si="80"/>
        <v>0</v>
      </c>
      <c r="R169" s="93">
        <f t="shared" si="81"/>
        <v>0</v>
      </c>
      <c r="S169" s="94">
        <f t="shared" si="82"/>
        <v>0</v>
      </c>
      <c r="T169" s="118"/>
      <c r="U169" s="118"/>
      <c r="V169" s="6" t="str">
        <f t="shared" si="65"/>
        <v>7.6</v>
      </c>
      <c r="W169" s="6" t="b">
        <f t="shared" si="73"/>
        <v>0</v>
      </c>
      <c r="X169" s="118"/>
      <c r="Y169" s="118"/>
      <c r="Z169" s="118"/>
      <c r="AA169" s="204"/>
      <c r="AB169" s="85" t="s">
        <v>394</v>
      </c>
      <c r="AC169" s="95">
        <v>0</v>
      </c>
      <c r="AD169" s="96">
        <v>0</v>
      </c>
      <c r="AE169" s="97" t="s">
        <v>64</v>
      </c>
      <c r="AF169" s="89" t="s">
        <v>64</v>
      </c>
      <c r="AG169" s="98">
        <v>0</v>
      </c>
      <c r="AH169" s="90" t="s">
        <v>64</v>
      </c>
      <c r="AI169" s="90" t="s">
        <v>64</v>
      </c>
      <c r="AJ169" s="90" t="s">
        <v>64</v>
      </c>
      <c r="AK169" s="91" t="s">
        <v>64</v>
      </c>
      <c r="AL169" s="99" t="s">
        <v>64</v>
      </c>
      <c r="AM169" s="93" t="s">
        <v>64</v>
      </c>
      <c r="AN169" s="93">
        <v>0</v>
      </c>
      <c r="AO169" s="93">
        <v>0</v>
      </c>
      <c r="AP169" s="93">
        <v>0</v>
      </c>
      <c r="AQ169" s="94">
        <v>0</v>
      </c>
      <c r="AR169" s="48" t="str">
        <f t="shared" si="84"/>
        <v>ok</v>
      </c>
      <c r="AS169" s="48" t="str">
        <f t="shared" si="84"/>
        <v>revisar</v>
      </c>
      <c r="AT169" s="48" t="str">
        <f t="shared" si="84"/>
        <v>revisar</v>
      </c>
      <c r="AU169" s="48" t="str">
        <f t="shared" si="83"/>
        <v>revisar</v>
      </c>
      <c r="AV169" s="48" t="str">
        <f t="shared" si="83"/>
        <v>revisar</v>
      </c>
      <c r="AW169" s="48" t="str">
        <f t="shared" si="83"/>
        <v>ok</v>
      </c>
      <c r="AX169" s="48" t="str">
        <f t="shared" si="83"/>
        <v>revisar</v>
      </c>
      <c r="AY169" s="48" t="str">
        <f t="shared" si="83"/>
        <v>revisar</v>
      </c>
      <c r="AZ169" s="48" t="str">
        <f t="shared" si="83"/>
        <v>revisar</v>
      </c>
      <c r="BA169" s="48" t="str">
        <f t="shared" si="83"/>
        <v>revisar</v>
      </c>
      <c r="BB169" s="48" t="str">
        <f t="shared" si="83"/>
        <v>revisar</v>
      </c>
      <c r="BC169" s="48" t="str">
        <f t="shared" si="83"/>
        <v>revisar</v>
      </c>
      <c r="BD169" s="48" t="str">
        <f t="shared" si="74"/>
        <v>ok</v>
      </c>
      <c r="BE169" s="48" t="str">
        <f t="shared" si="74"/>
        <v>ok</v>
      </c>
      <c r="BF169" s="48" t="str">
        <f t="shared" si="74"/>
        <v>ok</v>
      </c>
      <c r="BG169" s="48" t="str">
        <f t="shared" si="74"/>
        <v>ok</v>
      </c>
    </row>
    <row r="170" spans="1:59" ht="37.5" customHeight="1">
      <c r="A170" s="122"/>
      <c r="B170" s="123" t="e">
        <f t="shared" si="77"/>
        <v>#DIV/0!</v>
      </c>
      <c r="C170" s="122"/>
      <c r="D170" s="124" t="s">
        <v>397</v>
      </c>
      <c r="E170" s="86" t="s">
        <v>398</v>
      </c>
      <c r="F170" s="125" t="s">
        <v>42</v>
      </c>
      <c r="G170" s="88" t="s">
        <v>399</v>
      </c>
      <c r="H170" s="185" t="s">
        <v>40</v>
      </c>
      <c r="I170" s="200"/>
      <c r="J170" s="94"/>
      <c r="K170" s="94">
        <v>32.86</v>
      </c>
      <c r="L170" s="94">
        <v>79.930000000000007</v>
      </c>
      <c r="M170" s="186">
        <f t="shared" si="78"/>
        <v>112.79</v>
      </c>
      <c r="N170" s="92">
        <v>0.25190000000000001</v>
      </c>
      <c r="O170" s="93">
        <f t="shared" si="79"/>
        <v>141.19999999999999</v>
      </c>
      <c r="P170" s="93"/>
      <c r="Q170" s="93">
        <f t="shared" si="80"/>
        <v>0</v>
      </c>
      <c r="R170" s="93">
        <f t="shared" si="81"/>
        <v>0</v>
      </c>
      <c r="S170" s="94">
        <f t="shared" si="82"/>
        <v>0</v>
      </c>
      <c r="T170" s="118"/>
      <c r="U170" s="118"/>
      <c r="V170" s="6" t="str">
        <f t="shared" si="65"/>
        <v>7.7</v>
      </c>
      <c r="W170" s="6" t="b">
        <f t="shared" si="73"/>
        <v>0</v>
      </c>
      <c r="X170" s="118"/>
      <c r="Y170" s="118"/>
      <c r="Z170" s="118"/>
      <c r="AA170" s="204"/>
      <c r="AB170" s="85" t="s">
        <v>397</v>
      </c>
      <c r="AC170" s="95">
        <v>0</v>
      </c>
      <c r="AD170" s="96">
        <v>0</v>
      </c>
      <c r="AE170" s="97" t="s">
        <v>64</v>
      </c>
      <c r="AF170" s="89" t="s">
        <v>64</v>
      </c>
      <c r="AG170" s="98">
        <v>0</v>
      </c>
      <c r="AH170" s="90" t="s">
        <v>64</v>
      </c>
      <c r="AI170" s="90" t="s">
        <v>64</v>
      </c>
      <c r="AJ170" s="90" t="s">
        <v>64</v>
      </c>
      <c r="AK170" s="91" t="s">
        <v>64</v>
      </c>
      <c r="AL170" s="99" t="s">
        <v>64</v>
      </c>
      <c r="AM170" s="93" t="s">
        <v>64</v>
      </c>
      <c r="AN170" s="93">
        <v>0</v>
      </c>
      <c r="AO170" s="93">
        <v>0</v>
      </c>
      <c r="AP170" s="93">
        <v>0</v>
      </c>
      <c r="AQ170" s="94">
        <v>0</v>
      </c>
      <c r="AR170" s="48" t="str">
        <f t="shared" si="84"/>
        <v>ok</v>
      </c>
      <c r="AS170" s="48" t="str">
        <f t="shared" si="84"/>
        <v>revisar</v>
      </c>
      <c r="AT170" s="48" t="str">
        <f t="shared" si="84"/>
        <v>revisar</v>
      </c>
      <c r="AU170" s="48" t="str">
        <f t="shared" si="83"/>
        <v>revisar</v>
      </c>
      <c r="AV170" s="48" t="str">
        <f t="shared" si="83"/>
        <v>revisar</v>
      </c>
      <c r="AW170" s="48" t="str">
        <f t="shared" si="83"/>
        <v>ok</v>
      </c>
      <c r="AX170" s="48" t="str">
        <f t="shared" si="83"/>
        <v>revisar</v>
      </c>
      <c r="AY170" s="48" t="str">
        <f t="shared" si="83"/>
        <v>revisar</v>
      </c>
      <c r="AZ170" s="48" t="str">
        <f t="shared" si="83"/>
        <v>revisar</v>
      </c>
      <c r="BA170" s="48" t="str">
        <f t="shared" si="83"/>
        <v>revisar</v>
      </c>
      <c r="BB170" s="48" t="str">
        <f t="shared" si="83"/>
        <v>revisar</v>
      </c>
      <c r="BC170" s="48" t="str">
        <f t="shared" si="83"/>
        <v>revisar</v>
      </c>
      <c r="BD170" s="48" t="str">
        <f t="shared" si="74"/>
        <v>ok</v>
      </c>
      <c r="BE170" s="48" t="str">
        <f t="shared" si="74"/>
        <v>ok</v>
      </c>
      <c r="BF170" s="48" t="str">
        <f t="shared" si="74"/>
        <v>ok</v>
      </c>
      <c r="BG170" s="48" t="str">
        <f t="shared" si="74"/>
        <v>ok</v>
      </c>
    </row>
    <row r="171" spans="1:59" ht="26.25" customHeight="1">
      <c r="A171" s="122"/>
      <c r="B171" s="123" t="e">
        <f t="shared" si="77"/>
        <v>#DIV/0!</v>
      </c>
      <c r="C171" s="122"/>
      <c r="D171" s="124" t="s">
        <v>400</v>
      </c>
      <c r="E171" s="86">
        <v>92269</v>
      </c>
      <c r="F171" s="125" t="s">
        <v>28</v>
      </c>
      <c r="G171" s="88" t="s">
        <v>401</v>
      </c>
      <c r="H171" s="185" t="s">
        <v>40</v>
      </c>
      <c r="I171" s="200"/>
      <c r="J171" s="94"/>
      <c r="K171" s="94">
        <v>24.62</v>
      </c>
      <c r="L171" s="94">
        <v>73.180000000000007</v>
      </c>
      <c r="M171" s="186">
        <f t="shared" si="78"/>
        <v>97.800000000000011</v>
      </c>
      <c r="N171" s="92">
        <v>0.25190000000000001</v>
      </c>
      <c r="O171" s="93">
        <f t="shared" si="79"/>
        <v>122.43</v>
      </c>
      <c r="P171" s="93"/>
      <c r="Q171" s="93">
        <f t="shared" si="80"/>
        <v>0</v>
      </c>
      <c r="R171" s="93">
        <f t="shared" si="81"/>
        <v>0</v>
      </c>
      <c r="S171" s="94">
        <f t="shared" si="82"/>
        <v>0</v>
      </c>
      <c r="T171" s="118"/>
      <c r="U171" s="118"/>
      <c r="V171" s="6" t="str">
        <f t="shared" si="65"/>
        <v>7.8</v>
      </c>
      <c r="W171" s="6" t="b">
        <f t="shared" si="73"/>
        <v>0</v>
      </c>
      <c r="X171" s="118"/>
      <c r="Y171" s="118"/>
      <c r="Z171" s="118"/>
      <c r="AA171" s="204"/>
      <c r="AB171" s="85" t="s">
        <v>400</v>
      </c>
      <c r="AC171" s="95">
        <v>0</v>
      </c>
      <c r="AD171" s="96">
        <v>0</v>
      </c>
      <c r="AE171" s="97" t="s">
        <v>64</v>
      </c>
      <c r="AF171" s="89" t="s">
        <v>64</v>
      </c>
      <c r="AG171" s="98">
        <v>0</v>
      </c>
      <c r="AH171" s="90" t="s">
        <v>64</v>
      </c>
      <c r="AI171" s="90" t="s">
        <v>64</v>
      </c>
      <c r="AJ171" s="90" t="s">
        <v>64</v>
      </c>
      <c r="AK171" s="91" t="s">
        <v>64</v>
      </c>
      <c r="AL171" s="99" t="s">
        <v>64</v>
      </c>
      <c r="AM171" s="93" t="s">
        <v>64</v>
      </c>
      <c r="AN171" s="93">
        <v>0</v>
      </c>
      <c r="AO171" s="93">
        <v>0</v>
      </c>
      <c r="AP171" s="93">
        <v>0</v>
      </c>
      <c r="AQ171" s="94">
        <v>0</v>
      </c>
      <c r="AR171" s="48" t="str">
        <f t="shared" si="84"/>
        <v>ok</v>
      </c>
      <c r="AS171" s="48" t="str">
        <f t="shared" si="84"/>
        <v>revisar</v>
      </c>
      <c r="AT171" s="48" t="str">
        <f t="shared" si="84"/>
        <v>revisar</v>
      </c>
      <c r="AU171" s="48" t="str">
        <f t="shared" si="83"/>
        <v>revisar</v>
      </c>
      <c r="AV171" s="48" t="str">
        <f t="shared" si="83"/>
        <v>revisar</v>
      </c>
      <c r="AW171" s="48" t="str">
        <f t="shared" si="83"/>
        <v>ok</v>
      </c>
      <c r="AX171" s="48" t="str">
        <f t="shared" si="83"/>
        <v>revisar</v>
      </c>
      <c r="AY171" s="48" t="str">
        <f t="shared" si="83"/>
        <v>revisar</v>
      </c>
      <c r="AZ171" s="48" t="str">
        <f t="shared" si="83"/>
        <v>revisar</v>
      </c>
      <c r="BA171" s="48" t="str">
        <f t="shared" si="83"/>
        <v>revisar</v>
      </c>
      <c r="BB171" s="48" t="str">
        <f t="shared" si="83"/>
        <v>revisar</v>
      </c>
      <c r="BC171" s="48" t="str">
        <f t="shared" si="83"/>
        <v>revisar</v>
      </c>
      <c r="BD171" s="48" t="str">
        <f t="shared" si="74"/>
        <v>ok</v>
      </c>
      <c r="BE171" s="48" t="str">
        <f t="shared" si="74"/>
        <v>ok</v>
      </c>
      <c r="BF171" s="48" t="str">
        <f t="shared" si="74"/>
        <v>ok</v>
      </c>
      <c r="BG171" s="48" t="str">
        <f t="shared" si="74"/>
        <v>ok</v>
      </c>
    </row>
    <row r="172" spans="1:59" ht="26.25" customHeight="1">
      <c r="A172" s="122"/>
      <c r="B172" s="123" t="e">
        <f t="shared" si="77"/>
        <v>#DIV/0!</v>
      </c>
      <c r="C172" s="122"/>
      <c r="D172" s="124" t="s">
        <v>402</v>
      </c>
      <c r="E172" s="86">
        <v>92270</v>
      </c>
      <c r="F172" s="125" t="s">
        <v>28</v>
      </c>
      <c r="G172" s="88" t="s">
        <v>403</v>
      </c>
      <c r="H172" s="185" t="s">
        <v>40</v>
      </c>
      <c r="I172" s="200"/>
      <c r="J172" s="94"/>
      <c r="K172" s="94">
        <v>30.32</v>
      </c>
      <c r="L172" s="94">
        <v>112.74</v>
      </c>
      <c r="M172" s="186">
        <f t="shared" si="78"/>
        <v>143.06</v>
      </c>
      <c r="N172" s="92">
        <v>0.25190000000000001</v>
      </c>
      <c r="O172" s="93">
        <f t="shared" si="79"/>
        <v>179.09</v>
      </c>
      <c r="P172" s="93"/>
      <c r="Q172" s="93">
        <f t="shared" si="80"/>
        <v>0</v>
      </c>
      <c r="R172" s="93">
        <f t="shared" si="81"/>
        <v>0</v>
      </c>
      <c r="S172" s="94">
        <f t="shared" si="82"/>
        <v>0</v>
      </c>
      <c r="T172" s="118"/>
      <c r="U172" s="118"/>
      <c r="V172" s="6" t="str">
        <f t="shared" si="65"/>
        <v>7.9</v>
      </c>
      <c r="W172" s="6" t="b">
        <f t="shared" si="73"/>
        <v>0</v>
      </c>
      <c r="X172" s="118"/>
      <c r="Y172" s="118"/>
      <c r="Z172" s="118"/>
      <c r="AA172" s="204"/>
      <c r="AB172" s="85" t="s">
        <v>402</v>
      </c>
      <c r="AC172" s="95">
        <v>0</v>
      </c>
      <c r="AD172" s="96">
        <v>0</v>
      </c>
      <c r="AE172" s="97" t="s">
        <v>64</v>
      </c>
      <c r="AF172" s="89" t="s">
        <v>64</v>
      </c>
      <c r="AG172" s="98">
        <v>0</v>
      </c>
      <c r="AH172" s="90" t="s">
        <v>64</v>
      </c>
      <c r="AI172" s="90" t="s">
        <v>64</v>
      </c>
      <c r="AJ172" s="90" t="s">
        <v>64</v>
      </c>
      <c r="AK172" s="91" t="s">
        <v>64</v>
      </c>
      <c r="AL172" s="99" t="s">
        <v>64</v>
      </c>
      <c r="AM172" s="93" t="s">
        <v>64</v>
      </c>
      <c r="AN172" s="93">
        <v>0</v>
      </c>
      <c r="AO172" s="93">
        <v>0</v>
      </c>
      <c r="AP172" s="93">
        <v>0</v>
      </c>
      <c r="AQ172" s="94">
        <v>0</v>
      </c>
      <c r="AR172" s="48" t="str">
        <f t="shared" si="84"/>
        <v>ok</v>
      </c>
      <c r="AS172" s="48" t="str">
        <f t="shared" si="84"/>
        <v>revisar</v>
      </c>
      <c r="AT172" s="48" t="str">
        <f t="shared" si="84"/>
        <v>revisar</v>
      </c>
      <c r="AU172" s="48" t="str">
        <f t="shared" si="83"/>
        <v>revisar</v>
      </c>
      <c r="AV172" s="48" t="str">
        <f t="shared" si="83"/>
        <v>revisar</v>
      </c>
      <c r="AW172" s="48" t="str">
        <f t="shared" si="83"/>
        <v>ok</v>
      </c>
      <c r="AX172" s="48" t="str">
        <f t="shared" si="83"/>
        <v>revisar</v>
      </c>
      <c r="AY172" s="48" t="str">
        <f t="shared" si="83"/>
        <v>revisar</v>
      </c>
      <c r="AZ172" s="48" t="str">
        <f t="shared" si="83"/>
        <v>revisar</v>
      </c>
      <c r="BA172" s="48" t="str">
        <f t="shared" si="83"/>
        <v>revisar</v>
      </c>
      <c r="BB172" s="48" t="str">
        <f t="shared" si="83"/>
        <v>revisar</v>
      </c>
      <c r="BC172" s="48" t="str">
        <f t="shared" si="83"/>
        <v>revisar</v>
      </c>
      <c r="BD172" s="48" t="str">
        <f t="shared" si="74"/>
        <v>ok</v>
      </c>
      <c r="BE172" s="48" t="str">
        <f t="shared" si="74"/>
        <v>ok</v>
      </c>
      <c r="BF172" s="48" t="str">
        <f t="shared" si="74"/>
        <v>ok</v>
      </c>
      <c r="BG172" s="48" t="str">
        <f t="shared" si="74"/>
        <v>ok</v>
      </c>
    </row>
    <row r="173" spans="1:59" ht="26.25" customHeight="1">
      <c r="A173" s="122"/>
      <c r="B173" s="123" t="e">
        <f t="shared" si="77"/>
        <v>#DIV/0!</v>
      </c>
      <c r="C173" s="122"/>
      <c r="D173" s="124" t="s">
        <v>404</v>
      </c>
      <c r="E173" s="86" t="s">
        <v>405</v>
      </c>
      <c r="F173" s="125" t="s">
        <v>42</v>
      </c>
      <c r="G173" s="88" t="s">
        <v>406</v>
      </c>
      <c r="H173" s="185" t="s">
        <v>30</v>
      </c>
      <c r="I173" s="200"/>
      <c r="J173" s="94"/>
      <c r="K173" s="94">
        <v>323.10000000000002</v>
      </c>
      <c r="L173" s="94">
        <v>760.03</v>
      </c>
      <c r="M173" s="186">
        <f t="shared" si="78"/>
        <v>1083.1300000000001</v>
      </c>
      <c r="N173" s="92">
        <v>0.25190000000000001</v>
      </c>
      <c r="O173" s="93">
        <f t="shared" si="79"/>
        <v>1355.97</v>
      </c>
      <c r="P173" s="93"/>
      <c r="Q173" s="93">
        <f t="shared" si="80"/>
        <v>0</v>
      </c>
      <c r="R173" s="93">
        <f t="shared" si="81"/>
        <v>0</v>
      </c>
      <c r="S173" s="94">
        <f t="shared" si="82"/>
        <v>0</v>
      </c>
      <c r="T173" s="118"/>
      <c r="U173" s="118"/>
      <c r="V173" s="6" t="str">
        <f t="shared" si="65"/>
        <v>7.10</v>
      </c>
      <c r="W173" s="6" t="b">
        <f t="shared" si="73"/>
        <v>0</v>
      </c>
      <c r="X173" s="118"/>
      <c r="Y173" s="118"/>
      <c r="Z173" s="118"/>
      <c r="AA173" s="204"/>
      <c r="AB173" s="85" t="s">
        <v>404</v>
      </c>
      <c r="AC173" s="95">
        <v>0</v>
      </c>
      <c r="AD173" s="96">
        <v>0</v>
      </c>
      <c r="AE173" s="97" t="s">
        <v>64</v>
      </c>
      <c r="AF173" s="89" t="s">
        <v>64</v>
      </c>
      <c r="AG173" s="98">
        <v>0</v>
      </c>
      <c r="AH173" s="90" t="s">
        <v>64</v>
      </c>
      <c r="AI173" s="90" t="s">
        <v>64</v>
      </c>
      <c r="AJ173" s="90" t="s">
        <v>64</v>
      </c>
      <c r="AK173" s="91" t="s">
        <v>64</v>
      </c>
      <c r="AL173" s="99" t="s">
        <v>64</v>
      </c>
      <c r="AM173" s="93" t="s">
        <v>64</v>
      </c>
      <c r="AN173" s="93">
        <v>0</v>
      </c>
      <c r="AO173" s="93">
        <v>0</v>
      </c>
      <c r="AP173" s="93">
        <v>0</v>
      </c>
      <c r="AQ173" s="94">
        <v>0</v>
      </c>
      <c r="AR173" s="48" t="str">
        <f t="shared" si="84"/>
        <v>ok</v>
      </c>
      <c r="AS173" s="48" t="str">
        <f t="shared" si="84"/>
        <v>revisar</v>
      </c>
      <c r="AT173" s="48" t="str">
        <f t="shared" si="84"/>
        <v>revisar</v>
      </c>
      <c r="AU173" s="48" t="str">
        <f t="shared" si="83"/>
        <v>revisar</v>
      </c>
      <c r="AV173" s="48" t="str">
        <f t="shared" si="83"/>
        <v>revisar</v>
      </c>
      <c r="AW173" s="48" t="str">
        <f t="shared" si="83"/>
        <v>ok</v>
      </c>
      <c r="AX173" s="48" t="str">
        <f t="shared" si="83"/>
        <v>revisar</v>
      </c>
      <c r="AY173" s="48" t="str">
        <f t="shared" si="83"/>
        <v>revisar</v>
      </c>
      <c r="AZ173" s="48" t="str">
        <f t="shared" si="83"/>
        <v>revisar</v>
      </c>
      <c r="BA173" s="48" t="str">
        <f t="shared" si="83"/>
        <v>revisar</v>
      </c>
      <c r="BB173" s="48" t="str">
        <f t="shared" si="83"/>
        <v>revisar</v>
      </c>
      <c r="BC173" s="48" t="str">
        <f t="shared" si="83"/>
        <v>revisar</v>
      </c>
      <c r="BD173" s="48" t="str">
        <f t="shared" si="74"/>
        <v>ok</v>
      </c>
      <c r="BE173" s="48" t="str">
        <f t="shared" si="74"/>
        <v>ok</v>
      </c>
      <c r="BF173" s="48" t="str">
        <f t="shared" si="74"/>
        <v>ok</v>
      </c>
      <c r="BG173" s="48" t="str">
        <f t="shared" si="74"/>
        <v>ok</v>
      </c>
    </row>
    <row r="174" spans="1:59" ht="26.25" customHeight="1">
      <c r="A174" s="122"/>
      <c r="B174" s="123" t="e">
        <f t="shared" si="77"/>
        <v>#DIV/0!</v>
      </c>
      <c r="C174" s="122"/>
      <c r="D174" s="124" t="s">
        <v>407</v>
      </c>
      <c r="E174" s="86">
        <v>94964</v>
      </c>
      <c r="F174" s="125" t="s">
        <v>28</v>
      </c>
      <c r="G174" s="88" t="s">
        <v>408</v>
      </c>
      <c r="H174" s="185" t="s">
        <v>30</v>
      </c>
      <c r="I174" s="200"/>
      <c r="J174" s="94"/>
      <c r="K174" s="94">
        <v>91.4</v>
      </c>
      <c r="L174" s="94">
        <v>440.01</v>
      </c>
      <c r="M174" s="186">
        <f t="shared" si="78"/>
        <v>531.41</v>
      </c>
      <c r="N174" s="92">
        <v>0.25190000000000001</v>
      </c>
      <c r="O174" s="93">
        <f t="shared" si="79"/>
        <v>665.27</v>
      </c>
      <c r="P174" s="93"/>
      <c r="Q174" s="93">
        <f t="shared" si="80"/>
        <v>0</v>
      </c>
      <c r="R174" s="93">
        <f t="shared" si="81"/>
        <v>0</v>
      </c>
      <c r="S174" s="94">
        <f t="shared" si="82"/>
        <v>0</v>
      </c>
      <c r="T174" s="118"/>
      <c r="U174" s="118"/>
      <c r="V174" s="6" t="str">
        <f t="shared" si="65"/>
        <v>7.11</v>
      </c>
      <c r="W174" s="6" t="b">
        <f t="shared" si="73"/>
        <v>0</v>
      </c>
      <c r="X174" s="118"/>
      <c r="Y174" s="118"/>
      <c r="Z174" s="118"/>
      <c r="AA174" s="204"/>
      <c r="AB174" s="85" t="s">
        <v>407</v>
      </c>
      <c r="AC174" s="95">
        <v>0</v>
      </c>
      <c r="AD174" s="96">
        <v>0</v>
      </c>
      <c r="AE174" s="97" t="s">
        <v>64</v>
      </c>
      <c r="AF174" s="89" t="s">
        <v>64</v>
      </c>
      <c r="AG174" s="98">
        <v>0</v>
      </c>
      <c r="AH174" s="90" t="s">
        <v>64</v>
      </c>
      <c r="AI174" s="90" t="s">
        <v>64</v>
      </c>
      <c r="AJ174" s="90" t="s">
        <v>64</v>
      </c>
      <c r="AK174" s="91" t="s">
        <v>64</v>
      </c>
      <c r="AL174" s="99" t="s">
        <v>64</v>
      </c>
      <c r="AM174" s="93" t="s">
        <v>64</v>
      </c>
      <c r="AN174" s="93">
        <v>0</v>
      </c>
      <c r="AO174" s="93">
        <v>0</v>
      </c>
      <c r="AP174" s="93">
        <v>0</v>
      </c>
      <c r="AQ174" s="94">
        <v>0</v>
      </c>
      <c r="AR174" s="48" t="str">
        <f t="shared" si="84"/>
        <v>ok</v>
      </c>
      <c r="AS174" s="48" t="str">
        <f t="shared" si="84"/>
        <v>revisar</v>
      </c>
      <c r="AT174" s="48" t="str">
        <f t="shared" si="84"/>
        <v>revisar</v>
      </c>
      <c r="AU174" s="48" t="str">
        <f t="shared" si="83"/>
        <v>revisar</v>
      </c>
      <c r="AV174" s="48" t="str">
        <f t="shared" si="83"/>
        <v>revisar</v>
      </c>
      <c r="AW174" s="48" t="str">
        <f t="shared" si="83"/>
        <v>ok</v>
      </c>
      <c r="AX174" s="48" t="str">
        <f t="shared" si="83"/>
        <v>revisar</v>
      </c>
      <c r="AY174" s="48" t="str">
        <f t="shared" si="83"/>
        <v>revisar</v>
      </c>
      <c r="AZ174" s="48" t="str">
        <f t="shared" si="83"/>
        <v>revisar</v>
      </c>
      <c r="BA174" s="48" t="str">
        <f t="shared" si="83"/>
        <v>revisar</v>
      </c>
      <c r="BB174" s="48" t="str">
        <f t="shared" si="83"/>
        <v>revisar</v>
      </c>
      <c r="BC174" s="48" t="str">
        <f t="shared" si="83"/>
        <v>revisar</v>
      </c>
      <c r="BD174" s="48" t="str">
        <f t="shared" si="74"/>
        <v>ok</v>
      </c>
      <c r="BE174" s="48" t="str">
        <f t="shared" si="74"/>
        <v>ok</v>
      </c>
      <c r="BF174" s="48" t="str">
        <f t="shared" si="74"/>
        <v>ok</v>
      </c>
      <c r="BG174" s="48" t="str">
        <f t="shared" si="74"/>
        <v>ok</v>
      </c>
    </row>
    <row r="175" spans="1:59" ht="26.25" customHeight="1">
      <c r="A175" s="122"/>
      <c r="B175" s="123" t="e">
        <f t="shared" si="77"/>
        <v>#DIV/0!</v>
      </c>
      <c r="C175" s="122"/>
      <c r="D175" s="124" t="s">
        <v>409</v>
      </c>
      <c r="E175" s="86">
        <v>103670</v>
      </c>
      <c r="F175" s="125" t="s">
        <v>28</v>
      </c>
      <c r="G175" s="88" t="s">
        <v>410</v>
      </c>
      <c r="H175" s="185" t="s">
        <v>30</v>
      </c>
      <c r="I175" s="200"/>
      <c r="J175" s="94"/>
      <c r="K175" s="94">
        <v>235.24</v>
      </c>
      <c r="L175" s="94">
        <v>75.44</v>
      </c>
      <c r="M175" s="186">
        <f t="shared" si="78"/>
        <v>310.68</v>
      </c>
      <c r="N175" s="92">
        <v>0.25190000000000001</v>
      </c>
      <c r="O175" s="93">
        <f t="shared" si="79"/>
        <v>388.94</v>
      </c>
      <c r="P175" s="93"/>
      <c r="Q175" s="93">
        <f t="shared" si="80"/>
        <v>0</v>
      </c>
      <c r="R175" s="93">
        <f t="shared" si="81"/>
        <v>0</v>
      </c>
      <c r="S175" s="94">
        <f t="shared" si="82"/>
        <v>0</v>
      </c>
      <c r="T175" s="118"/>
      <c r="U175" s="118"/>
      <c r="V175" s="6" t="str">
        <f t="shared" si="65"/>
        <v>7.12</v>
      </c>
      <c r="W175" s="6" t="b">
        <f t="shared" si="73"/>
        <v>0</v>
      </c>
      <c r="X175" s="118"/>
      <c r="Y175" s="118"/>
      <c r="Z175" s="118"/>
      <c r="AA175" s="204"/>
      <c r="AB175" s="85" t="s">
        <v>409</v>
      </c>
      <c r="AC175" s="95">
        <v>0</v>
      </c>
      <c r="AD175" s="96">
        <v>0</v>
      </c>
      <c r="AE175" s="97" t="s">
        <v>64</v>
      </c>
      <c r="AF175" s="89" t="s">
        <v>64</v>
      </c>
      <c r="AG175" s="98">
        <v>0</v>
      </c>
      <c r="AH175" s="90" t="s">
        <v>64</v>
      </c>
      <c r="AI175" s="90" t="s">
        <v>64</v>
      </c>
      <c r="AJ175" s="90" t="s">
        <v>64</v>
      </c>
      <c r="AK175" s="91" t="s">
        <v>64</v>
      </c>
      <c r="AL175" s="99" t="s">
        <v>64</v>
      </c>
      <c r="AM175" s="93" t="s">
        <v>64</v>
      </c>
      <c r="AN175" s="93">
        <v>0</v>
      </c>
      <c r="AO175" s="93">
        <v>0</v>
      </c>
      <c r="AP175" s="93">
        <v>0</v>
      </c>
      <c r="AQ175" s="94">
        <v>0</v>
      </c>
      <c r="AR175" s="48" t="str">
        <f t="shared" si="84"/>
        <v>ok</v>
      </c>
      <c r="AS175" s="48" t="str">
        <f t="shared" si="84"/>
        <v>revisar</v>
      </c>
      <c r="AT175" s="48" t="str">
        <f t="shared" si="84"/>
        <v>revisar</v>
      </c>
      <c r="AU175" s="48" t="str">
        <f t="shared" si="83"/>
        <v>revisar</v>
      </c>
      <c r="AV175" s="48" t="str">
        <f t="shared" si="83"/>
        <v>revisar</v>
      </c>
      <c r="AW175" s="48" t="str">
        <f t="shared" si="83"/>
        <v>ok</v>
      </c>
      <c r="AX175" s="48" t="str">
        <f t="shared" si="83"/>
        <v>revisar</v>
      </c>
      <c r="AY175" s="48" t="str">
        <f t="shared" si="83"/>
        <v>revisar</v>
      </c>
      <c r="AZ175" s="48" t="str">
        <f t="shared" si="83"/>
        <v>revisar</v>
      </c>
      <c r="BA175" s="48" t="str">
        <f t="shared" si="83"/>
        <v>revisar</v>
      </c>
      <c r="BB175" s="48" t="str">
        <f t="shared" si="83"/>
        <v>revisar</v>
      </c>
      <c r="BC175" s="48" t="str">
        <f t="shared" si="83"/>
        <v>revisar</v>
      </c>
      <c r="BD175" s="48" t="str">
        <f t="shared" si="74"/>
        <v>ok</v>
      </c>
      <c r="BE175" s="48" t="str">
        <f t="shared" si="74"/>
        <v>ok</v>
      </c>
      <c r="BF175" s="48" t="str">
        <f t="shared" si="74"/>
        <v>ok</v>
      </c>
      <c r="BG175" s="48" t="str">
        <f t="shared" si="74"/>
        <v>ok</v>
      </c>
    </row>
    <row r="176" spans="1:59" ht="26.25" customHeight="1">
      <c r="A176" s="122"/>
      <c r="B176" s="123" t="e">
        <f t="shared" si="77"/>
        <v>#DIV/0!</v>
      </c>
      <c r="C176" s="122"/>
      <c r="D176" s="124" t="s">
        <v>411</v>
      </c>
      <c r="E176" s="86">
        <v>98575</v>
      </c>
      <c r="F176" s="125" t="s">
        <v>28</v>
      </c>
      <c r="G176" s="88" t="s">
        <v>412</v>
      </c>
      <c r="H176" s="185" t="s">
        <v>46</v>
      </c>
      <c r="I176" s="200"/>
      <c r="J176" s="94"/>
      <c r="K176" s="94">
        <v>33.86</v>
      </c>
      <c r="L176" s="94">
        <v>35.83</v>
      </c>
      <c r="M176" s="186">
        <f t="shared" si="78"/>
        <v>69.69</v>
      </c>
      <c r="N176" s="92">
        <v>0.25190000000000001</v>
      </c>
      <c r="O176" s="93">
        <f t="shared" si="79"/>
        <v>87.24</v>
      </c>
      <c r="P176" s="93"/>
      <c r="Q176" s="93">
        <f t="shared" si="80"/>
        <v>0</v>
      </c>
      <c r="R176" s="93">
        <f t="shared" si="81"/>
        <v>0</v>
      </c>
      <c r="S176" s="94">
        <f t="shared" si="82"/>
        <v>0</v>
      </c>
      <c r="T176" s="118"/>
      <c r="U176" s="118"/>
      <c r="V176" s="6" t="str">
        <f t="shared" si="65"/>
        <v>7.13</v>
      </c>
      <c r="W176" s="6" t="b">
        <f t="shared" si="73"/>
        <v>0</v>
      </c>
      <c r="X176" s="118"/>
      <c r="Y176" s="118"/>
      <c r="Z176" s="118"/>
      <c r="AA176" s="204"/>
      <c r="AB176" s="85" t="s">
        <v>411</v>
      </c>
      <c r="AC176" s="95">
        <v>0</v>
      </c>
      <c r="AD176" s="96">
        <v>0</v>
      </c>
      <c r="AE176" s="97" t="s">
        <v>64</v>
      </c>
      <c r="AF176" s="89" t="s">
        <v>64</v>
      </c>
      <c r="AG176" s="98">
        <v>0</v>
      </c>
      <c r="AH176" s="90" t="s">
        <v>64</v>
      </c>
      <c r="AI176" s="90" t="s">
        <v>64</v>
      </c>
      <c r="AJ176" s="90" t="s">
        <v>64</v>
      </c>
      <c r="AK176" s="91" t="s">
        <v>64</v>
      </c>
      <c r="AL176" s="99" t="s">
        <v>64</v>
      </c>
      <c r="AM176" s="93" t="s">
        <v>64</v>
      </c>
      <c r="AN176" s="93">
        <v>0</v>
      </c>
      <c r="AO176" s="93">
        <v>0</v>
      </c>
      <c r="AP176" s="93">
        <v>0</v>
      </c>
      <c r="AQ176" s="94">
        <v>0</v>
      </c>
      <c r="AR176" s="48" t="str">
        <f t="shared" si="84"/>
        <v>ok</v>
      </c>
      <c r="AS176" s="48" t="str">
        <f t="shared" si="84"/>
        <v>revisar</v>
      </c>
      <c r="AT176" s="48" t="str">
        <f t="shared" si="84"/>
        <v>revisar</v>
      </c>
      <c r="AU176" s="48" t="str">
        <f t="shared" si="83"/>
        <v>revisar</v>
      </c>
      <c r="AV176" s="48" t="str">
        <f t="shared" si="83"/>
        <v>revisar</v>
      </c>
      <c r="AW176" s="48" t="str">
        <f t="shared" si="83"/>
        <v>ok</v>
      </c>
      <c r="AX176" s="48" t="str">
        <f t="shared" si="83"/>
        <v>revisar</v>
      </c>
      <c r="AY176" s="48" t="str">
        <f t="shared" si="83"/>
        <v>revisar</v>
      </c>
      <c r="AZ176" s="48" t="str">
        <f t="shared" si="83"/>
        <v>revisar</v>
      </c>
      <c r="BA176" s="48" t="str">
        <f t="shared" si="83"/>
        <v>revisar</v>
      </c>
      <c r="BB176" s="48" t="str">
        <f t="shared" si="83"/>
        <v>revisar</v>
      </c>
      <c r="BC176" s="48" t="str">
        <f t="shared" si="83"/>
        <v>revisar</v>
      </c>
      <c r="BD176" s="48" t="str">
        <f t="shared" si="74"/>
        <v>ok</v>
      </c>
      <c r="BE176" s="48" t="str">
        <f t="shared" si="74"/>
        <v>ok</v>
      </c>
      <c r="BF176" s="48" t="str">
        <f t="shared" si="74"/>
        <v>ok</v>
      </c>
      <c r="BG176" s="48" t="str">
        <f t="shared" si="74"/>
        <v>ok</v>
      </c>
    </row>
    <row r="177" spans="1:59" ht="48.75" customHeight="1">
      <c r="A177" s="122"/>
      <c r="B177" s="123" t="e">
        <f t="shared" si="77"/>
        <v>#DIV/0!</v>
      </c>
      <c r="C177" s="122"/>
      <c r="D177" s="124" t="s">
        <v>413</v>
      </c>
      <c r="E177" s="86" t="s">
        <v>414</v>
      </c>
      <c r="F177" s="125" t="s">
        <v>42</v>
      </c>
      <c r="G177" s="88" t="s">
        <v>1413</v>
      </c>
      <c r="H177" s="185" t="s">
        <v>76</v>
      </c>
      <c r="I177" s="200"/>
      <c r="J177" s="94"/>
      <c r="K177" s="94">
        <v>730.92</v>
      </c>
      <c r="L177" s="94">
        <v>548.75</v>
      </c>
      <c r="M177" s="186">
        <f t="shared" si="78"/>
        <v>1279.67</v>
      </c>
      <c r="N177" s="92">
        <v>0.25190000000000001</v>
      </c>
      <c r="O177" s="93">
        <f t="shared" si="79"/>
        <v>1602.01</v>
      </c>
      <c r="P177" s="93"/>
      <c r="Q177" s="93">
        <f t="shared" si="80"/>
        <v>0</v>
      </c>
      <c r="R177" s="93">
        <f t="shared" si="81"/>
        <v>0</v>
      </c>
      <c r="S177" s="94">
        <f t="shared" si="82"/>
        <v>0</v>
      </c>
      <c r="T177" s="118"/>
      <c r="U177" s="118"/>
      <c r="V177" s="6" t="str">
        <f t="shared" si="65"/>
        <v>7.14</v>
      </c>
      <c r="W177" s="6" t="b">
        <f t="shared" si="73"/>
        <v>0</v>
      </c>
      <c r="X177" s="118"/>
      <c r="Y177" s="118"/>
      <c r="Z177" s="118"/>
      <c r="AA177" s="204"/>
      <c r="AB177" s="85" t="s">
        <v>413</v>
      </c>
      <c r="AC177" s="95">
        <v>0</v>
      </c>
      <c r="AD177" s="96">
        <v>0</v>
      </c>
      <c r="AE177" s="97" t="s">
        <v>64</v>
      </c>
      <c r="AF177" s="89" t="s">
        <v>64</v>
      </c>
      <c r="AG177" s="98">
        <v>0</v>
      </c>
      <c r="AH177" s="90" t="s">
        <v>64</v>
      </c>
      <c r="AI177" s="90" t="s">
        <v>64</v>
      </c>
      <c r="AJ177" s="90" t="s">
        <v>64</v>
      </c>
      <c r="AK177" s="91" t="s">
        <v>64</v>
      </c>
      <c r="AL177" s="99" t="s">
        <v>64</v>
      </c>
      <c r="AM177" s="93" t="s">
        <v>64</v>
      </c>
      <c r="AN177" s="93">
        <v>0</v>
      </c>
      <c r="AO177" s="93">
        <v>0</v>
      </c>
      <c r="AP177" s="93">
        <v>0</v>
      </c>
      <c r="AQ177" s="94">
        <v>0</v>
      </c>
      <c r="AR177" s="48" t="str">
        <f t="shared" si="84"/>
        <v>ok</v>
      </c>
      <c r="AS177" s="48" t="str">
        <f t="shared" si="84"/>
        <v>revisar</v>
      </c>
      <c r="AT177" s="48" t="str">
        <f t="shared" si="84"/>
        <v>revisar</v>
      </c>
      <c r="AU177" s="48" t="str">
        <f t="shared" si="83"/>
        <v>revisar</v>
      </c>
      <c r="AV177" s="48" t="str">
        <f t="shared" si="83"/>
        <v>revisar</v>
      </c>
      <c r="AW177" s="48" t="str">
        <f t="shared" si="83"/>
        <v>ok</v>
      </c>
      <c r="AX177" s="48" t="str">
        <f t="shared" si="83"/>
        <v>revisar</v>
      </c>
      <c r="AY177" s="48" t="str">
        <f t="shared" si="83"/>
        <v>revisar</v>
      </c>
      <c r="AZ177" s="48" t="str">
        <f t="shared" si="83"/>
        <v>revisar</v>
      </c>
      <c r="BA177" s="48" t="str">
        <f t="shared" si="83"/>
        <v>revisar</v>
      </c>
      <c r="BB177" s="48" t="str">
        <f t="shared" si="83"/>
        <v>revisar</v>
      </c>
      <c r="BC177" s="48" t="str">
        <f t="shared" si="83"/>
        <v>revisar</v>
      </c>
      <c r="BD177" s="48" t="str">
        <f t="shared" si="74"/>
        <v>ok</v>
      </c>
      <c r="BE177" s="48" t="str">
        <f t="shared" si="74"/>
        <v>ok</v>
      </c>
      <c r="BF177" s="48" t="str">
        <f t="shared" si="74"/>
        <v>ok</v>
      </c>
      <c r="BG177" s="48" t="str">
        <f t="shared" si="74"/>
        <v>ok</v>
      </c>
    </row>
    <row r="178" spans="1:59" ht="37.5" customHeight="1">
      <c r="A178" s="122"/>
      <c r="B178" s="123" t="e">
        <f t="shared" si="77"/>
        <v>#DIV/0!</v>
      </c>
      <c r="C178" s="122"/>
      <c r="D178" s="124" t="s">
        <v>415</v>
      </c>
      <c r="E178" s="86" t="s">
        <v>416</v>
      </c>
      <c r="F178" s="125" t="s">
        <v>42</v>
      </c>
      <c r="G178" s="88" t="s">
        <v>417</v>
      </c>
      <c r="H178" s="185" t="s">
        <v>40</v>
      </c>
      <c r="I178" s="200"/>
      <c r="J178" s="94"/>
      <c r="K178" s="94">
        <v>46.99</v>
      </c>
      <c r="L178" s="94">
        <v>46.81</v>
      </c>
      <c r="M178" s="186">
        <f t="shared" si="78"/>
        <v>93.800000000000011</v>
      </c>
      <c r="N178" s="92">
        <v>0.25190000000000001</v>
      </c>
      <c r="O178" s="93">
        <f t="shared" si="79"/>
        <v>117.42</v>
      </c>
      <c r="P178" s="93"/>
      <c r="Q178" s="93">
        <f t="shared" si="80"/>
        <v>0</v>
      </c>
      <c r="R178" s="93">
        <f t="shared" si="81"/>
        <v>0</v>
      </c>
      <c r="S178" s="94">
        <f t="shared" si="82"/>
        <v>0</v>
      </c>
      <c r="T178" s="118"/>
      <c r="U178" s="118"/>
      <c r="V178" s="6" t="str">
        <f t="shared" si="65"/>
        <v>7.15</v>
      </c>
      <c r="W178" s="6" t="b">
        <f t="shared" si="73"/>
        <v>0</v>
      </c>
      <c r="X178" s="118"/>
      <c r="Y178" s="118"/>
      <c r="Z178" s="118"/>
      <c r="AA178" s="204"/>
      <c r="AB178" s="85" t="s">
        <v>415</v>
      </c>
      <c r="AC178" s="95">
        <v>0</v>
      </c>
      <c r="AD178" s="96">
        <v>0</v>
      </c>
      <c r="AE178" s="97" t="s">
        <v>64</v>
      </c>
      <c r="AF178" s="89" t="s">
        <v>64</v>
      </c>
      <c r="AG178" s="98">
        <v>0</v>
      </c>
      <c r="AH178" s="90" t="s">
        <v>64</v>
      </c>
      <c r="AI178" s="90" t="s">
        <v>64</v>
      </c>
      <c r="AJ178" s="90" t="s">
        <v>64</v>
      </c>
      <c r="AK178" s="91" t="s">
        <v>64</v>
      </c>
      <c r="AL178" s="99" t="s">
        <v>64</v>
      </c>
      <c r="AM178" s="93" t="s">
        <v>64</v>
      </c>
      <c r="AN178" s="93">
        <v>0</v>
      </c>
      <c r="AO178" s="93">
        <v>0</v>
      </c>
      <c r="AP178" s="93">
        <v>0</v>
      </c>
      <c r="AQ178" s="94">
        <v>0</v>
      </c>
      <c r="AR178" s="48" t="str">
        <f t="shared" si="84"/>
        <v>ok</v>
      </c>
      <c r="AS178" s="48" t="str">
        <f t="shared" si="84"/>
        <v>revisar</v>
      </c>
      <c r="AT178" s="48" t="str">
        <f t="shared" si="84"/>
        <v>revisar</v>
      </c>
      <c r="AU178" s="48" t="str">
        <f t="shared" si="83"/>
        <v>revisar</v>
      </c>
      <c r="AV178" s="48" t="str">
        <f t="shared" si="83"/>
        <v>revisar</v>
      </c>
      <c r="AW178" s="48" t="str">
        <f t="shared" si="83"/>
        <v>ok</v>
      </c>
      <c r="AX178" s="48" t="str">
        <f t="shared" si="83"/>
        <v>revisar</v>
      </c>
      <c r="AY178" s="48" t="str">
        <f t="shared" si="83"/>
        <v>revisar</v>
      </c>
      <c r="AZ178" s="48" t="str">
        <f t="shared" si="83"/>
        <v>revisar</v>
      </c>
      <c r="BA178" s="48" t="str">
        <f t="shared" si="83"/>
        <v>revisar</v>
      </c>
      <c r="BB178" s="48" t="str">
        <f t="shared" si="83"/>
        <v>revisar</v>
      </c>
      <c r="BC178" s="48" t="str">
        <f t="shared" si="83"/>
        <v>revisar</v>
      </c>
      <c r="BD178" s="48" t="str">
        <f t="shared" si="74"/>
        <v>ok</v>
      </c>
      <c r="BE178" s="48" t="str">
        <f t="shared" si="74"/>
        <v>ok</v>
      </c>
      <c r="BF178" s="48" t="str">
        <f t="shared" si="74"/>
        <v>ok</v>
      </c>
      <c r="BG178" s="48" t="str">
        <f t="shared" si="74"/>
        <v>ok</v>
      </c>
    </row>
    <row r="179" spans="1:59" ht="37.5" customHeight="1">
      <c r="A179" s="122"/>
      <c r="B179" s="123" t="e">
        <f t="shared" si="77"/>
        <v>#DIV/0!</v>
      </c>
      <c r="C179" s="122"/>
      <c r="D179" s="124" t="s">
        <v>418</v>
      </c>
      <c r="E179" s="86">
        <v>103331</v>
      </c>
      <c r="F179" s="125" t="s">
        <v>28</v>
      </c>
      <c r="G179" s="88" t="s">
        <v>419</v>
      </c>
      <c r="H179" s="185" t="s">
        <v>40</v>
      </c>
      <c r="I179" s="200"/>
      <c r="J179" s="94"/>
      <c r="K179" s="94">
        <v>38.659999999999997</v>
      </c>
      <c r="L179" s="94">
        <v>43.01</v>
      </c>
      <c r="M179" s="186">
        <f t="shared" si="78"/>
        <v>81.669999999999987</v>
      </c>
      <c r="N179" s="92">
        <v>0.25190000000000001</v>
      </c>
      <c r="O179" s="93">
        <f t="shared" si="79"/>
        <v>102.24</v>
      </c>
      <c r="P179" s="93"/>
      <c r="Q179" s="93">
        <f t="shared" si="80"/>
        <v>0</v>
      </c>
      <c r="R179" s="93">
        <f t="shared" si="81"/>
        <v>0</v>
      </c>
      <c r="S179" s="94">
        <f t="shared" si="82"/>
        <v>0</v>
      </c>
      <c r="T179" s="118"/>
      <c r="U179" s="118"/>
      <c r="V179" s="6" t="str">
        <f t="shared" si="65"/>
        <v>7.16</v>
      </c>
      <c r="W179" s="6" t="b">
        <f t="shared" si="73"/>
        <v>0</v>
      </c>
      <c r="X179" s="118"/>
      <c r="Y179" s="118"/>
      <c r="Z179" s="118"/>
      <c r="AA179" s="204"/>
      <c r="AB179" s="85" t="s">
        <v>418</v>
      </c>
      <c r="AC179" s="95">
        <v>0</v>
      </c>
      <c r="AD179" s="96">
        <v>0</v>
      </c>
      <c r="AE179" s="97" t="s">
        <v>64</v>
      </c>
      <c r="AF179" s="89" t="s">
        <v>64</v>
      </c>
      <c r="AG179" s="98">
        <v>0</v>
      </c>
      <c r="AH179" s="90" t="s">
        <v>64</v>
      </c>
      <c r="AI179" s="90" t="s">
        <v>64</v>
      </c>
      <c r="AJ179" s="90" t="s">
        <v>64</v>
      </c>
      <c r="AK179" s="91" t="s">
        <v>64</v>
      </c>
      <c r="AL179" s="99" t="s">
        <v>64</v>
      </c>
      <c r="AM179" s="93" t="s">
        <v>64</v>
      </c>
      <c r="AN179" s="93">
        <v>0</v>
      </c>
      <c r="AO179" s="93">
        <v>0</v>
      </c>
      <c r="AP179" s="93">
        <v>0</v>
      </c>
      <c r="AQ179" s="94">
        <v>0</v>
      </c>
      <c r="AR179" s="48" t="str">
        <f t="shared" si="84"/>
        <v>ok</v>
      </c>
      <c r="AS179" s="48" t="str">
        <f t="shared" si="84"/>
        <v>revisar</v>
      </c>
      <c r="AT179" s="48" t="str">
        <f t="shared" si="84"/>
        <v>revisar</v>
      </c>
      <c r="AU179" s="48" t="str">
        <f t="shared" si="83"/>
        <v>revisar</v>
      </c>
      <c r="AV179" s="48" t="str">
        <f t="shared" si="83"/>
        <v>revisar</v>
      </c>
      <c r="AW179" s="48" t="str">
        <f t="shared" si="83"/>
        <v>ok</v>
      </c>
      <c r="AX179" s="48" t="str">
        <f t="shared" si="83"/>
        <v>revisar</v>
      </c>
      <c r="AY179" s="48" t="str">
        <f t="shared" si="83"/>
        <v>revisar</v>
      </c>
      <c r="AZ179" s="48" t="str">
        <f t="shared" si="83"/>
        <v>revisar</v>
      </c>
      <c r="BA179" s="48" t="str">
        <f t="shared" si="83"/>
        <v>revisar</v>
      </c>
      <c r="BB179" s="48" t="str">
        <f t="shared" si="83"/>
        <v>revisar</v>
      </c>
      <c r="BC179" s="48" t="str">
        <f t="shared" si="83"/>
        <v>revisar</v>
      </c>
      <c r="BD179" s="48" t="str">
        <f t="shared" si="74"/>
        <v>ok</v>
      </c>
      <c r="BE179" s="48" t="str">
        <f t="shared" si="74"/>
        <v>ok</v>
      </c>
      <c r="BF179" s="48" t="str">
        <f t="shared" si="74"/>
        <v>ok</v>
      </c>
      <c r="BG179" s="48" t="str">
        <f t="shared" si="74"/>
        <v>ok</v>
      </c>
    </row>
    <row r="180" spans="1:59" ht="26.25" customHeight="1">
      <c r="A180" s="122"/>
      <c r="B180" s="123" t="e">
        <f t="shared" si="77"/>
        <v>#DIV/0!</v>
      </c>
      <c r="C180" s="122"/>
      <c r="D180" s="124" t="s">
        <v>420</v>
      </c>
      <c r="E180" s="86">
        <v>87248</v>
      </c>
      <c r="F180" s="125" t="s">
        <v>28</v>
      </c>
      <c r="G180" s="88" t="s">
        <v>421</v>
      </c>
      <c r="H180" s="185" t="s">
        <v>40</v>
      </c>
      <c r="I180" s="200"/>
      <c r="J180" s="94"/>
      <c r="K180" s="94">
        <v>7.49</v>
      </c>
      <c r="L180" s="94">
        <v>53.53</v>
      </c>
      <c r="M180" s="186">
        <f t="shared" si="78"/>
        <v>61.02</v>
      </c>
      <c r="N180" s="92">
        <v>0.25190000000000001</v>
      </c>
      <c r="O180" s="93">
        <f t="shared" si="79"/>
        <v>76.39</v>
      </c>
      <c r="P180" s="93"/>
      <c r="Q180" s="93">
        <f t="shared" si="80"/>
        <v>0</v>
      </c>
      <c r="R180" s="93">
        <f t="shared" si="81"/>
        <v>0</v>
      </c>
      <c r="S180" s="94">
        <f t="shared" si="82"/>
        <v>0</v>
      </c>
      <c r="T180" s="118"/>
      <c r="U180" s="118"/>
      <c r="V180" s="6" t="str">
        <f t="shared" si="65"/>
        <v>7.17</v>
      </c>
      <c r="W180" s="6" t="b">
        <f t="shared" si="73"/>
        <v>0</v>
      </c>
      <c r="X180" s="118"/>
      <c r="Y180" s="118"/>
      <c r="Z180" s="118"/>
      <c r="AA180" s="204"/>
      <c r="AB180" s="85" t="s">
        <v>420</v>
      </c>
      <c r="AC180" s="95">
        <v>0</v>
      </c>
      <c r="AD180" s="96">
        <v>0</v>
      </c>
      <c r="AE180" s="97" t="s">
        <v>64</v>
      </c>
      <c r="AF180" s="89" t="s">
        <v>64</v>
      </c>
      <c r="AG180" s="98">
        <v>0</v>
      </c>
      <c r="AH180" s="90" t="s">
        <v>64</v>
      </c>
      <c r="AI180" s="90" t="s">
        <v>64</v>
      </c>
      <c r="AJ180" s="90" t="s">
        <v>64</v>
      </c>
      <c r="AK180" s="91" t="s">
        <v>64</v>
      </c>
      <c r="AL180" s="99" t="s">
        <v>64</v>
      </c>
      <c r="AM180" s="93" t="s">
        <v>64</v>
      </c>
      <c r="AN180" s="93">
        <v>0</v>
      </c>
      <c r="AO180" s="93">
        <v>0</v>
      </c>
      <c r="AP180" s="93">
        <v>0</v>
      </c>
      <c r="AQ180" s="94">
        <v>0</v>
      </c>
      <c r="AR180" s="48" t="str">
        <f t="shared" si="84"/>
        <v>ok</v>
      </c>
      <c r="AS180" s="48" t="str">
        <f t="shared" si="84"/>
        <v>revisar</v>
      </c>
      <c r="AT180" s="48" t="str">
        <f t="shared" si="84"/>
        <v>revisar</v>
      </c>
      <c r="AU180" s="48" t="str">
        <f t="shared" si="83"/>
        <v>revisar</v>
      </c>
      <c r="AV180" s="48" t="str">
        <f t="shared" si="83"/>
        <v>revisar</v>
      </c>
      <c r="AW180" s="48" t="str">
        <f t="shared" si="83"/>
        <v>ok</v>
      </c>
      <c r="AX180" s="48" t="str">
        <f t="shared" si="83"/>
        <v>revisar</v>
      </c>
      <c r="AY180" s="48" t="str">
        <f t="shared" si="83"/>
        <v>revisar</v>
      </c>
      <c r="AZ180" s="48" t="str">
        <f t="shared" si="83"/>
        <v>revisar</v>
      </c>
      <c r="BA180" s="48" t="str">
        <f t="shared" si="83"/>
        <v>revisar</v>
      </c>
      <c r="BB180" s="48" t="str">
        <f t="shared" si="83"/>
        <v>revisar</v>
      </c>
      <c r="BC180" s="48" t="str">
        <f t="shared" si="83"/>
        <v>revisar</v>
      </c>
      <c r="BD180" s="48" t="str">
        <f t="shared" si="74"/>
        <v>ok</v>
      </c>
      <c r="BE180" s="48" t="str">
        <f t="shared" si="74"/>
        <v>ok</v>
      </c>
      <c r="BF180" s="48" t="str">
        <f t="shared" si="74"/>
        <v>ok</v>
      </c>
      <c r="BG180" s="48" t="str">
        <f t="shared" si="74"/>
        <v>ok</v>
      </c>
    </row>
    <row r="181" spans="1:59" ht="26.25" customHeight="1">
      <c r="A181" s="122"/>
      <c r="B181" s="123" t="e">
        <f t="shared" si="77"/>
        <v>#DIV/0!</v>
      </c>
      <c r="C181" s="122"/>
      <c r="D181" s="124" t="s">
        <v>422</v>
      </c>
      <c r="E181" s="86">
        <v>87265</v>
      </c>
      <c r="F181" s="125" t="s">
        <v>28</v>
      </c>
      <c r="G181" s="88" t="s">
        <v>423</v>
      </c>
      <c r="H181" s="185" t="s">
        <v>40</v>
      </c>
      <c r="I181" s="200"/>
      <c r="J181" s="94"/>
      <c r="K181" s="94">
        <v>16.32</v>
      </c>
      <c r="L181" s="94">
        <v>50.44</v>
      </c>
      <c r="M181" s="186">
        <f t="shared" si="78"/>
        <v>66.759999999999991</v>
      </c>
      <c r="N181" s="92">
        <v>0.25190000000000001</v>
      </c>
      <c r="O181" s="93">
        <f t="shared" si="79"/>
        <v>83.57</v>
      </c>
      <c r="P181" s="93"/>
      <c r="Q181" s="93">
        <f t="shared" si="80"/>
        <v>0</v>
      </c>
      <c r="R181" s="93">
        <f t="shared" si="81"/>
        <v>0</v>
      </c>
      <c r="S181" s="94">
        <f t="shared" si="82"/>
        <v>0</v>
      </c>
      <c r="T181" s="118"/>
      <c r="U181" s="118"/>
      <c r="V181" s="6" t="str">
        <f t="shared" si="65"/>
        <v>7.18</v>
      </c>
      <c r="W181" s="6" t="b">
        <f t="shared" si="73"/>
        <v>0</v>
      </c>
      <c r="X181" s="118"/>
      <c r="Y181" s="118"/>
      <c r="Z181" s="118"/>
      <c r="AA181" s="204"/>
      <c r="AB181" s="85" t="s">
        <v>422</v>
      </c>
      <c r="AC181" s="95">
        <v>0</v>
      </c>
      <c r="AD181" s="96">
        <v>0</v>
      </c>
      <c r="AE181" s="97" t="s">
        <v>64</v>
      </c>
      <c r="AF181" s="89" t="s">
        <v>64</v>
      </c>
      <c r="AG181" s="98">
        <v>0</v>
      </c>
      <c r="AH181" s="90" t="s">
        <v>64</v>
      </c>
      <c r="AI181" s="90" t="s">
        <v>64</v>
      </c>
      <c r="AJ181" s="90" t="s">
        <v>64</v>
      </c>
      <c r="AK181" s="91" t="s">
        <v>64</v>
      </c>
      <c r="AL181" s="99" t="s">
        <v>64</v>
      </c>
      <c r="AM181" s="93" t="s">
        <v>64</v>
      </c>
      <c r="AN181" s="93">
        <v>0</v>
      </c>
      <c r="AO181" s="93">
        <v>0</v>
      </c>
      <c r="AP181" s="93">
        <v>0</v>
      </c>
      <c r="AQ181" s="94">
        <v>0</v>
      </c>
      <c r="AR181" s="48" t="str">
        <f t="shared" si="84"/>
        <v>ok</v>
      </c>
      <c r="AS181" s="48" t="str">
        <f t="shared" si="84"/>
        <v>revisar</v>
      </c>
      <c r="AT181" s="48" t="str">
        <f t="shared" si="84"/>
        <v>revisar</v>
      </c>
      <c r="AU181" s="48" t="str">
        <f t="shared" si="83"/>
        <v>revisar</v>
      </c>
      <c r="AV181" s="48" t="str">
        <f t="shared" si="83"/>
        <v>revisar</v>
      </c>
      <c r="AW181" s="48" t="str">
        <f t="shared" si="83"/>
        <v>ok</v>
      </c>
      <c r="AX181" s="48" t="str">
        <f t="shared" si="83"/>
        <v>revisar</v>
      </c>
      <c r="AY181" s="48" t="str">
        <f t="shared" si="83"/>
        <v>revisar</v>
      </c>
      <c r="AZ181" s="48" t="str">
        <f t="shared" si="83"/>
        <v>revisar</v>
      </c>
      <c r="BA181" s="48" t="str">
        <f t="shared" si="83"/>
        <v>revisar</v>
      </c>
      <c r="BB181" s="48" t="str">
        <f t="shared" si="83"/>
        <v>revisar</v>
      </c>
      <c r="BC181" s="48" t="str">
        <f t="shared" si="83"/>
        <v>revisar</v>
      </c>
      <c r="BD181" s="48" t="str">
        <f t="shared" si="74"/>
        <v>ok</v>
      </c>
      <c r="BE181" s="48" t="str">
        <f t="shared" si="74"/>
        <v>ok</v>
      </c>
      <c r="BF181" s="48" t="str">
        <f t="shared" si="74"/>
        <v>ok</v>
      </c>
      <c r="BG181" s="48" t="str">
        <f t="shared" si="74"/>
        <v>ok</v>
      </c>
    </row>
    <row r="182" spans="1:59" ht="37.5" customHeight="1">
      <c r="A182" s="122"/>
      <c r="B182" s="123" t="e">
        <f t="shared" si="77"/>
        <v>#DIV/0!</v>
      </c>
      <c r="C182" s="122"/>
      <c r="D182" s="124" t="s">
        <v>424</v>
      </c>
      <c r="E182" s="86">
        <v>87367</v>
      </c>
      <c r="F182" s="125" t="s">
        <v>28</v>
      </c>
      <c r="G182" s="88" t="s">
        <v>425</v>
      </c>
      <c r="H182" s="185" t="s">
        <v>30</v>
      </c>
      <c r="I182" s="200"/>
      <c r="J182" s="94"/>
      <c r="K182" s="94">
        <v>194.13</v>
      </c>
      <c r="L182" s="94">
        <v>534.89</v>
      </c>
      <c r="M182" s="186">
        <f t="shared" si="78"/>
        <v>729.02</v>
      </c>
      <c r="N182" s="92">
        <v>0.25190000000000001</v>
      </c>
      <c r="O182" s="93">
        <f t="shared" si="79"/>
        <v>912.66</v>
      </c>
      <c r="P182" s="93"/>
      <c r="Q182" s="93">
        <f t="shared" si="80"/>
        <v>0</v>
      </c>
      <c r="R182" s="93">
        <f t="shared" si="81"/>
        <v>0</v>
      </c>
      <c r="S182" s="94">
        <f t="shared" si="82"/>
        <v>0</v>
      </c>
      <c r="T182" s="118"/>
      <c r="U182" s="118"/>
      <c r="V182" s="6" t="str">
        <f t="shared" si="65"/>
        <v>7.19</v>
      </c>
      <c r="W182" s="6" t="b">
        <f t="shared" si="73"/>
        <v>0</v>
      </c>
      <c r="X182" s="118"/>
      <c r="Y182" s="118"/>
      <c r="Z182" s="118"/>
      <c r="AA182" s="204"/>
      <c r="AB182" s="85" t="s">
        <v>424</v>
      </c>
      <c r="AC182" s="95">
        <v>0</v>
      </c>
      <c r="AD182" s="96">
        <v>0</v>
      </c>
      <c r="AE182" s="97" t="s">
        <v>64</v>
      </c>
      <c r="AF182" s="89" t="s">
        <v>64</v>
      </c>
      <c r="AG182" s="98">
        <v>0</v>
      </c>
      <c r="AH182" s="90" t="s">
        <v>64</v>
      </c>
      <c r="AI182" s="90" t="s">
        <v>64</v>
      </c>
      <c r="AJ182" s="90" t="s">
        <v>64</v>
      </c>
      <c r="AK182" s="91" t="s">
        <v>64</v>
      </c>
      <c r="AL182" s="99" t="s">
        <v>64</v>
      </c>
      <c r="AM182" s="93" t="s">
        <v>64</v>
      </c>
      <c r="AN182" s="93">
        <v>0</v>
      </c>
      <c r="AO182" s="93">
        <v>0</v>
      </c>
      <c r="AP182" s="93">
        <v>0</v>
      </c>
      <c r="AQ182" s="94">
        <v>0</v>
      </c>
      <c r="AR182" s="48" t="str">
        <f t="shared" si="84"/>
        <v>ok</v>
      </c>
      <c r="AS182" s="48" t="str">
        <f t="shared" si="84"/>
        <v>revisar</v>
      </c>
      <c r="AT182" s="48" t="str">
        <f t="shared" si="84"/>
        <v>revisar</v>
      </c>
      <c r="AU182" s="48" t="str">
        <f t="shared" si="83"/>
        <v>revisar</v>
      </c>
      <c r="AV182" s="48" t="str">
        <f t="shared" si="83"/>
        <v>revisar</v>
      </c>
      <c r="AW182" s="48" t="str">
        <f t="shared" si="83"/>
        <v>ok</v>
      </c>
      <c r="AX182" s="48" t="str">
        <f t="shared" si="83"/>
        <v>revisar</v>
      </c>
      <c r="AY182" s="48" t="str">
        <f t="shared" si="83"/>
        <v>revisar</v>
      </c>
      <c r="AZ182" s="48" t="str">
        <f t="shared" si="83"/>
        <v>revisar</v>
      </c>
      <c r="BA182" s="48" t="str">
        <f t="shared" si="83"/>
        <v>revisar</v>
      </c>
      <c r="BB182" s="48" t="str">
        <f t="shared" si="83"/>
        <v>revisar</v>
      </c>
      <c r="BC182" s="48" t="str">
        <f t="shared" si="83"/>
        <v>revisar</v>
      </c>
      <c r="BD182" s="48" t="str">
        <f t="shared" si="83"/>
        <v>ok</v>
      </c>
      <c r="BE182" s="48" t="str">
        <f t="shared" si="83"/>
        <v>ok</v>
      </c>
      <c r="BF182" s="48" t="str">
        <f t="shared" si="83"/>
        <v>ok</v>
      </c>
      <c r="BG182" s="48" t="str">
        <f t="shared" si="83"/>
        <v>ok</v>
      </c>
    </row>
    <row r="183" spans="1:59" ht="26.25" customHeight="1">
      <c r="A183" s="122"/>
      <c r="B183" s="123" t="e">
        <f t="shared" si="77"/>
        <v>#DIV/0!</v>
      </c>
      <c r="C183" s="122"/>
      <c r="D183" s="124" t="s">
        <v>426</v>
      </c>
      <c r="E183" s="86">
        <v>87878</v>
      </c>
      <c r="F183" s="125" t="s">
        <v>28</v>
      </c>
      <c r="G183" s="88" t="s">
        <v>427</v>
      </c>
      <c r="H183" s="185" t="s">
        <v>40</v>
      </c>
      <c r="I183" s="200"/>
      <c r="J183" s="94"/>
      <c r="K183" s="94">
        <v>2.62</v>
      </c>
      <c r="L183" s="94">
        <v>2.56</v>
      </c>
      <c r="M183" s="186">
        <f t="shared" si="78"/>
        <v>5.18</v>
      </c>
      <c r="N183" s="92">
        <v>0.25190000000000001</v>
      </c>
      <c r="O183" s="93">
        <f t="shared" si="79"/>
        <v>6.48</v>
      </c>
      <c r="P183" s="93"/>
      <c r="Q183" s="93">
        <f t="shared" si="80"/>
        <v>0</v>
      </c>
      <c r="R183" s="93">
        <f t="shared" si="81"/>
        <v>0</v>
      </c>
      <c r="S183" s="94">
        <f t="shared" si="82"/>
        <v>0</v>
      </c>
      <c r="T183" s="118"/>
      <c r="U183" s="118"/>
      <c r="V183" s="6" t="str">
        <f t="shared" si="65"/>
        <v>7.20</v>
      </c>
      <c r="W183" s="6" t="b">
        <f t="shared" si="73"/>
        <v>0</v>
      </c>
      <c r="X183" s="118"/>
      <c r="Y183" s="118"/>
      <c r="Z183" s="118"/>
      <c r="AA183" s="204"/>
      <c r="AB183" s="85" t="s">
        <v>426</v>
      </c>
      <c r="AC183" s="95">
        <v>0</v>
      </c>
      <c r="AD183" s="96">
        <v>0</v>
      </c>
      <c r="AE183" s="97" t="s">
        <v>64</v>
      </c>
      <c r="AF183" s="89" t="s">
        <v>64</v>
      </c>
      <c r="AG183" s="98">
        <v>0</v>
      </c>
      <c r="AH183" s="90" t="s">
        <v>64</v>
      </c>
      <c r="AI183" s="90" t="s">
        <v>64</v>
      </c>
      <c r="AJ183" s="90" t="s">
        <v>64</v>
      </c>
      <c r="AK183" s="91" t="s">
        <v>64</v>
      </c>
      <c r="AL183" s="99" t="s">
        <v>64</v>
      </c>
      <c r="AM183" s="93" t="s">
        <v>64</v>
      </c>
      <c r="AN183" s="93">
        <v>0</v>
      </c>
      <c r="AO183" s="93">
        <v>0</v>
      </c>
      <c r="AP183" s="93">
        <v>0</v>
      </c>
      <c r="AQ183" s="94">
        <v>0</v>
      </c>
      <c r="AR183" s="48" t="str">
        <f t="shared" si="84"/>
        <v>ok</v>
      </c>
      <c r="AS183" s="48" t="str">
        <f t="shared" si="84"/>
        <v>revisar</v>
      </c>
      <c r="AT183" s="48" t="str">
        <f t="shared" si="84"/>
        <v>revisar</v>
      </c>
      <c r="AU183" s="48" t="str">
        <f t="shared" si="83"/>
        <v>revisar</v>
      </c>
      <c r="AV183" s="48" t="str">
        <f t="shared" si="83"/>
        <v>revisar</v>
      </c>
      <c r="AW183" s="48" t="str">
        <f t="shared" si="83"/>
        <v>ok</v>
      </c>
      <c r="AX183" s="48" t="str">
        <f t="shared" si="83"/>
        <v>revisar</v>
      </c>
      <c r="AY183" s="48" t="str">
        <f t="shared" si="83"/>
        <v>revisar</v>
      </c>
      <c r="AZ183" s="48" t="str">
        <f t="shared" si="83"/>
        <v>revisar</v>
      </c>
      <c r="BA183" s="48" t="str">
        <f t="shared" si="83"/>
        <v>revisar</v>
      </c>
      <c r="BB183" s="48" t="str">
        <f t="shared" si="83"/>
        <v>revisar</v>
      </c>
      <c r="BC183" s="48" t="str">
        <f t="shared" si="83"/>
        <v>revisar</v>
      </c>
      <c r="BD183" s="48" t="str">
        <f t="shared" si="83"/>
        <v>ok</v>
      </c>
      <c r="BE183" s="48" t="str">
        <f t="shared" si="83"/>
        <v>ok</v>
      </c>
      <c r="BF183" s="48" t="str">
        <f t="shared" si="83"/>
        <v>ok</v>
      </c>
      <c r="BG183" s="48" t="str">
        <f t="shared" si="83"/>
        <v>ok</v>
      </c>
    </row>
    <row r="184" spans="1:59" ht="37.5" customHeight="1">
      <c r="A184" s="122"/>
      <c r="B184" s="123" t="e">
        <f t="shared" si="77"/>
        <v>#DIV/0!</v>
      </c>
      <c r="C184" s="122"/>
      <c r="D184" s="124" t="s">
        <v>428</v>
      </c>
      <c r="E184" s="86">
        <v>87823</v>
      </c>
      <c r="F184" s="125" t="s">
        <v>28</v>
      </c>
      <c r="G184" s="88" t="s">
        <v>429</v>
      </c>
      <c r="H184" s="185" t="s">
        <v>40</v>
      </c>
      <c r="I184" s="200"/>
      <c r="J184" s="94"/>
      <c r="K184" s="94">
        <v>86.8</v>
      </c>
      <c r="L184" s="94">
        <v>52.05</v>
      </c>
      <c r="M184" s="186">
        <f t="shared" si="78"/>
        <v>138.85</v>
      </c>
      <c r="N184" s="92">
        <v>0.25190000000000001</v>
      </c>
      <c r="O184" s="93">
        <f t="shared" si="79"/>
        <v>173.82</v>
      </c>
      <c r="P184" s="93"/>
      <c r="Q184" s="93">
        <f t="shared" si="80"/>
        <v>0</v>
      </c>
      <c r="R184" s="93">
        <f t="shared" si="81"/>
        <v>0</v>
      </c>
      <c r="S184" s="94">
        <f t="shared" si="82"/>
        <v>0</v>
      </c>
      <c r="T184" s="118"/>
      <c r="U184" s="118"/>
      <c r="V184" s="6" t="str">
        <f t="shared" si="65"/>
        <v>7.21</v>
      </c>
      <c r="W184" s="6" t="b">
        <f t="shared" si="73"/>
        <v>0</v>
      </c>
      <c r="X184" s="118"/>
      <c r="Y184" s="118"/>
      <c r="Z184" s="118"/>
      <c r="AA184" s="204"/>
      <c r="AB184" s="85" t="s">
        <v>428</v>
      </c>
      <c r="AC184" s="95">
        <v>0</v>
      </c>
      <c r="AD184" s="96">
        <v>0</v>
      </c>
      <c r="AE184" s="97" t="s">
        <v>64</v>
      </c>
      <c r="AF184" s="89" t="s">
        <v>64</v>
      </c>
      <c r="AG184" s="98">
        <v>0</v>
      </c>
      <c r="AH184" s="90" t="s">
        <v>64</v>
      </c>
      <c r="AI184" s="90" t="s">
        <v>64</v>
      </c>
      <c r="AJ184" s="90" t="s">
        <v>64</v>
      </c>
      <c r="AK184" s="91" t="s">
        <v>64</v>
      </c>
      <c r="AL184" s="99" t="s">
        <v>64</v>
      </c>
      <c r="AM184" s="93" t="s">
        <v>64</v>
      </c>
      <c r="AN184" s="93">
        <v>0</v>
      </c>
      <c r="AO184" s="93">
        <v>0</v>
      </c>
      <c r="AP184" s="93">
        <v>0</v>
      </c>
      <c r="AQ184" s="94">
        <v>0</v>
      </c>
      <c r="AR184" s="48" t="str">
        <f t="shared" si="84"/>
        <v>ok</v>
      </c>
      <c r="AS184" s="48" t="str">
        <f t="shared" si="84"/>
        <v>revisar</v>
      </c>
      <c r="AT184" s="48" t="str">
        <f t="shared" si="84"/>
        <v>revisar</v>
      </c>
      <c r="AU184" s="48" t="str">
        <f t="shared" si="83"/>
        <v>revisar</v>
      </c>
      <c r="AV184" s="48" t="str">
        <f t="shared" si="83"/>
        <v>revisar</v>
      </c>
      <c r="AW184" s="48" t="str">
        <f t="shared" si="83"/>
        <v>ok</v>
      </c>
      <c r="AX184" s="48" t="str">
        <f t="shared" si="83"/>
        <v>revisar</v>
      </c>
      <c r="AY184" s="48" t="str">
        <f t="shared" si="83"/>
        <v>revisar</v>
      </c>
      <c r="AZ184" s="48" t="str">
        <f t="shared" si="83"/>
        <v>revisar</v>
      </c>
      <c r="BA184" s="48" t="str">
        <f t="shared" si="83"/>
        <v>revisar</v>
      </c>
      <c r="BB184" s="48" t="str">
        <f t="shared" si="83"/>
        <v>revisar</v>
      </c>
      <c r="BC184" s="48" t="str">
        <f t="shared" si="83"/>
        <v>revisar</v>
      </c>
      <c r="BD184" s="48" t="str">
        <f t="shared" si="83"/>
        <v>ok</v>
      </c>
      <c r="BE184" s="48" t="str">
        <f t="shared" si="83"/>
        <v>ok</v>
      </c>
      <c r="BF184" s="48" t="str">
        <f t="shared" si="83"/>
        <v>ok</v>
      </c>
      <c r="BG184" s="48" t="str">
        <f t="shared" si="83"/>
        <v>ok</v>
      </c>
    </row>
    <row r="185" spans="1:59" ht="26.25" customHeight="1">
      <c r="A185" s="122"/>
      <c r="B185" s="123" t="e">
        <f t="shared" si="77"/>
        <v>#DIV/0!</v>
      </c>
      <c r="C185" s="122"/>
      <c r="D185" s="124" t="s">
        <v>430</v>
      </c>
      <c r="E185" s="86">
        <v>96360</v>
      </c>
      <c r="F185" s="125" t="s">
        <v>28</v>
      </c>
      <c r="G185" s="88" t="s">
        <v>431</v>
      </c>
      <c r="H185" s="185" t="s">
        <v>40</v>
      </c>
      <c r="I185" s="200"/>
      <c r="J185" s="94"/>
      <c r="K185" s="94">
        <v>20.28</v>
      </c>
      <c r="L185" s="94">
        <v>119.39</v>
      </c>
      <c r="M185" s="186">
        <f t="shared" si="78"/>
        <v>139.67000000000002</v>
      </c>
      <c r="N185" s="92">
        <v>0.25190000000000001</v>
      </c>
      <c r="O185" s="93">
        <f t="shared" si="79"/>
        <v>174.85</v>
      </c>
      <c r="P185" s="93"/>
      <c r="Q185" s="93">
        <f t="shared" si="80"/>
        <v>0</v>
      </c>
      <c r="R185" s="93">
        <f t="shared" si="81"/>
        <v>0</v>
      </c>
      <c r="S185" s="94">
        <f t="shared" si="82"/>
        <v>0</v>
      </c>
      <c r="T185" s="118"/>
      <c r="U185" s="118"/>
      <c r="V185" s="6" t="str">
        <f t="shared" si="65"/>
        <v>7.22</v>
      </c>
      <c r="W185" s="6" t="b">
        <f t="shared" si="73"/>
        <v>0</v>
      </c>
      <c r="X185" s="118"/>
      <c r="Y185" s="118"/>
      <c r="Z185" s="118"/>
      <c r="AA185" s="204"/>
      <c r="AB185" s="85" t="s">
        <v>430</v>
      </c>
      <c r="AC185" s="95">
        <v>0</v>
      </c>
      <c r="AD185" s="96">
        <v>0</v>
      </c>
      <c r="AE185" s="97" t="s">
        <v>64</v>
      </c>
      <c r="AF185" s="89" t="s">
        <v>64</v>
      </c>
      <c r="AG185" s="98">
        <v>0</v>
      </c>
      <c r="AH185" s="90" t="s">
        <v>64</v>
      </c>
      <c r="AI185" s="90" t="s">
        <v>64</v>
      </c>
      <c r="AJ185" s="90" t="s">
        <v>64</v>
      </c>
      <c r="AK185" s="91" t="s">
        <v>64</v>
      </c>
      <c r="AL185" s="99" t="s">
        <v>64</v>
      </c>
      <c r="AM185" s="93" t="s">
        <v>64</v>
      </c>
      <c r="AN185" s="93">
        <v>0</v>
      </c>
      <c r="AO185" s="93">
        <v>0</v>
      </c>
      <c r="AP185" s="93">
        <v>0</v>
      </c>
      <c r="AQ185" s="94">
        <v>0</v>
      </c>
      <c r="AR185" s="48" t="str">
        <f t="shared" si="84"/>
        <v>ok</v>
      </c>
      <c r="AS185" s="48" t="str">
        <f t="shared" si="84"/>
        <v>revisar</v>
      </c>
      <c r="AT185" s="48" t="str">
        <f t="shared" si="84"/>
        <v>revisar</v>
      </c>
      <c r="AU185" s="48" t="str">
        <f t="shared" si="83"/>
        <v>revisar</v>
      </c>
      <c r="AV185" s="48" t="str">
        <f t="shared" si="83"/>
        <v>revisar</v>
      </c>
      <c r="AW185" s="48" t="str">
        <f t="shared" si="83"/>
        <v>ok</v>
      </c>
      <c r="AX185" s="48" t="str">
        <f t="shared" si="83"/>
        <v>revisar</v>
      </c>
      <c r="AY185" s="48" t="str">
        <f t="shared" si="83"/>
        <v>revisar</v>
      </c>
      <c r="AZ185" s="48" t="str">
        <f t="shared" si="83"/>
        <v>revisar</v>
      </c>
      <c r="BA185" s="48" t="str">
        <f t="shared" si="83"/>
        <v>revisar</v>
      </c>
      <c r="BB185" s="48" t="str">
        <f t="shared" si="83"/>
        <v>revisar</v>
      </c>
      <c r="BC185" s="48" t="str">
        <f t="shared" si="83"/>
        <v>revisar</v>
      </c>
      <c r="BD185" s="48" t="str">
        <f t="shared" si="83"/>
        <v>ok</v>
      </c>
      <c r="BE185" s="48" t="str">
        <f t="shared" si="83"/>
        <v>ok</v>
      </c>
      <c r="BF185" s="48" t="str">
        <f t="shared" si="83"/>
        <v>ok</v>
      </c>
      <c r="BG185" s="48" t="str">
        <f t="shared" si="83"/>
        <v>ok</v>
      </c>
    </row>
    <row r="186" spans="1:59" ht="37.5" customHeight="1">
      <c r="A186" s="122"/>
      <c r="B186" s="123" t="e">
        <f t="shared" si="77"/>
        <v>#DIV/0!</v>
      </c>
      <c r="C186" s="122"/>
      <c r="D186" s="124" t="s">
        <v>432</v>
      </c>
      <c r="E186" s="86">
        <v>96359</v>
      </c>
      <c r="F186" s="125" t="s">
        <v>28</v>
      </c>
      <c r="G186" s="88" t="s">
        <v>433</v>
      </c>
      <c r="H186" s="185" t="s">
        <v>40</v>
      </c>
      <c r="I186" s="200"/>
      <c r="J186" s="94"/>
      <c r="K186" s="94">
        <v>19.62</v>
      </c>
      <c r="L186" s="94">
        <v>100.57</v>
      </c>
      <c r="M186" s="186">
        <f t="shared" si="78"/>
        <v>120.19</v>
      </c>
      <c r="N186" s="92">
        <v>0.25190000000000001</v>
      </c>
      <c r="O186" s="93">
        <f t="shared" si="79"/>
        <v>150.46</v>
      </c>
      <c r="P186" s="93"/>
      <c r="Q186" s="93">
        <f t="shared" si="80"/>
        <v>0</v>
      </c>
      <c r="R186" s="93">
        <f t="shared" si="81"/>
        <v>0</v>
      </c>
      <c r="S186" s="94">
        <f t="shared" si="82"/>
        <v>0</v>
      </c>
      <c r="T186" s="118"/>
      <c r="U186" s="118"/>
      <c r="V186" s="6" t="str">
        <f t="shared" si="65"/>
        <v>7.23</v>
      </c>
      <c r="W186" s="6" t="b">
        <f t="shared" si="73"/>
        <v>0</v>
      </c>
      <c r="X186" s="118"/>
      <c r="Y186" s="118"/>
      <c r="Z186" s="118"/>
      <c r="AA186" s="204"/>
      <c r="AB186" s="85" t="s">
        <v>432</v>
      </c>
      <c r="AC186" s="95">
        <v>0</v>
      </c>
      <c r="AD186" s="96">
        <v>0</v>
      </c>
      <c r="AE186" s="97" t="s">
        <v>64</v>
      </c>
      <c r="AF186" s="89" t="s">
        <v>64</v>
      </c>
      <c r="AG186" s="98">
        <v>0</v>
      </c>
      <c r="AH186" s="90" t="s">
        <v>64</v>
      </c>
      <c r="AI186" s="90" t="s">
        <v>64</v>
      </c>
      <c r="AJ186" s="90" t="s">
        <v>64</v>
      </c>
      <c r="AK186" s="91" t="s">
        <v>64</v>
      </c>
      <c r="AL186" s="99" t="s">
        <v>64</v>
      </c>
      <c r="AM186" s="93" t="s">
        <v>64</v>
      </c>
      <c r="AN186" s="93">
        <v>0</v>
      </c>
      <c r="AO186" s="93">
        <v>0</v>
      </c>
      <c r="AP186" s="93">
        <v>0</v>
      </c>
      <c r="AQ186" s="94">
        <v>0</v>
      </c>
      <c r="AR186" s="48" t="str">
        <f t="shared" si="84"/>
        <v>ok</v>
      </c>
      <c r="AS186" s="48" t="str">
        <f t="shared" si="84"/>
        <v>revisar</v>
      </c>
      <c r="AT186" s="48" t="str">
        <f t="shared" si="84"/>
        <v>revisar</v>
      </c>
      <c r="AU186" s="48" t="str">
        <f t="shared" si="83"/>
        <v>revisar</v>
      </c>
      <c r="AV186" s="48" t="str">
        <f t="shared" si="83"/>
        <v>revisar</v>
      </c>
      <c r="AW186" s="48" t="str">
        <f t="shared" si="83"/>
        <v>ok</v>
      </c>
      <c r="AX186" s="48" t="str">
        <f t="shared" si="83"/>
        <v>revisar</v>
      </c>
      <c r="AY186" s="48" t="str">
        <f t="shared" si="83"/>
        <v>revisar</v>
      </c>
      <c r="AZ186" s="48" t="str">
        <f t="shared" si="83"/>
        <v>revisar</v>
      </c>
      <c r="BA186" s="48" t="str">
        <f t="shared" si="83"/>
        <v>revisar</v>
      </c>
      <c r="BB186" s="48" t="str">
        <f t="shared" si="83"/>
        <v>revisar</v>
      </c>
      <c r="BC186" s="48" t="str">
        <f t="shared" si="83"/>
        <v>revisar</v>
      </c>
      <c r="BD186" s="48" t="str">
        <f t="shared" si="83"/>
        <v>ok</v>
      </c>
      <c r="BE186" s="48" t="str">
        <f t="shared" si="83"/>
        <v>ok</v>
      </c>
      <c r="BF186" s="48" t="str">
        <f t="shared" si="83"/>
        <v>ok</v>
      </c>
      <c r="BG186" s="48" t="str">
        <f t="shared" si="83"/>
        <v>ok</v>
      </c>
    </row>
    <row r="187" spans="1:59" ht="26.25" customHeight="1">
      <c r="A187" s="122"/>
      <c r="B187" s="123" t="e">
        <f t="shared" si="77"/>
        <v>#DIV/0!</v>
      </c>
      <c r="C187" s="122"/>
      <c r="D187" s="124" t="s">
        <v>434</v>
      </c>
      <c r="E187" s="86" t="s">
        <v>435</v>
      </c>
      <c r="F187" s="125" t="s">
        <v>42</v>
      </c>
      <c r="G187" s="88" t="s">
        <v>436</v>
      </c>
      <c r="H187" s="185" t="s">
        <v>40</v>
      </c>
      <c r="I187" s="200"/>
      <c r="J187" s="94"/>
      <c r="K187" s="94">
        <v>0</v>
      </c>
      <c r="L187" s="94">
        <v>100</v>
      </c>
      <c r="M187" s="186">
        <f t="shared" si="78"/>
        <v>100</v>
      </c>
      <c r="N187" s="92">
        <v>0.25190000000000001</v>
      </c>
      <c r="O187" s="93">
        <f t="shared" si="79"/>
        <v>125.19</v>
      </c>
      <c r="P187" s="93"/>
      <c r="Q187" s="93">
        <f t="shared" si="80"/>
        <v>0</v>
      </c>
      <c r="R187" s="93">
        <f t="shared" si="81"/>
        <v>0</v>
      </c>
      <c r="S187" s="94">
        <f t="shared" si="82"/>
        <v>0</v>
      </c>
      <c r="T187" s="118"/>
      <c r="U187" s="118"/>
      <c r="V187" s="6" t="str">
        <f t="shared" si="65"/>
        <v>7.24</v>
      </c>
      <c r="W187" s="6" t="b">
        <f t="shared" si="73"/>
        <v>0</v>
      </c>
      <c r="X187" s="118"/>
      <c r="Y187" s="118"/>
      <c r="Z187" s="118"/>
      <c r="AA187" s="204"/>
      <c r="AB187" s="85" t="s">
        <v>434</v>
      </c>
      <c r="AC187" s="95">
        <v>0</v>
      </c>
      <c r="AD187" s="96">
        <v>0</v>
      </c>
      <c r="AE187" s="97" t="s">
        <v>64</v>
      </c>
      <c r="AF187" s="89" t="s">
        <v>64</v>
      </c>
      <c r="AG187" s="98">
        <v>0</v>
      </c>
      <c r="AH187" s="90" t="s">
        <v>64</v>
      </c>
      <c r="AI187" s="90" t="s">
        <v>64</v>
      </c>
      <c r="AJ187" s="90" t="s">
        <v>64</v>
      </c>
      <c r="AK187" s="91" t="s">
        <v>64</v>
      </c>
      <c r="AL187" s="99" t="s">
        <v>64</v>
      </c>
      <c r="AM187" s="93" t="s">
        <v>64</v>
      </c>
      <c r="AN187" s="93">
        <v>0</v>
      </c>
      <c r="AO187" s="93">
        <v>0</v>
      </c>
      <c r="AP187" s="93">
        <v>0</v>
      </c>
      <c r="AQ187" s="94">
        <v>0</v>
      </c>
      <c r="AR187" s="48" t="str">
        <f t="shared" si="84"/>
        <v>ok</v>
      </c>
      <c r="AS187" s="48" t="str">
        <f t="shared" si="84"/>
        <v>revisar</v>
      </c>
      <c r="AT187" s="48" t="str">
        <f t="shared" si="84"/>
        <v>revisar</v>
      </c>
      <c r="AU187" s="48" t="str">
        <f t="shared" si="83"/>
        <v>revisar</v>
      </c>
      <c r="AV187" s="48" t="str">
        <f t="shared" si="83"/>
        <v>revisar</v>
      </c>
      <c r="AW187" s="48" t="str">
        <f t="shared" si="83"/>
        <v>ok</v>
      </c>
      <c r="AX187" s="48" t="str">
        <f t="shared" si="83"/>
        <v>revisar</v>
      </c>
      <c r="AY187" s="48" t="str">
        <f t="shared" si="83"/>
        <v>revisar</v>
      </c>
      <c r="AZ187" s="48" t="str">
        <f t="shared" si="83"/>
        <v>revisar</v>
      </c>
      <c r="BA187" s="48" t="str">
        <f t="shared" si="83"/>
        <v>revisar</v>
      </c>
      <c r="BB187" s="48" t="str">
        <f t="shared" si="83"/>
        <v>revisar</v>
      </c>
      <c r="BC187" s="48" t="str">
        <f t="shared" si="83"/>
        <v>revisar</v>
      </c>
      <c r="BD187" s="48" t="str">
        <f t="shared" si="83"/>
        <v>ok</v>
      </c>
      <c r="BE187" s="48" t="str">
        <f t="shared" si="83"/>
        <v>ok</v>
      </c>
      <c r="BF187" s="48" t="str">
        <f t="shared" si="83"/>
        <v>ok</v>
      </c>
      <c r="BG187" s="48" t="str">
        <f t="shared" si="83"/>
        <v>ok</v>
      </c>
    </row>
    <row r="188" spans="1:59" ht="26.25" customHeight="1">
      <c r="A188" s="122"/>
      <c r="B188" s="123" t="e">
        <f t="shared" si="77"/>
        <v>#DIV/0!</v>
      </c>
      <c r="C188" s="122"/>
      <c r="D188" s="124" t="s">
        <v>437</v>
      </c>
      <c r="E188" s="86" t="s">
        <v>438</v>
      </c>
      <c r="F188" s="125" t="s">
        <v>42</v>
      </c>
      <c r="G188" s="88" t="s">
        <v>439</v>
      </c>
      <c r="H188" s="185" t="s">
        <v>40</v>
      </c>
      <c r="I188" s="200"/>
      <c r="J188" s="94"/>
      <c r="K188" s="94">
        <v>0</v>
      </c>
      <c r="L188" s="94">
        <v>130</v>
      </c>
      <c r="M188" s="186">
        <f t="shared" si="78"/>
        <v>130</v>
      </c>
      <c r="N188" s="92">
        <v>0.25190000000000001</v>
      </c>
      <c r="O188" s="93">
        <f t="shared" si="79"/>
        <v>162.74</v>
      </c>
      <c r="P188" s="93"/>
      <c r="Q188" s="93">
        <f t="shared" si="80"/>
        <v>0</v>
      </c>
      <c r="R188" s="93">
        <f t="shared" si="81"/>
        <v>0</v>
      </c>
      <c r="S188" s="94">
        <f t="shared" si="82"/>
        <v>0</v>
      </c>
      <c r="T188" s="118"/>
      <c r="U188" s="118"/>
      <c r="V188" s="6" t="str">
        <f t="shared" si="65"/>
        <v>7.25</v>
      </c>
      <c r="W188" s="6" t="b">
        <f t="shared" si="73"/>
        <v>0</v>
      </c>
      <c r="X188" s="118"/>
      <c r="Y188" s="118"/>
      <c r="Z188" s="118"/>
      <c r="AA188" s="204"/>
      <c r="AB188" s="85" t="s">
        <v>437</v>
      </c>
      <c r="AC188" s="95">
        <v>0</v>
      </c>
      <c r="AD188" s="96">
        <v>0</v>
      </c>
      <c r="AE188" s="97" t="s">
        <v>64</v>
      </c>
      <c r="AF188" s="89" t="s">
        <v>64</v>
      </c>
      <c r="AG188" s="98">
        <v>0</v>
      </c>
      <c r="AH188" s="90" t="s">
        <v>64</v>
      </c>
      <c r="AI188" s="90" t="s">
        <v>64</v>
      </c>
      <c r="AJ188" s="90" t="s">
        <v>64</v>
      </c>
      <c r="AK188" s="91" t="s">
        <v>64</v>
      </c>
      <c r="AL188" s="99" t="s">
        <v>64</v>
      </c>
      <c r="AM188" s="93" t="s">
        <v>64</v>
      </c>
      <c r="AN188" s="93">
        <v>0</v>
      </c>
      <c r="AO188" s="93">
        <v>0</v>
      </c>
      <c r="AP188" s="93">
        <v>0</v>
      </c>
      <c r="AQ188" s="94">
        <v>0</v>
      </c>
      <c r="AR188" s="48" t="str">
        <f t="shared" si="84"/>
        <v>ok</v>
      </c>
      <c r="AS188" s="48" t="str">
        <f t="shared" si="84"/>
        <v>revisar</v>
      </c>
      <c r="AT188" s="48" t="str">
        <f t="shared" si="84"/>
        <v>revisar</v>
      </c>
      <c r="AU188" s="48" t="str">
        <f t="shared" si="83"/>
        <v>revisar</v>
      </c>
      <c r="AV188" s="48" t="str">
        <f t="shared" si="83"/>
        <v>revisar</v>
      </c>
      <c r="AW188" s="48" t="str">
        <f t="shared" si="83"/>
        <v>ok</v>
      </c>
      <c r="AX188" s="48" t="str">
        <f t="shared" si="83"/>
        <v>revisar</v>
      </c>
      <c r="AY188" s="48" t="str">
        <f t="shared" si="83"/>
        <v>revisar</v>
      </c>
      <c r="AZ188" s="48" t="str">
        <f t="shared" si="83"/>
        <v>revisar</v>
      </c>
      <c r="BA188" s="48" t="str">
        <f t="shared" si="83"/>
        <v>revisar</v>
      </c>
      <c r="BB188" s="48" t="str">
        <f t="shared" si="83"/>
        <v>revisar</v>
      </c>
      <c r="BC188" s="48" t="str">
        <f t="shared" si="83"/>
        <v>revisar</v>
      </c>
      <c r="BD188" s="48" t="str">
        <f t="shared" si="83"/>
        <v>ok</v>
      </c>
      <c r="BE188" s="48" t="str">
        <f t="shared" si="83"/>
        <v>ok</v>
      </c>
      <c r="BF188" s="48" t="str">
        <f t="shared" si="83"/>
        <v>ok</v>
      </c>
      <c r="BG188" s="48" t="str">
        <f t="shared" si="83"/>
        <v>ok</v>
      </c>
    </row>
    <row r="189" spans="1:59" ht="26.25" customHeight="1">
      <c r="A189" s="122"/>
      <c r="B189" s="123" t="e">
        <f t="shared" si="77"/>
        <v>#DIV/0!</v>
      </c>
      <c r="C189" s="122"/>
      <c r="D189" s="124" t="s">
        <v>440</v>
      </c>
      <c r="E189" s="86" t="s">
        <v>441</v>
      </c>
      <c r="F189" s="125" t="s">
        <v>42</v>
      </c>
      <c r="G189" s="88" t="s">
        <v>442</v>
      </c>
      <c r="H189" s="185" t="s">
        <v>76</v>
      </c>
      <c r="I189" s="200"/>
      <c r="J189" s="94"/>
      <c r="K189" s="94">
        <v>0</v>
      </c>
      <c r="L189" s="94">
        <v>314.75</v>
      </c>
      <c r="M189" s="186">
        <f t="shared" si="78"/>
        <v>314.75</v>
      </c>
      <c r="N189" s="92">
        <v>0.25190000000000001</v>
      </c>
      <c r="O189" s="93">
        <f t="shared" si="79"/>
        <v>394.03</v>
      </c>
      <c r="P189" s="93"/>
      <c r="Q189" s="93">
        <f t="shared" si="80"/>
        <v>0</v>
      </c>
      <c r="R189" s="93">
        <f t="shared" si="81"/>
        <v>0</v>
      </c>
      <c r="S189" s="94">
        <f t="shared" si="82"/>
        <v>0</v>
      </c>
      <c r="T189" s="118"/>
      <c r="U189" s="118"/>
      <c r="V189" s="6" t="str">
        <f t="shared" si="65"/>
        <v>7.26</v>
      </c>
      <c r="W189" s="6" t="b">
        <f t="shared" si="73"/>
        <v>0</v>
      </c>
      <c r="X189" s="118"/>
      <c r="Y189" s="118"/>
      <c r="Z189" s="118"/>
      <c r="AA189" s="204"/>
      <c r="AB189" s="85" t="s">
        <v>440</v>
      </c>
      <c r="AC189" s="95">
        <v>0</v>
      </c>
      <c r="AD189" s="96">
        <v>0</v>
      </c>
      <c r="AE189" s="97" t="s">
        <v>64</v>
      </c>
      <c r="AF189" s="89" t="s">
        <v>64</v>
      </c>
      <c r="AG189" s="98">
        <v>0</v>
      </c>
      <c r="AH189" s="90" t="s">
        <v>64</v>
      </c>
      <c r="AI189" s="90" t="s">
        <v>64</v>
      </c>
      <c r="AJ189" s="90" t="s">
        <v>64</v>
      </c>
      <c r="AK189" s="91" t="s">
        <v>64</v>
      </c>
      <c r="AL189" s="99" t="s">
        <v>64</v>
      </c>
      <c r="AM189" s="93" t="s">
        <v>64</v>
      </c>
      <c r="AN189" s="93">
        <v>0</v>
      </c>
      <c r="AO189" s="93">
        <v>0</v>
      </c>
      <c r="AP189" s="93">
        <v>0</v>
      </c>
      <c r="AQ189" s="94">
        <v>0</v>
      </c>
      <c r="AR189" s="48" t="str">
        <f t="shared" si="84"/>
        <v>ok</v>
      </c>
      <c r="AS189" s="48" t="str">
        <f t="shared" si="84"/>
        <v>revisar</v>
      </c>
      <c r="AT189" s="48" t="str">
        <f t="shared" si="84"/>
        <v>revisar</v>
      </c>
      <c r="AU189" s="48" t="str">
        <f t="shared" si="83"/>
        <v>revisar</v>
      </c>
      <c r="AV189" s="48" t="str">
        <f t="shared" si="83"/>
        <v>revisar</v>
      </c>
      <c r="AW189" s="48" t="str">
        <f t="shared" si="83"/>
        <v>ok</v>
      </c>
      <c r="AX189" s="48" t="str">
        <f t="shared" si="83"/>
        <v>revisar</v>
      </c>
      <c r="AY189" s="48" t="str">
        <f t="shared" si="83"/>
        <v>revisar</v>
      </c>
      <c r="AZ189" s="48" t="str">
        <f t="shared" si="83"/>
        <v>revisar</v>
      </c>
      <c r="BA189" s="48" t="str">
        <f t="shared" si="83"/>
        <v>revisar</v>
      </c>
      <c r="BB189" s="48" t="str">
        <f t="shared" si="83"/>
        <v>revisar</v>
      </c>
      <c r="BC189" s="48" t="str">
        <f t="shared" si="83"/>
        <v>revisar</v>
      </c>
      <c r="BD189" s="48" t="str">
        <f t="shared" si="83"/>
        <v>ok</v>
      </c>
      <c r="BE189" s="48" t="str">
        <f t="shared" si="83"/>
        <v>ok</v>
      </c>
      <c r="BF189" s="48" t="str">
        <f t="shared" si="83"/>
        <v>ok</v>
      </c>
      <c r="BG189" s="48" t="str">
        <f t="shared" si="83"/>
        <v>ok</v>
      </c>
    </row>
    <row r="190" spans="1:59" ht="26.25" customHeight="1">
      <c r="A190" s="122"/>
      <c r="B190" s="123" t="e">
        <f t="shared" si="77"/>
        <v>#DIV/0!</v>
      </c>
      <c r="C190" s="122"/>
      <c r="D190" s="124" t="s">
        <v>443</v>
      </c>
      <c r="E190" s="86">
        <v>102253</v>
      </c>
      <c r="F190" s="125" t="s">
        <v>28</v>
      </c>
      <c r="G190" s="88" t="s">
        <v>444</v>
      </c>
      <c r="H190" s="185" t="s">
        <v>40</v>
      </c>
      <c r="I190" s="200"/>
      <c r="J190" s="94"/>
      <c r="K190" s="94">
        <v>91.87</v>
      </c>
      <c r="L190" s="94">
        <v>837.06</v>
      </c>
      <c r="M190" s="186">
        <f t="shared" ref="M190" si="85">SUM(K190:L190)</f>
        <v>928.93</v>
      </c>
      <c r="N190" s="92">
        <v>0.25190000000000001</v>
      </c>
      <c r="O190" s="93">
        <f t="shared" si="79"/>
        <v>1162.92</v>
      </c>
      <c r="P190" s="93"/>
      <c r="Q190" s="93">
        <f t="shared" si="80"/>
        <v>0</v>
      </c>
      <c r="R190" s="93">
        <f t="shared" si="81"/>
        <v>0</v>
      </c>
      <c r="S190" s="94">
        <f t="shared" si="82"/>
        <v>0</v>
      </c>
      <c r="T190" s="118"/>
      <c r="U190" s="118"/>
      <c r="V190" s="6" t="str">
        <f t="shared" si="65"/>
        <v>7.27</v>
      </c>
      <c r="W190" s="6" t="b">
        <f t="shared" si="73"/>
        <v>0</v>
      </c>
      <c r="X190" s="118"/>
      <c r="Y190" s="118"/>
      <c r="Z190" s="118"/>
      <c r="AA190" s="204"/>
      <c r="AB190" s="85" t="s">
        <v>443</v>
      </c>
      <c r="AC190" s="95">
        <v>0</v>
      </c>
      <c r="AD190" s="96">
        <v>0</v>
      </c>
      <c r="AE190" s="97" t="s">
        <v>64</v>
      </c>
      <c r="AF190" s="89" t="s">
        <v>64</v>
      </c>
      <c r="AG190" s="98">
        <v>0</v>
      </c>
      <c r="AH190" s="90" t="s">
        <v>64</v>
      </c>
      <c r="AI190" s="90" t="s">
        <v>64</v>
      </c>
      <c r="AJ190" s="90" t="s">
        <v>64</v>
      </c>
      <c r="AK190" s="91" t="s">
        <v>64</v>
      </c>
      <c r="AL190" s="99" t="s">
        <v>64</v>
      </c>
      <c r="AM190" s="93" t="s">
        <v>64</v>
      </c>
      <c r="AN190" s="93">
        <v>0</v>
      </c>
      <c r="AO190" s="93">
        <v>0</v>
      </c>
      <c r="AP190" s="93">
        <v>0</v>
      </c>
      <c r="AQ190" s="94">
        <v>0</v>
      </c>
      <c r="AR190" s="48" t="str">
        <f t="shared" si="84"/>
        <v>ok</v>
      </c>
      <c r="AS190" s="48" t="str">
        <f t="shared" si="84"/>
        <v>revisar</v>
      </c>
      <c r="AT190" s="48" t="str">
        <f t="shared" si="84"/>
        <v>revisar</v>
      </c>
      <c r="AU190" s="48" t="str">
        <f t="shared" si="83"/>
        <v>revisar</v>
      </c>
      <c r="AV190" s="48" t="str">
        <f t="shared" si="83"/>
        <v>revisar</v>
      </c>
      <c r="AW190" s="48" t="str">
        <f t="shared" si="83"/>
        <v>ok</v>
      </c>
      <c r="AX190" s="48" t="str">
        <f t="shared" si="83"/>
        <v>revisar</v>
      </c>
      <c r="AY190" s="48" t="str">
        <f t="shared" si="83"/>
        <v>revisar</v>
      </c>
      <c r="AZ190" s="48" t="str">
        <f t="shared" si="83"/>
        <v>revisar</v>
      </c>
      <c r="BA190" s="48" t="str">
        <f t="shared" si="83"/>
        <v>revisar</v>
      </c>
      <c r="BB190" s="48" t="str">
        <f t="shared" ref="BB190:BG230" si="86">IF(AL190=N190,"ok","revisar")</f>
        <v>revisar</v>
      </c>
      <c r="BC190" s="48" t="str">
        <f t="shared" si="86"/>
        <v>revisar</v>
      </c>
      <c r="BD190" s="48" t="str">
        <f t="shared" si="86"/>
        <v>ok</v>
      </c>
      <c r="BE190" s="48" t="str">
        <f t="shared" si="86"/>
        <v>ok</v>
      </c>
      <c r="BF190" s="48" t="str">
        <f t="shared" si="86"/>
        <v>ok</v>
      </c>
      <c r="BG190" s="48" t="str">
        <f t="shared" si="86"/>
        <v>ok</v>
      </c>
    </row>
    <row r="191" spans="1:59" ht="6" customHeight="1">
      <c r="A191" s="122"/>
      <c r="B191" s="123"/>
      <c r="C191" s="122"/>
      <c r="D191" s="102"/>
      <c r="E191" s="102"/>
      <c r="F191" s="102"/>
      <c r="G191" s="127"/>
      <c r="H191" s="101"/>
      <c r="I191" s="188"/>
      <c r="J191" s="193"/>
      <c r="K191" s="193"/>
      <c r="L191" s="193"/>
      <c r="M191" s="190"/>
      <c r="N191" s="129"/>
      <c r="O191" s="109"/>
      <c r="P191" s="109"/>
      <c r="Q191" s="109"/>
      <c r="R191" s="109"/>
      <c r="S191" s="110"/>
      <c r="T191" s="118"/>
      <c r="U191" s="118"/>
      <c r="V191" s="6">
        <f t="shared" si="65"/>
        <v>0</v>
      </c>
      <c r="W191" s="6">
        <f t="shared" si="73"/>
        <v>0</v>
      </c>
      <c r="X191" s="118"/>
      <c r="Y191" s="118"/>
      <c r="Z191" s="118"/>
      <c r="AA191" s="204"/>
      <c r="AB191" s="102"/>
      <c r="AC191" s="102"/>
      <c r="AD191" s="102"/>
      <c r="AE191" s="127"/>
      <c r="AF191" s="102"/>
      <c r="AG191" s="131"/>
      <c r="AH191" s="128"/>
      <c r="AI191" s="128"/>
      <c r="AJ191" s="128"/>
      <c r="AK191" s="107"/>
      <c r="AL191" s="129"/>
      <c r="AM191" s="109"/>
      <c r="AN191" s="109"/>
      <c r="AO191" s="109"/>
      <c r="AP191" s="109"/>
      <c r="AQ191" s="110"/>
      <c r="AR191" s="48" t="str">
        <f t="shared" si="84"/>
        <v>ok</v>
      </c>
      <c r="AS191" s="48" t="str">
        <f t="shared" si="84"/>
        <v>ok</v>
      </c>
      <c r="AT191" s="48" t="str">
        <f t="shared" si="84"/>
        <v>ok</v>
      </c>
      <c r="AU191" s="48" t="str">
        <f t="shared" si="84"/>
        <v>ok</v>
      </c>
      <c r="AV191" s="48" t="str">
        <f t="shared" si="84"/>
        <v>ok</v>
      </c>
      <c r="AW191" s="48" t="str">
        <f t="shared" si="84"/>
        <v>ok</v>
      </c>
      <c r="AX191" s="48" t="str">
        <f t="shared" si="84"/>
        <v>ok</v>
      </c>
      <c r="AY191" s="48" t="str">
        <f t="shared" si="84"/>
        <v>ok</v>
      </c>
      <c r="AZ191" s="48" t="str">
        <f t="shared" si="84"/>
        <v>ok</v>
      </c>
      <c r="BA191" s="48" t="str">
        <f t="shared" si="84"/>
        <v>ok</v>
      </c>
      <c r="BB191" s="48" t="str">
        <f t="shared" si="86"/>
        <v>ok</v>
      </c>
      <c r="BC191" s="48" t="str">
        <f t="shared" si="86"/>
        <v>ok</v>
      </c>
      <c r="BD191" s="48" t="str">
        <f t="shared" si="86"/>
        <v>ok</v>
      </c>
      <c r="BE191" s="48" t="str">
        <f t="shared" si="86"/>
        <v>ok</v>
      </c>
      <c r="BF191" s="48" t="str">
        <f t="shared" si="86"/>
        <v>ok</v>
      </c>
      <c r="BG191" s="48" t="str">
        <f t="shared" si="86"/>
        <v>ok</v>
      </c>
    </row>
    <row r="192" spans="1:59" ht="15" customHeight="1">
      <c r="A192" s="51"/>
      <c r="B192" s="52"/>
      <c r="C192" s="51"/>
      <c r="D192" s="111"/>
      <c r="E192" s="112"/>
      <c r="F192" s="112"/>
      <c r="G192" s="112"/>
      <c r="H192" s="191"/>
      <c r="I192" s="192"/>
      <c r="J192" s="191"/>
      <c r="K192" s="191"/>
      <c r="L192" s="191"/>
      <c r="M192" s="191"/>
      <c r="N192" s="83"/>
      <c r="O192" s="113" t="str">
        <f>CONCATENATE("Subtotal ",G163)</f>
        <v xml:space="preserve">Subtotal RECOMPOSIÇÃO DE ESTRUTURA DE CONCRETO, DIVISÓRIAS E REVESTIMENTO </v>
      </c>
      <c r="P192" s="114"/>
      <c r="Q192" s="114">
        <f>SUM(Q164:Q191)</f>
        <v>0</v>
      </c>
      <c r="R192" s="114">
        <f>SUM(R164:R191)</f>
        <v>0</v>
      </c>
      <c r="S192" s="115">
        <f>SUM(S164:S191)</f>
        <v>0</v>
      </c>
      <c r="T192" s="116"/>
      <c r="U192" s="6">
        <v>1</v>
      </c>
      <c r="V192" s="6"/>
      <c r="W192" s="6"/>
      <c r="X192" s="100">
        <f>SUM(P192:R192)</f>
        <v>0</v>
      </c>
      <c r="Y192" s="6" t="str">
        <f>IF(X192&lt;&gt;S192,"erro","ok")</f>
        <v>ok</v>
      </c>
      <c r="Z192" s="6"/>
      <c r="AA192" s="203"/>
      <c r="AB192" s="111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83"/>
      <c r="AM192" s="113" t="s">
        <v>377</v>
      </c>
      <c r="AN192" s="114">
        <v>0</v>
      </c>
      <c r="AO192" s="114">
        <v>0</v>
      </c>
      <c r="AP192" s="114">
        <v>0</v>
      </c>
      <c r="AQ192" s="115">
        <v>0</v>
      </c>
      <c r="AR192" s="48" t="str">
        <f t="shared" si="84"/>
        <v>ok</v>
      </c>
      <c r="AS192" s="48" t="str">
        <f t="shared" si="84"/>
        <v>ok</v>
      </c>
      <c r="AT192" s="48" t="str">
        <f t="shared" si="84"/>
        <v>ok</v>
      </c>
      <c r="AU192" s="48" t="str">
        <f t="shared" si="84"/>
        <v>ok</v>
      </c>
      <c r="AV192" s="48" t="str">
        <f t="shared" si="84"/>
        <v>ok</v>
      </c>
      <c r="AW192" s="48" t="str">
        <f t="shared" si="84"/>
        <v>ok</v>
      </c>
      <c r="AX192" s="48" t="str">
        <f t="shared" si="84"/>
        <v>ok</v>
      </c>
      <c r="AY192" s="48" t="str">
        <f t="shared" si="84"/>
        <v>ok</v>
      </c>
      <c r="AZ192" s="48" t="str">
        <f t="shared" si="84"/>
        <v>ok</v>
      </c>
      <c r="BA192" s="48" t="str">
        <f t="shared" si="84"/>
        <v>ok</v>
      </c>
      <c r="BB192" s="48" t="str">
        <f t="shared" si="86"/>
        <v>ok</v>
      </c>
      <c r="BC192" s="48" t="str">
        <f t="shared" si="86"/>
        <v>revisar</v>
      </c>
      <c r="BD192" s="48" t="str">
        <f t="shared" si="86"/>
        <v>ok</v>
      </c>
      <c r="BE192" s="48" t="str">
        <f t="shared" si="86"/>
        <v>ok</v>
      </c>
      <c r="BF192" s="48" t="str">
        <f t="shared" si="86"/>
        <v>ok</v>
      </c>
      <c r="BG192" s="48" t="str">
        <f t="shared" si="86"/>
        <v>ok</v>
      </c>
    </row>
    <row r="193" spans="1:59" ht="6" customHeight="1">
      <c r="A193" s="38"/>
      <c r="B193" s="74"/>
      <c r="C193" s="38"/>
      <c r="D193" s="117"/>
      <c r="E193" s="118"/>
      <c r="F193" s="119"/>
      <c r="G193" s="119"/>
      <c r="H193" s="118"/>
      <c r="I193" s="120"/>
      <c r="J193" s="118"/>
      <c r="K193" s="118"/>
      <c r="L193" s="118"/>
      <c r="M193" s="118"/>
      <c r="N193" s="6"/>
      <c r="O193" s="118"/>
      <c r="P193" s="118"/>
      <c r="Q193" s="118"/>
      <c r="R193" s="118"/>
      <c r="S193" s="121"/>
      <c r="T193" s="6"/>
      <c r="U193" s="6"/>
      <c r="V193" s="6">
        <f t="shared" si="65"/>
        <v>0</v>
      </c>
      <c r="W193" s="6">
        <f t="shared" si="73"/>
        <v>0</v>
      </c>
      <c r="X193" s="6"/>
      <c r="Y193" s="6"/>
      <c r="Z193" s="6"/>
      <c r="AA193" s="203"/>
      <c r="AB193" s="117"/>
      <c r="AC193" s="118"/>
      <c r="AD193" s="119"/>
      <c r="AE193" s="119"/>
      <c r="AF193" s="118"/>
      <c r="AG193" s="118"/>
      <c r="AH193" s="118"/>
      <c r="AI193" s="118"/>
      <c r="AJ193" s="118"/>
      <c r="AK193" s="118"/>
      <c r="AL193" s="6"/>
      <c r="AM193" s="118"/>
      <c r="AN193" s="118"/>
      <c r="AO193" s="118"/>
      <c r="AP193" s="118"/>
      <c r="AQ193" s="121"/>
      <c r="AR193" s="48" t="str">
        <f t="shared" si="84"/>
        <v>ok</v>
      </c>
      <c r="AS193" s="48" t="str">
        <f t="shared" si="84"/>
        <v>ok</v>
      </c>
      <c r="AT193" s="48" t="str">
        <f t="shared" si="84"/>
        <v>ok</v>
      </c>
      <c r="AU193" s="48" t="str">
        <f t="shared" si="84"/>
        <v>ok</v>
      </c>
      <c r="AV193" s="48" t="str">
        <f t="shared" si="84"/>
        <v>ok</v>
      </c>
      <c r="AW193" s="48" t="str">
        <f t="shared" si="84"/>
        <v>ok</v>
      </c>
      <c r="AX193" s="48" t="str">
        <f t="shared" si="84"/>
        <v>ok</v>
      </c>
      <c r="AY193" s="48" t="str">
        <f t="shared" si="84"/>
        <v>ok</v>
      </c>
      <c r="AZ193" s="48" t="str">
        <f t="shared" si="84"/>
        <v>ok</v>
      </c>
      <c r="BA193" s="48" t="str">
        <f t="shared" si="84"/>
        <v>ok</v>
      </c>
      <c r="BB193" s="48" t="str">
        <f t="shared" si="86"/>
        <v>ok</v>
      </c>
      <c r="BC193" s="48" t="str">
        <f t="shared" si="86"/>
        <v>ok</v>
      </c>
      <c r="BD193" s="48" t="str">
        <f t="shared" si="86"/>
        <v>ok</v>
      </c>
      <c r="BE193" s="48" t="str">
        <f t="shared" si="86"/>
        <v>ok</v>
      </c>
      <c r="BF193" s="48" t="str">
        <f t="shared" si="86"/>
        <v>ok</v>
      </c>
      <c r="BG193" s="48" t="str">
        <f t="shared" si="86"/>
        <v>ok</v>
      </c>
    </row>
    <row r="194" spans="1:59" ht="15" customHeight="1">
      <c r="A194" s="51"/>
      <c r="B194" s="52"/>
      <c r="C194" s="51"/>
      <c r="D194" s="79">
        <v>8</v>
      </c>
      <c r="E194" s="80"/>
      <c r="F194" s="80"/>
      <c r="G194" s="81" t="s">
        <v>445</v>
      </c>
      <c r="H194" s="81"/>
      <c r="I194" s="82"/>
      <c r="J194" s="81"/>
      <c r="K194" s="81"/>
      <c r="L194" s="81"/>
      <c r="M194" s="81"/>
      <c r="N194" s="83"/>
      <c r="O194" s="81"/>
      <c r="P194" s="81"/>
      <c r="Q194" s="81"/>
      <c r="R194" s="81"/>
      <c r="S194" s="84">
        <f>S220</f>
        <v>0</v>
      </c>
      <c r="T194" s="6"/>
      <c r="U194" s="6"/>
      <c r="V194" s="6">
        <f t="shared" si="65"/>
        <v>8</v>
      </c>
      <c r="W194" s="6">
        <f t="shared" si="73"/>
        <v>0</v>
      </c>
      <c r="X194" s="6"/>
      <c r="Y194" s="6"/>
      <c r="Z194" s="6"/>
      <c r="AA194" s="203"/>
      <c r="AB194" s="79">
        <v>8</v>
      </c>
      <c r="AC194" s="80"/>
      <c r="AD194" s="80"/>
      <c r="AE194" s="81" t="s">
        <v>307</v>
      </c>
      <c r="AF194" s="81"/>
      <c r="AG194" s="81"/>
      <c r="AH194" s="81"/>
      <c r="AI194" s="81"/>
      <c r="AJ194" s="81"/>
      <c r="AK194" s="81"/>
      <c r="AL194" s="83"/>
      <c r="AM194" s="81"/>
      <c r="AN194" s="81"/>
      <c r="AO194" s="81"/>
      <c r="AP194" s="81"/>
      <c r="AQ194" s="84">
        <v>0</v>
      </c>
      <c r="AR194" s="48" t="str">
        <f t="shared" si="84"/>
        <v>ok</v>
      </c>
      <c r="AS194" s="48" t="str">
        <f t="shared" si="84"/>
        <v>ok</v>
      </c>
      <c r="AT194" s="48" t="str">
        <f t="shared" si="84"/>
        <v>ok</v>
      </c>
      <c r="AU194" s="48" t="str">
        <f t="shared" si="84"/>
        <v>revisar</v>
      </c>
      <c r="AV194" s="48" t="str">
        <f t="shared" si="84"/>
        <v>ok</v>
      </c>
      <c r="AW194" s="48" t="str">
        <f t="shared" si="84"/>
        <v>ok</v>
      </c>
      <c r="AX194" s="48" t="str">
        <f t="shared" si="84"/>
        <v>ok</v>
      </c>
      <c r="AY194" s="48" t="str">
        <f t="shared" si="84"/>
        <v>ok</v>
      </c>
      <c r="AZ194" s="48" t="str">
        <f t="shared" si="84"/>
        <v>ok</v>
      </c>
      <c r="BA194" s="48" t="str">
        <f t="shared" si="84"/>
        <v>ok</v>
      </c>
      <c r="BB194" s="48" t="str">
        <f t="shared" si="86"/>
        <v>ok</v>
      </c>
      <c r="BC194" s="48" t="str">
        <f t="shared" si="86"/>
        <v>ok</v>
      </c>
      <c r="BD194" s="48" t="str">
        <f t="shared" si="86"/>
        <v>ok</v>
      </c>
      <c r="BE194" s="48" t="str">
        <f t="shared" si="86"/>
        <v>ok</v>
      </c>
      <c r="BF194" s="48" t="str">
        <f t="shared" si="86"/>
        <v>ok</v>
      </c>
      <c r="BG194" s="48" t="str">
        <f t="shared" si="86"/>
        <v>ok</v>
      </c>
    </row>
    <row r="195" spans="1:59" ht="27" customHeight="1">
      <c r="A195" s="122"/>
      <c r="B195" s="123" t="e">
        <f t="shared" ref="B195:B218" si="87">S195/$S$697</f>
        <v>#DIV/0!</v>
      </c>
      <c r="C195" s="122"/>
      <c r="D195" s="124" t="s">
        <v>446</v>
      </c>
      <c r="E195" s="132">
        <v>88494</v>
      </c>
      <c r="F195" s="125" t="s">
        <v>28</v>
      </c>
      <c r="G195" s="88" t="s">
        <v>447</v>
      </c>
      <c r="H195" s="185" t="s">
        <v>40</v>
      </c>
      <c r="I195" s="200"/>
      <c r="J195" s="94"/>
      <c r="K195" s="94">
        <v>13.95</v>
      </c>
      <c r="L195" s="94">
        <v>7.79</v>
      </c>
      <c r="M195" s="186">
        <f t="shared" ref="M195:M217" si="88">SUM(K195:L195)</f>
        <v>21.74</v>
      </c>
      <c r="N195" s="92">
        <v>0.25190000000000001</v>
      </c>
      <c r="O195" s="93">
        <f t="shared" ref="O195:O218" si="89">IF(N195="-",M195,(TRUNC(M195*(1+N195),2)))</f>
        <v>27.21</v>
      </c>
      <c r="P195" s="93"/>
      <c r="Q195" s="93">
        <f t="shared" ref="Q195:Q218" si="90">IF($L195=0,$S195,IF(K195=0,0,IF($N195&lt;&gt;"-",IFERROR(TRUNC(TRUNC((K195*(1+$N195)),2)*$I195,2),0),IFERROR(TRUNC(K195*$I195,2),0))))</f>
        <v>0</v>
      </c>
      <c r="R195" s="93">
        <f t="shared" ref="R195:R218" si="91">IF(L195=0,0,S195-Q195)</f>
        <v>0</v>
      </c>
      <c r="S195" s="94">
        <f t="shared" ref="S195:S218" si="92">IFERROR(ROUND(ROUND(O195,2)*ROUND(I195,2),2),0)</f>
        <v>0</v>
      </c>
      <c r="T195" s="118"/>
      <c r="U195" s="118"/>
      <c r="V195" s="6" t="str">
        <f t="shared" si="65"/>
        <v>8.1</v>
      </c>
      <c r="W195" s="6" t="b">
        <f t="shared" si="73"/>
        <v>0</v>
      </c>
      <c r="X195" s="118"/>
      <c r="Y195" s="118"/>
      <c r="Z195" s="118"/>
      <c r="AA195" s="204"/>
      <c r="AB195" s="85" t="s">
        <v>446</v>
      </c>
      <c r="AC195" s="95">
        <v>0</v>
      </c>
      <c r="AD195" s="96">
        <v>0</v>
      </c>
      <c r="AE195" s="97" t="s">
        <v>64</v>
      </c>
      <c r="AF195" s="89" t="s">
        <v>64</v>
      </c>
      <c r="AG195" s="98">
        <v>0</v>
      </c>
      <c r="AH195" s="90" t="s">
        <v>64</v>
      </c>
      <c r="AI195" s="90" t="s">
        <v>64</v>
      </c>
      <c r="AJ195" s="90" t="s">
        <v>64</v>
      </c>
      <c r="AK195" s="91" t="s">
        <v>64</v>
      </c>
      <c r="AL195" s="99" t="s">
        <v>64</v>
      </c>
      <c r="AM195" s="93" t="s">
        <v>64</v>
      </c>
      <c r="AN195" s="93">
        <v>0</v>
      </c>
      <c r="AO195" s="93">
        <v>0</v>
      </c>
      <c r="AP195" s="93">
        <v>0</v>
      </c>
      <c r="AQ195" s="94">
        <v>0</v>
      </c>
      <c r="AR195" s="48" t="str">
        <f t="shared" si="84"/>
        <v>ok</v>
      </c>
      <c r="AS195" s="48" t="str">
        <f t="shared" si="84"/>
        <v>revisar</v>
      </c>
      <c r="AT195" s="48" t="str">
        <f t="shared" si="84"/>
        <v>revisar</v>
      </c>
      <c r="AU195" s="48" t="str">
        <f t="shared" si="84"/>
        <v>revisar</v>
      </c>
      <c r="AV195" s="48" t="str">
        <f t="shared" si="84"/>
        <v>revisar</v>
      </c>
      <c r="AW195" s="48" t="str">
        <f t="shared" si="84"/>
        <v>ok</v>
      </c>
      <c r="AX195" s="48" t="str">
        <f t="shared" si="84"/>
        <v>revisar</v>
      </c>
      <c r="AY195" s="48" t="str">
        <f t="shared" si="84"/>
        <v>revisar</v>
      </c>
      <c r="AZ195" s="48" t="str">
        <f t="shared" si="84"/>
        <v>revisar</v>
      </c>
      <c r="BA195" s="48" t="str">
        <f t="shared" si="84"/>
        <v>revisar</v>
      </c>
      <c r="BB195" s="48" t="str">
        <f t="shared" si="86"/>
        <v>revisar</v>
      </c>
      <c r="BC195" s="48" t="str">
        <f t="shared" si="86"/>
        <v>revisar</v>
      </c>
      <c r="BD195" s="48" t="str">
        <f t="shared" si="86"/>
        <v>ok</v>
      </c>
      <c r="BE195" s="48" t="str">
        <f t="shared" si="86"/>
        <v>ok</v>
      </c>
      <c r="BF195" s="48" t="str">
        <f t="shared" si="86"/>
        <v>ok</v>
      </c>
      <c r="BG195" s="48" t="str">
        <f t="shared" si="86"/>
        <v>ok</v>
      </c>
    </row>
    <row r="196" spans="1:59" ht="27" customHeight="1">
      <c r="A196" s="122"/>
      <c r="B196" s="123" t="e">
        <f t="shared" si="87"/>
        <v>#DIV/0!</v>
      </c>
      <c r="C196" s="122"/>
      <c r="D196" s="124" t="s">
        <v>448</v>
      </c>
      <c r="E196" s="86">
        <v>88495</v>
      </c>
      <c r="F196" s="125" t="s">
        <v>28</v>
      </c>
      <c r="G196" s="88" t="s">
        <v>449</v>
      </c>
      <c r="H196" s="185" t="s">
        <v>40</v>
      </c>
      <c r="I196" s="200"/>
      <c r="J196" s="94"/>
      <c r="K196" s="94">
        <v>6.77</v>
      </c>
      <c r="L196" s="94">
        <v>5.24</v>
      </c>
      <c r="M196" s="186">
        <f t="shared" si="88"/>
        <v>12.01</v>
      </c>
      <c r="N196" s="92">
        <v>0.25190000000000001</v>
      </c>
      <c r="O196" s="93">
        <f t="shared" si="89"/>
        <v>15.03</v>
      </c>
      <c r="P196" s="93"/>
      <c r="Q196" s="93">
        <f t="shared" si="90"/>
        <v>0</v>
      </c>
      <c r="R196" s="93">
        <f t="shared" si="91"/>
        <v>0</v>
      </c>
      <c r="S196" s="94">
        <f t="shared" si="92"/>
        <v>0</v>
      </c>
      <c r="T196" s="118"/>
      <c r="U196" s="118"/>
      <c r="V196" s="6" t="str">
        <f t="shared" si="65"/>
        <v>8.2</v>
      </c>
      <c r="W196" s="6" t="b">
        <f t="shared" si="73"/>
        <v>0</v>
      </c>
      <c r="X196" s="118"/>
      <c r="Y196" s="118"/>
      <c r="Z196" s="118"/>
      <c r="AA196" s="204"/>
      <c r="AB196" s="85" t="s">
        <v>448</v>
      </c>
      <c r="AC196" s="95">
        <v>0</v>
      </c>
      <c r="AD196" s="96">
        <v>0</v>
      </c>
      <c r="AE196" s="97" t="s">
        <v>64</v>
      </c>
      <c r="AF196" s="89" t="s">
        <v>64</v>
      </c>
      <c r="AG196" s="98">
        <v>0</v>
      </c>
      <c r="AH196" s="90" t="s">
        <v>64</v>
      </c>
      <c r="AI196" s="90" t="s">
        <v>64</v>
      </c>
      <c r="AJ196" s="90" t="s">
        <v>64</v>
      </c>
      <c r="AK196" s="91" t="s">
        <v>64</v>
      </c>
      <c r="AL196" s="99" t="s">
        <v>64</v>
      </c>
      <c r="AM196" s="93" t="s">
        <v>64</v>
      </c>
      <c r="AN196" s="93">
        <v>0</v>
      </c>
      <c r="AO196" s="93">
        <v>0</v>
      </c>
      <c r="AP196" s="93">
        <v>0</v>
      </c>
      <c r="AQ196" s="94">
        <v>0</v>
      </c>
      <c r="AR196" s="48" t="str">
        <f t="shared" si="84"/>
        <v>ok</v>
      </c>
      <c r="AS196" s="48" t="str">
        <f t="shared" si="84"/>
        <v>revisar</v>
      </c>
      <c r="AT196" s="48" t="str">
        <f t="shared" si="84"/>
        <v>revisar</v>
      </c>
      <c r="AU196" s="48" t="str">
        <f t="shared" si="84"/>
        <v>revisar</v>
      </c>
      <c r="AV196" s="48" t="str">
        <f t="shared" si="84"/>
        <v>revisar</v>
      </c>
      <c r="AW196" s="48" t="str">
        <f t="shared" si="84"/>
        <v>ok</v>
      </c>
      <c r="AX196" s="48" t="str">
        <f t="shared" si="84"/>
        <v>revisar</v>
      </c>
      <c r="AY196" s="48" t="str">
        <f t="shared" si="84"/>
        <v>revisar</v>
      </c>
      <c r="AZ196" s="48" t="str">
        <f t="shared" si="84"/>
        <v>revisar</v>
      </c>
      <c r="BA196" s="48" t="str">
        <f t="shared" si="84"/>
        <v>revisar</v>
      </c>
      <c r="BB196" s="48" t="str">
        <f t="shared" si="86"/>
        <v>revisar</v>
      </c>
      <c r="BC196" s="48" t="str">
        <f t="shared" si="86"/>
        <v>revisar</v>
      </c>
      <c r="BD196" s="48" t="str">
        <f t="shared" si="86"/>
        <v>ok</v>
      </c>
      <c r="BE196" s="48" t="str">
        <f t="shared" si="86"/>
        <v>ok</v>
      </c>
      <c r="BF196" s="48" t="str">
        <f t="shared" si="86"/>
        <v>ok</v>
      </c>
      <c r="BG196" s="48" t="str">
        <f t="shared" si="86"/>
        <v>ok</v>
      </c>
    </row>
    <row r="197" spans="1:59" ht="27" customHeight="1">
      <c r="A197" s="122"/>
      <c r="B197" s="123" t="e">
        <f t="shared" si="87"/>
        <v>#DIV/0!</v>
      </c>
      <c r="C197" s="122"/>
      <c r="D197" s="124" t="s">
        <v>450</v>
      </c>
      <c r="E197" s="86">
        <v>100717</v>
      </c>
      <c r="F197" s="125" t="s">
        <v>28</v>
      </c>
      <c r="G197" s="88" t="s">
        <v>451</v>
      </c>
      <c r="H197" s="185" t="s">
        <v>40</v>
      </c>
      <c r="I197" s="200"/>
      <c r="J197" s="94"/>
      <c r="K197" s="94">
        <v>6.53</v>
      </c>
      <c r="L197" s="94">
        <v>3.49</v>
      </c>
      <c r="M197" s="186">
        <f t="shared" si="88"/>
        <v>10.02</v>
      </c>
      <c r="N197" s="92">
        <v>0.25190000000000001</v>
      </c>
      <c r="O197" s="93">
        <f t="shared" si="89"/>
        <v>12.54</v>
      </c>
      <c r="P197" s="93"/>
      <c r="Q197" s="93">
        <f t="shared" si="90"/>
        <v>0</v>
      </c>
      <c r="R197" s="93">
        <f t="shared" si="91"/>
        <v>0</v>
      </c>
      <c r="S197" s="94">
        <f t="shared" si="92"/>
        <v>0</v>
      </c>
      <c r="T197" s="118"/>
      <c r="U197" s="118"/>
      <c r="V197" s="6" t="str">
        <f t="shared" si="65"/>
        <v>8.3</v>
      </c>
      <c r="W197" s="6" t="b">
        <f t="shared" si="73"/>
        <v>0</v>
      </c>
      <c r="X197" s="118"/>
      <c r="Y197" s="118"/>
      <c r="Z197" s="118"/>
      <c r="AA197" s="204"/>
      <c r="AB197" s="85" t="s">
        <v>450</v>
      </c>
      <c r="AC197" s="95">
        <v>0</v>
      </c>
      <c r="AD197" s="96">
        <v>0</v>
      </c>
      <c r="AE197" s="97" t="s">
        <v>64</v>
      </c>
      <c r="AF197" s="89" t="s">
        <v>64</v>
      </c>
      <c r="AG197" s="98">
        <v>0</v>
      </c>
      <c r="AH197" s="90" t="s">
        <v>64</v>
      </c>
      <c r="AI197" s="90" t="s">
        <v>64</v>
      </c>
      <c r="AJ197" s="90" t="s">
        <v>64</v>
      </c>
      <c r="AK197" s="91" t="s">
        <v>64</v>
      </c>
      <c r="AL197" s="99" t="s">
        <v>64</v>
      </c>
      <c r="AM197" s="93" t="s">
        <v>64</v>
      </c>
      <c r="AN197" s="93">
        <v>0</v>
      </c>
      <c r="AO197" s="93">
        <v>0</v>
      </c>
      <c r="AP197" s="93">
        <v>0</v>
      </c>
      <c r="AQ197" s="94">
        <v>0</v>
      </c>
      <c r="AR197" s="48" t="str">
        <f t="shared" si="84"/>
        <v>ok</v>
      </c>
      <c r="AS197" s="48" t="str">
        <f t="shared" si="84"/>
        <v>revisar</v>
      </c>
      <c r="AT197" s="48" t="str">
        <f t="shared" si="84"/>
        <v>revisar</v>
      </c>
      <c r="AU197" s="48" t="str">
        <f t="shared" si="84"/>
        <v>revisar</v>
      </c>
      <c r="AV197" s="48" t="str">
        <f t="shared" si="84"/>
        <v>revisar</v>
      </c>
      <c r="AW197" s="48" t="str">
        <f t="shared" si="84"/>
        <v>ok</v>
      </c>
      <c r="AX197" s="48" t="str">
        <f t="shared" si="84"/>
        <v>revisar</v>
      </c>
      <c r="AY197" s="48" t="str">
        <f t="shared" si="84"/>
        <v>revisar</v>
      </c>
      <c r="AZ197" s="48" t="str">
        <f t="shared" si="84"/>
        <v>revisar</v>
      </c>
      <c r="BA197" s="48" t="str">
        <f t="shared" si="84"/>
        <v>revisar</v>
      </c>
      <c r="BB197" s="48" t="str">
        <f t="shared" si="86"/>
        <v>revisar</v>
      </c>
      <c r="BC197" s="48" t="str">
        <f t="shared" si="86"/>
        <v>revisar</v>
      </c>
      <c r="BD197" s="48" t="str">
        <f t="shared" si="86"/>
        <v>ok</v>
      </c>
      <c r="BE197" s="48" t="str">
        <f t="shared" si="86"/>
        <v>ok</v>
      </c>
      <c r="BF197" s="48" t="str">
        <f t="shared" si="86"/>
        <v>ok</v>
      </c>
      <c r="BG197" s="48" t="str">
        <f t="shared" si="86"/>
        <v>ok</v>
      </c>
    </row>
    <row r="198" spans="1:59" ht="27" customHeight="1">
      <c r="A198" s="122"/>
      <c r="B198" s="123" t="e">
        <f t="shared" si="87"/>
        <v>#DIV/0!</v>
      </c>
      <c r="C198" s="122"/>
      <c r="D198" s="124" t="s">
        <v>452</v>
      </c>
      <c r="E198" s="86">
        <v>102193</v>
      </c>
      <c r="F198" s="125" t="s">
        <v>28</v>
      </c>
      <c r="G198" s="88" t="s">
        <v>453</v>
      </c>
      <c r="H198" s="185" t="s">
        <v>40</v>
      </c>
      <c r="I198" s="200"/>
      <c r="J198" s="94"/>
      <c r="K198" s="94">
        <v>1.17</v>
      </c>
      <c r="L198" s="94">
        <v>0.93</v>
      </c>
      <c r="M198" s="186">
        <f t="shared" si="88"/>
        <v>2.1</v>
      </c>
      <c r="N198" s="92">
        <v>0.25190000000000001</v>
      </c>
      <c r="O198" s="93">
        <f t="shared" si="89"/>
        <v>2.62</v>
      </c>
      <c r="P198" s="93"/>
      <c r="Q198" s="93">
        <f t="shared" si="90"/>
        <v>0</v>
      </c>
      <c r="R198" s="93">
        <f t="shared" si="91"/>
        <v>0</v>
      </c>
      <c r="S198" s="94">
        <f t="shared" si="92"/>
        <v>0</v>
      </c>
      <c r="T198" s="118"/>
      <c r="U198" s="118"/>
      <c r="V198" s="6" t="str">
        <f t="shared" si="65"/>
        <v>8.4</v>
      </c>
      <c r="W198" s="6" t="b">
        <f t="shared" si="73"/>
        <v>0</v>
      </c>
      <c r="X198" s="118"/>
      <c r="Y198" s="118"/>
      <c r="Z198" s="118"/>
      <c r="AA198" s="204"/>
      <c r="AB198" s="85" t="s">
        <v>452</v>
      </c>
      <c r="AC198" s="95">
        <v>0</v>
      </c>
      <c r="AD198" s="96">
        <v>0</v>
      </c>
      <c r="AE198" s="97" t="s">
        <v>64</v>
      </c>
      <c r="AF198" s="89" t="s">
        <v>64</v>
      </c>
      <c r="AG198" s="98">
        <v>0</v>
      </c>
      <c r="AH198" s="90" t="s">
        <v>64</v>
      </c>
      <c r="AI198" s="90" t="s">
        <v>64</v>
      </c>
      <c r="AJ198" s="90" t="s">
        <v>64</v>
      </c>
      <c r="AK198" s="91" t="s">
        <v>64</v>
      </c>
      <c r="AL198" s="99" t="s">
        <v>64</v>
      </c>
      <c r="AM198" s="93" t="s">
        <v>64</v>
      </c>
      <c r="AN198" s="93">
        <v>0</v>
      </c>
      <c r="AO198" s="93">
        <v>0</v>
      </c>
      <c r="AP198" s="93">
        <v>0</v>
      </c>
      <c r="AQ198" s="94">
        <v>0</v>
      </c>
      <c r="AR198" s="48" t="str">
        <f t="shared" si="84"/>
        <v>ok</v>
      </c>
      <c r="AS198" s="48" t="str">
        <f t="shared" si="84"/>
        <v>revisar</v>
      </c>
      <c r="AT198" s="48" t="str">
        <f t="shared" si="84"/>
        <v>revisar</v>
      </c>
      <c r="AU198" s="48" t="str">
        <f t="shared" si="84"/>
        <v>revisar</v>
      </c>
      <c r="AV198" s="48" t="str">
        <f t="shared" si="84"/>
        <v>revisar</v>
      </c>
      <c r="AW198" s="48" t="str">
        <f t="shared" si="84"/>
        <v>ok</v>
      </c>
      <c r="AX198" s="48" t="str">
        <f t="shared" si="84"/>
        <v>revisar</v>
      </c>
      <c r="AY198" s="48" t="str">
        <f t="shared" si="84"/>
        <v>revisar</v>
      </c>
      <c r="AZ198" s="48" t="str">
        <f t="shared" si="84"/>
        <v>revisar</v>
      </c>
      <c r="BA198" s="48" t="str">
        <f t="shared" si="84"/>
        <v>revisar</v>
      </c>
      <c r="BB198" s="48" t="str">
        <f t="shared" si="86"/>
        <v>revisar</v>
      </c>
      <c r="BC198" s="48" t="str">
        <f t="shared" si="86"/>
        <v>revisar</v>
      </c>
      <c r="BD198" s="48" t="str">
        <f t="shared" si="86"/>
        <v>ok</v>
      </c>
      <c r="BE198" s="48" t="str">
        <f t="shared" si="86"/>
        <v>ok</v>
      </c>
      <c r="BF198" s="48" t="str">
        <f t="shared" si="86"/>
        <v>ok</v>
      </c>
      <c r="BG198" s="48" t="str">
        <f t="shared" si="86"/>
        <v>ok</v>
      </c>
    </row>
    <row r="199" spans="1:59" ht="27" customHeight="1">
      <c r="A199" s="122"/>
      <c r="B199" s="123" t="e">
        <f t="shared" si="87"/>
        <v>#DIV/0!</v>
      </c>
      <c r="C199" s="122"/>
      <c r="D199" s="124" t="s">
        <v>454</v>
      </c>
      <c r="E199" s="86">
        <v>102194</v>
      </c>
      <c r="F199" s="125" t="s">
        <v>28</v>
      </c>
      <c r="G199" s="88" t="s">
        <v>455</v>
      </c>
      <c r="H199" s="185" t="s">
        <v>40</v>
      </c>
      <c r="I199" s="200"/>
      <c r="J199" s="94"/>
      <c r="K199" s="94">
        <v>5.69</v>
      </c>
      <c r="L199" s="94">
        <v>2.69</v>
      </c>
      <c r="M199" s="186">
        <f t="shared" si="88"/>
        <v>8.3800000000000008</v>
      </c>
      <c r="N199" s="92">
        <v>0.25190000000000001</v>
      </c>
      <c r="O199" s="93">
        <f t="shared" si="89"/>
        <v>10.49</v>
      </c>
      <c r="P199" s="93"/>
      <c r="Q199" s="93">
        <f t="shared" si="90"/>
        <v>0</v>
      </c>
      <c r="R199" s="93">
        <f t="shared" si="91"/>
        <v>0</v>
      </c>
      <c r="S199" s="94">
        <f t="shared" si="92"/>
        <v>0</v>
      </c>
      <c r="T199" s="118"/>
      <c r="U199" s="118"/>
      <c r="V199" s="6" t="str">
        <f t="shared" si="65"/>
        <v>8.5</v>
      </c>
      <c r="W199" s="6" t="b">
        <f t="shared" si="73"/>
        <v>0</v>
      </c>
      <c r="X199" s="118"/>
      <c r="Y199" s="118"/>
      <c r="Z199" s="118"/>
      <c r="AA199" s="204"/>
      <c r="AB199" s="85" t="s">
        <v>454</v>
      </c>
      <c r="AC199" s="95">
        <v>0</v>
      </c>
      <c r="AD199" s="96">
        <v>0</v>
      </c>
      <c r="AE199" s="97" t="s">
        <v>64</v>
      </c>
      <c r="AF199" s="89" t="s">
        <v>64</v>
      </c>
      <c r="AG199" s="98">
        <v>0</v>
      </c>
      <c r="AH199" s="90" t="s">
        <v>64</v>
      </c>
      <c r="AI199" s="90" t="s">
        <v>64</v>
      </c>
      <c r="AJ199" s="90" t="s">
        <v>64</v>
      </c>
      <c r="AK199" s="91" t="s">
        <v>64</v>
      </c>
      <c r="AL199" s="99" t="s">
        <v>64</v>
      </c>
      <c r="AM199" s="93" t="s">
        <v>64</v>
      </c>
      <c r="AN199" s="93">
        <v>0</v>
      </c>
      <c r="AO199" s="93">
        <v>0</v>
      </c>
      <c r="AP199" s="93">
        <v>0</v>
      </c>
      <c r="AQ199" s="94">
        <v>0</v>
      </c>
      <c r="AR199" s="48" t="str">
        <f t="shared" si="84"/>
        <v>ok</v>
      </c>
      <c r="AS199" s="48" t="str">
        <f t="shared" si="84"/>
        <v>revisar</v>
      </c>
      <c r="AT199" s="48" t="str">
        <f t="shared" si="84"/>
        <v>revisar</v>
      </c>
      <c r="AU199" s="48" t="str">
        <f t="shared" si="84"/>
        <v>revisar</v>
      </c>
      <c r="AV199" s="48" t="str">
        <f t="shared" si="84"/>
        <v>revisar</v>
      </c>
      <c r="AW199" s="48" t="str">
        <f t="shared" si="84"/>
        <v>ok</v>
      </c>
      <c r="AX199" s="48" t="str">
        <f t="shared" si="84"/>
        <v>revisar</v>
      </c>
      <c r="AY199" s="48" t="str">
        <f t="shared" si="84"/>
        <v>revisar</v>
      </c>
      <c r="AZ199" s="48" t="str">
        <f t="shared" si="84"/>
        <v>revisar</v>
      </c>
      <c r="BA199" s="48" t="str">
        <f t="shared" si="84"/>
        <v>revisar</v>
      </c>
      <c r="BB199" s="48" t="str">
        <f t="shared" si="86"/>
        <v>revisar</v>
      </c>
      <c r="BC199" s="48" t="str">
        <f t="shared" si="86"/>
        <v>revisar</v>
      </c>
      <c r="BD199" s="48" t="str">
        <f t="shared" si="86"/>
        <v>ok</v>
      </c>
      <c r="BE199" s="48" t="str">
        <f t="shared" si="86"/>
        <v>ok</v>
      </c>
      <c r="BF199" s="48" t="str">
        <f t="shared" si="86"/>
        <v>ok</v>
      </c>
      <c r="BG199" s="48" t="str">
        <f t="shared" si="86"/>
        <v>ok</v>
      </c>
    </row>
    <row r="200" spans="1:59" ht="27" customHeight="1">
      <c r="A200" s="122"/>
      <c r="B200" s="123" t="e">
        <f t="shared" si="87"/>
        <v>#DIV/0!</v>
      </c>
      <c r="C200" s="122"/>
      <c r="D200" s="124" t="s">
        <v>456</v>
      </c>
      <c r="E200" s="86">
        <v>100718</v>
      </c>
      <c r="F200" s="125" t="s">
        <v>28</v>
      </c>
      <c r="G200" s="88" t="s">
        <v>457</v>
      </c>
      <c r="H200" s="185" t="s">
        <v>46</v>
      </c>
      <c r="I200" s="200"/>
      <c r="J200" s="94"/>
      <c r="K200" s="94">
        <v>0.9</v>
      </c>
      <c r="L200" s="94">
        <v>0.54</v>
      </c>
      <c r="M200" s="186">
        <f t="shared" si="88"/>
        <v>1.44</v>
      </c>
      <c r="N200" s="92">
        <v>0.25190000000000001</v>
      </c>
      <c r="O200" s="93">
        <f t="shared" si="89"/>
        <v>1.8</v>
      </c>
      <c r="P200" s="93"/>
      <c r="Q200" s="93">
        <f t="shared" si="90"/>
        <v>0</v>
      </c>
      <c r="R200" s="93">
        <f t="shared" si="91"/>
        <v>0</v>
      </c>
      <c r="S200" s="94">
        <f t="shared" si="92"/>
        <v>0</v>
      </c>
      <c r="T200" s="118"/>
      <c r="U200" s="118"/>
      <c r="V200" s="6" t="str">
        <f t="shared" si="65"/>
        <v>8.6</v>
      </c>
      <c r="W200" s="6" t="b">
        <f t="shared" si="73"/>
        <v>0</v>
      </c>
      <c r="X200" s="118"/>
      <c r="Y200" s="118"/>
      <c r="Z200" s="118"/>
      <c r="AA200" s="204"/>
      <c r="AB200" s="85" t="s">
        <v>456</v>
      </c>
      <c r="AC200" s="95">
        <v>0</v>
      </c>
      <c r="AD200" s="96">
        <v>0</v>
      </c>
      <c r="AE200" s="97" t="s">
        <v>64</v>
      </c>
      <c r="AF200" s="89" t="s">
        <v>64</v>
      </c>
      <c r="AG200" s="98">
        <v>0</v>
      </c>
      <c r="AH200" s="90" t="s">
        <v>64</v>
      </c>
      <c r="AI200" s="90" t="s">
        <v>64</v>
      </c>
      <c r="AJ200" s="90" t="s">
        <v>64</v>
      </c>
      <c r="AK200" s="91" t="s">
        <v>64</v>
      </c>
      <c r="AL200" s="99" t="s">
        <v>64</v>
      </c>
      <c r="AM200" s="93" t="s">
        <v>64</v>
      </c>
      <c r="AN200" s="93">
        <v>0</v>
      </c>
      <c r="AO200" s="93">
        <v>0</v>
      </c>
      <c r="AP200" s="93">
        <v>0</v>
      </c>
      <c r="AQ200" s="94">
        <v>0</v>
      </c>
      <c r="AR200" s="48" t="str">
        <f t="shared" si="84"/>
        <v>ok</v>
      </c>
      <c r="AS200" s="48" t="str">
        <f t="shared" si="84"/>
        <v>revisar</v>
      </c>
      <c r="AT200" s="48" t="str">
        <f t="shared" si="84"/>
        <v>revisar</v>
      </c>
      <c r="AU200" s="48" t="str">
        <f t="shared" si="84"/>
        <v>revisar</v>
      </c>
      <c r="AV200" s="48" t="str">
        <f t="shared" si="84"/>
        <v>revisar</v>
      </c>
      <c r="AW200" s="48" t="str">
        <f t="shared" si="84"/>
        <v>ok</v>
      </c>
      <c r="AX200" s="48" t="str">
        <f t="shared" si="84"/>
        <v>revisar</v>
      </c>
      <c r="AY200" s="48" t="str">
        <f t="shared" si="84"/>
        <v>revisar</v>
      </c>
      <c r="AZ200" s="48" t="str">
        <f t="shared" si="84"/>
        <v>revisar</v>
      </c>
      <c r="BA200" s="48" t="str">
        <f t="shared" si="84"/>
        <v>revisar</v>
      </c>
      <c r="BB200" s="48" t="str">
        <f t="shared" si="86"/>
        <v>revisar</v>
      </c>
      <c r="BC200" s="48" t="str">
        <f t="shared" si="86"/>
        <v>revisar</v>
      </c>
      <c r="BD200" s="48" t="str">
        <f t="shared" si="86"/>
        <v>ok</v>
      </c>
      <c r="BE200" s="48" t="str">
        <f t="shared" si="86"/>
        <v>ok</v>
      </c>
      <c r="BF200" s="48" t="str">
        <f t="shared" si="86"/>
        <v>ok</v>
      </c>
      <c r="BG200" s="48" t="str">
        <f t="shared" si="86"/>
        <v>ok</v>
      </c>
    </row>
    <row r="201" spans="1:59" ht="27" customHeight="1">
      <c r="A201" s="122"/>
      <c r="B201" s="123" t="e">
        <f t="shared" si="87"/>
        <v>#DIV/0!</v>
      </c>
      <c r="C201" s="122"/>
      <c r="D201" s="124" t="s">
        <v>458</v>
      </c>
      <c r="E201" s="86">
        <v>88485</v>
      </c>
      <c r="F201" s="125" t="s">
        <v>28</v>
      </c>
      <c r="G201" s="88" t="s">
        <v>459</v>
      </c>
      <c r="H201" s="185" t="s">
        <v>40</v>
      </c>
      <c r="I201" s="200"/>
      <c r="J201" s="94"/>
      <c r="K201" s="94">
        <v>1.83</v>
      </c>
      <c r="L201" s="94">
        <v>2.14</v>
      </c>
      <c r="M201" s="186">
        <f t="shared" si="88"/>
        <v>3.97</v>
      </c>
      <c r="N201" s="92">
        <v>0.25190000000000001</v>
      </c>
      <c r="O201" s="93">
        <f t="shared" si="89"/>
        <v>4.97</v>
      </c>
      <c r="P201" s="93"/>
      <c r="Q201" s="93">
        <f t="shared" si="90"/>
        <v>0</v>
      </c>
      <c r="R201" s="93">
        <f t="shared" si="91"/>
        <v>0</v>
      </c>
      <c r="S201" s="94">
        <f t="shared" si="92"/>
        <v>0</v>
      </c>
      <c r="T201" s="118"/>
      <c r="U201" s="118"/>
      <c r="V201" s="6" t="str">
        <f t="shared" si="65"/>
        <v>8.7</v>
      </c>
      <c r="W201" s="6" t="b">
        <f t="shared" si="73"/>
        <v>0</v>
      </c>
      <c r="X201" s="118"/>
      <c r="Y201" s="118"/>
      <c r="Z201" s="118"/>
      <c r="AA201" s="204"/>
      <c r="AB201" s="85" t="s">
        <v>458</v>
      </c>
      <c r="AC201" s="95">
        <v>0</v>
      </c>
      <c r="AD201" s="96">
        <v>0</v>
      </c>
      <c r="AE201" s="97" t="s">
        <v>64</v>
      </c>
      <c r="AF201" s="89" t="s">
        <v>64</v>
      </c>
      <c r="AG201" s="98">
        <v>0</v>
      </c>
      <c r="AH201" s="90" t="s">
        <v>64</v>
      </c>
      <c r="AI201" s="90" t="s">
        <v>64</v>
      </c>
      <c r="AJ201" s="90" t="s">
        <v>64</v>
      </c>
      <c r="AK201" s="91" t="s">
        <v>64</v>
      </c>
      <c r="AL201" s="99" t="s">
        <v>64</v>
      </c>
      <c r="AM201" s="93" t="s">
        <v>64</v>
      </c>
      <c r="AN201" s="93">
        <v>0</v>
      </c>
      <c r="AO201" s="93">
        <v>0</v>
      </c>
      <c r="AP201" s="93">
        <v>0</v>
      </c>
      <c r="AQ201" s="94">
        <v>0</v>
      </c>
      <c r="AR201" s="48" t="str">
        <f t="shared" si="84"/>
        <v>ok</v>
      </c>
      <c r="AS201" s="48" t="str">
        <f t="shared" si="84"/>
        <v>revisar</v>
      </c>
      <c r="AT201" s="48" t="str">
        <f t="shared" si="84"/>
        <v>revisar</v>
      </c>
      <c r="AU201" s="48" t="str">
        <f t="shared" si="84"/>
        <v>revisar</v>
      </c>
      <c r="AV201" s="48" t="str">
        <f t="shared" si="84"/>
        <v>revisar</v>
      </c>
      <c r="AW201" s="48" t="str">
        <f t="shared" si="84"/>
        <v>ok</v>
      </c>
      <c r="AX201" s="48" t="str">
        <f t="shared" si="84"/>
        <v>revisar</v>
      </c>
      <c r="AY201" s="48" t="str">
        <f t="shared" si="84"/>
        <v>revisar</v>
      </c>
      <c r="AZ201" s="48" t="str">
        <f t="shared" si="84"/>
        <v>revisar</v>
      </c>
      <c r="BA201" s="48" t="str">
        <f t="shared" si="84"/>
        <v>revisar</v>
      </c>
      <c r="BB201" s="48" t="str">
        <f t="shared" si="86"/>
        <v>revisar</v>
      </c>
      <c r="BC201" s="48" t="str">
        <f t="shared" si="86"/>
        <v>revisar</v>
      </c>
      <c r="BD201" s="48" t="str">
        <f t="shared" si="86"/>
        <v>ok</v>
      </c>
      <c r="BE201" s="48" t="str">
        <f t="shared" si="86"/>
        <v>ok</v>
      </c>
      <c r="BF201" s="48" t="str">
        <f t="shared" si="86"/>
        <v>ok</v>
      </c>
      <c r="BG201" s="48" t="str">
        <f t="shared" si="86"/>
        <v>ok</v>
      </c>
    </row>
    <row r="202" spans="1:59" ht="27" customHeight="1">
      <c r="A202" s="122"/>
      <c r="B202" s="123" t="e">
        <f t="shared" si="87"/>
        <v>#DIV/0!</v>
      </c>
      <c r="C202" s="122"/>
      <c r="D202" s="124" t="s">
        <v>460</v>
      </c>
      <c r="E202" s="86">
        <v>88484</v>
      </c>
      <c r="F202" s="125" t="s">
        <v>28</v>
      </c>
      <c r="G202" s="88" t="s">
        <v>461</v>
      </c>
      <c r="H202" s="185" t="s">
        <v>40</v>
      </c>
      <c r="I202" s="200"/>
      <c r="J202" s="94"/>
      <c r="K202" s="94">
        <v>2.5499999999999998</v>
      </c>
      <c r="L202" s="94">
        <v>2.39</v>
      </c>
      <c r="M202" s="186">
        <f t="shared" si="88"/>
        <v>4.9399999999999995</v>
      </c>
      <c r="N202" s="92">
        <v>0.25190000000000001</v>
      </c>
      <c r="O202" s="93">
        <f t="shared" si="89"/>
        <v>6.18</v>
      </c>
      <c r="P202" s="93"/>
      <c r="Q202" s="93">
        <f t="shared" si="90"/>
        <v>0</v>
      </c>
      <c r="R202" s="93">
        <f t="shared" si="91"/>
        <v>0</v>
      </c>
      <c r="S202" s="94">
        <f t="shared" si="92"/>
        <v>0</v>
      </c>
      <c r="T202" s="118"/>
      <c r="U202" s="118"/>
      <c r="V202" s="6" t="str">
        <f t="shared" si="65"/>
        <v>8.8</v>
      </c>
      <c r="W202" s="6" t="b">
        <f t="shared" si="73"/>
        <v>0</v>
      </c>
      <c r="X202" s="118"/>
      <c r="Y202" s="118"/>
      <c r="Z202" s="118"/>
      <c r="AA202" s="204"/>
      <c r="AB202" s="85" t="s">
        <v>460</v>
      </c>
      <c r="AC202" s="95">
        <v>0</v>
      </c>
      <c r="AD202" s="96">
        <v>0</v>
      </c>
      <c r="AE202" s="97" t="s">
        <v>64</v>
      </c>
      <c r="AF202" s="89" t="s">
        <v>64</v>
      </c>
      <c r="AG202" s="98">
        <v>0</v>
      </c>
      <c r="AH202" s="90" t="s">
        <v>64</v>
      </c>
      <c r="AI202" s="90" t="s">
        <v>64</v>
      </c>
      <c r="AJ202" s="90" t="s">
        <v>64</v>
      </c>
      <c r="AK202" s="91" t="s">
        <v>64</v>
      </c>
      <c r="AL202" s="99" t="s">
        <v>64</v>
      </c>
      <c r="AM202" s="93" t="s">
        <v>64</v>
      </c>
      <c r="AN202" s="93">
        <v>0</v>
      </c>
      <c r="AO202" s="93">
        <v>0</v>
      </c>
      <c r="AP202" s="93">
        <v>0</v>
      </c>
      <c r="AQ202" s="94">
        <v>0</v>
      </c>
      <c r="AR202" s="48" t="str">
        <f t="shared" si="84"/>
        <v>ok</v>
      </c>
      <c r="AS202" s="48" t="str">
        <f t="shared" si="84"/>
        <v>revisar</v>
      </c>
      <c r="AT202" s="48" t="str">
        <f t="shared" si="84"/>
        <v>revisar</v>
      </c>
      <c r="AU202" s="48" t="str">
        <f t="shared" si="84"/>
        <v>revisar</v>
      </c>
      <c r="AV202" s="48" t="str">
        <f t="shared" si="84"/>
        <v>revisar</v>
      </c>
      <c r="AW202" s="48" t="str">
        <f t="shared" si="84"/>
        <v>ok</v>
      </c>
      <c r="AX202" s="48" t="str">
        <f t="shared" si="84"/>
        <v>revisar</v>
      </c>
      <c r="AY202" s="48" t="str">
        <f t="shared" si="84"/>
        <v>revisar</v>
      </c>
      <c r="AZ202" s="48" t="str">
        <f t="shared" si="84"/>
        <v>revisar</v>
      </c>
      <c r="BA202" s="48" t="str">
        <f t="shared" si="84"/>
        <v>revisar</v>
      </c>
      <c r="BB202" s="48" t="str">
        <f t="shared" si="86"/>
        <v>revisar</v>
      </c>
      <c r="BC202" s="48" t="str">
        <f t="shared" si="86"/>
        <v>revisar</v>
      </c>
      <c r="BD202" s="48" t="str">
        <f t="shared" si="86"/>
        <v>ok</v>
      </c>
      <c r="BE202" s="48" t="str">
        <f t="shared" si="86"/>
        <v>ok</v>
      </c>
      <c r="BF202" s="48" t="str">
        <f t="shared" si="86"/>
        <v>ok</v>
      </c>
      <c r="BG202" s="48" t="str">
        <f t="shared" si="86"/>
        <v>ok</v>
      </c>
    </row>
    <row r="203" spans="1:59" ht="27" customHeight="1">
      <c r="A203" s="122"/>
      <c r="B203" s="123" t="e">
        <f t="shared" si="87"/>
        <v>#DIV/0!</v>
      </c>
      <c r="C203" s="122"/>
      <c r="D203" s="124" t="s">
        <v>462</v>
      </c>
      <c r="E203" s="86">
        <v>96132</v>
      </c>
      <c r="F203" s="125" t="s">
        <v>28</v>
      </c>
      <c r="G203" s="88" t="s">
        <v>463</v>
      </c>
      <c r="H203" s="185" t="s">
        <v>40</v>
      </c>
      <c r="I203" s="200"/>
      <c r="J203" s="94"/>
      <c r="K203" s="94">
        <v>7.35</v>
      </c>
      <c r="L203" s="94">
        <v>11.85</v>
      </c>
      <c r="M203" s="186">
        <f t="shared" si="88"/>
        <v>19.2</v>
      </c>
      <c r="N203" s="92">
        <v>0.25190000000000001</v>
      </c>
      <c r="O203" s="93">
        <f t="shared" si="89"/>
        <v>24.03</v>
      </c>
      <c r="P203" s="93"/>
      <c r="Q203" s="93">
        <f t="shared" si="90"/>
        <v>0</v>
      </c>
      <c r="R203" s="93">
        <f t="shared" si="91"/>
        <v>0</v>
      </c>
      <c r="S203" s="94">
        <f t="shared" si="92"/>
        <v>0</v>
      </c>
      <c r="T203" s="118"/>
      <c r="U203" s="118"/>
      <c r="V203" s="6" t="str">
        <f t="shared" si="65"/>
        <v>8.9</v>
      </c>
      <c r="W203" s="6" t="b">
        <f t="shared" si="73"/>
        <v>0</v>
      </c>
      <c r="X203" s="118"/>
      <c r="Y203" s="118"/>
      <c r="Z203" s="118"/>
      <c r="AA203" s="204"/>
      <c r="AB203" s="85" t="s">
        <v>462</v>
      </c>
      <c r="AC203" s="95">
        <v>0</v>
      </c>
      <c r="AD203" s="96">
        <v>0</v>
      </c>
      <c r="AE203" s="97" t="s">
        <v>64</v>
      </c>
      <c r="AF203" s="89" t="s">
        <v>64</v>
      </c>
      <c r="AG203" s="98">
        <v>0</v>
      </c>
      <c r="AH203" s="90" t="s">
        <v>64</v>
      </c>
      <c r="AI203" s="90" t="s">
        <v>64</v>
      </c>
      <c r="AJ203" s="90" t="s">
        <v>64</v>
      </c>
      <c r="AK203" s="91" t="s">
        <v>64</v>
      </c>
      <c r="AL203" s="99" t="s">
        <v>64</v>
      </c>
      <c r="AM203" s="93" t="s">
        <v>64</v>
      </c>
      <c r="AN203" s="93">
        <v>0</v>
      </c>
      <c r="AO203" s="93">
        <v>0</v>
      </c>
      <c r="AP203" s="93">
        <v>0</v>
      </c>
      <c r="AQ203" s="94">
        <v>0</v>
      </c>
      <c r="AR203" s="48" t="str">
        <f t="shared" si="84"/>
        <v>ok</v>
      </c>
      <c r="AS203" s="48" t="str">
        <f t="shared" si="84"/>
        <v>revisar</v>
      </c>
      <c r="AT203" s="48" t="str">
        <f t="shared" si="84"/>
        <v>revisar</v>
      </c>
      <c r="AU203" s="48" t="str">
        <f t="shared" si="84"/>
        <v>revisar</v>
      </c>
      <c r="AV203" s="48" t="str">
        <f t="shared" si="84"/>
        <v>revisar</v>
      </c>
      <c r="AW203" s="48" t="str">
        <f t="shared" si="84"/>
        <v>ok</v>
      </c>
      <c r="AX203" s="48" t="str">
        <f t="shared" si="84"/>
        <v>revisar</v>
      </c>
      <c r="AY203" s="48" t="str">
        <f t="shared" si="84"/>
        <v>revisar</v>
      </c>
      <c r="AZ203" s="48" t="str">
        <f t="shared" si="84"/>
        <v>revisar</v>
      </c>
      <c r="BA203" s="48" t="str">
        <f t="shared" si="84"/>
        <v>revisar</v>
      </c>
      <c r="BB203" s="48" t="str">
        <f t="shared" si="86"/>
        <v>revisar</v>
      </c>
      <c r="BC203" s="48" t="str">
        <f t="shared" si="86"/>
        <v>revisar</v>
      </c>
      <c r="BD203" s="48" t="str">
        <f t="shared" si="86"/>
        <v>ok</v>
      </c>
      <c r="BE203" s="48" t="str">
        <f t="shared" si="86"/>
        <v>ok</v>
      </c>
      <c r="BF203" s="48" t="str">
        <f t="shared" si="86"/>
        <v>ok</v>
      </c>
      <c r="BG203" s="48" t="str">
        <f t="shared" si="86"/>
        <v>ok</v>
      </c>
    </row>
    <row r="204" spans="1:59" ht="27" customHeight="1">
      <c r="A204" s="122"/>
      <c r="B204" s="123" t="e">
        <f t="shared" si="87"/>
        <v>#DIV/0!</v>
      </c>
      <c r="C204" s="122"/>
      <c r="D204" s="124" t="s">
        <v>464</v>
      </c>
      <c r="E204" s="86">
        <v>96129</v>
      </c>
      <c r="F204" s="125" t="s">
        <v>28</v>
      </c>
      <c r="G204" s="88" t="s">
        <v>465</v>
      </c>
      <c r="H204" s="185" t="s">
        <v>40</v>
      </c>
      <c r="I204" s="200"/>
      <c r="J204" s="94"/>
      <c r="K204" s="94">
        <v>21.35</v>
      </c>
      <c r="L204" s="94">
        <v>13.82</v>
      </c>
      <c r="M204" s="186">
        <f t="shared" si="88"/>
        <v>35.17</v>
      </c>
      <c r="N204" s="92">
        <v>0.25190000000000001</v>
      </c>
      <c r="O204" s="93">
        <f t="shared" si="89"/>
        <v>44.02</v>
      </c>
      <c r="P204" s="93"/>
      <c r="Q204" s="93">
        <f t="shared" si="90"/>
        <v>0</v>
      </c>
      <c r="R204" s="93">
        <f t="shared" si="91"/>
        <v>0</v>
      </c>
      <c r="S204" s="94">
        <f t="shared" si="92"/>
        <v>0</v>
      </c>
      <c r="T204" s="118"/>
      <c r="U204" s="118"/>
      <c r="V204" s="6" t="str">
        <f t="shared" si="65"/>
        <v>8.10</v>
      </c>
      <c r="W204" s="6" t="b">
        <f t="shared" si="73"/>
        <v>0</v>
      </c>
      <c r="X204" s="118"/>
      <c r="Y204" s="118"/>
      <c r="Z204" s="118"/>
      <c r="AA204" s="204"/>
      <c r="AB204" s="85" t="s">
        <v>464</v>
      </c>
      <c r="AC204" s="95">
        <v>0</v>
      </c>
      <c r="AD204" s="96">
        <v>0</v>
      </c>
      <c r="AE204" s="97" t="s">
        <v>64</v>
      </c>
      <c r="AF204" s="89" t="s">
        <v>64</v>
      </c>
      <c r="AG204" s="98">
        <v>0</v>
      </c>
      <c r="AH204" s="90" t="s">
        <v>64</v>
      </c>
      <c r="AI204" s="90" t="s">
        <v>64</v>
      </c>
      <c r="AJ204" s="90" t="s">
        <v>64</v>
      </c>
      <c r="AK204" s="91" t="s">
        <v>64</v>
      </c>
      <c r="AL204" s="99" t="s">
        <v>64</v>
      </c>
      <c r="AM204" s="93" t="s">
        <v>64</v>
      </c>
      <c r="AN204" s="93">
        <v>0</v>
      </c>
      <c r="AO204" s="93">
        <v>0</v>
      </c>
      <c r="AP204" s="93">
        <v>0</v>
      </c>
      <c r="AQ204" s="94">
        <v>0</v>
      </c>
      <c r="AR204" s="48" t="str">
        <f t="shared" si="84"/>
        <v>ok</v>
      </c>
      <c r="AS204" s="48" t="str">
        <f t="shared" si="84"/>
        <v>revisar</v>
      </c>
      <c r="AT204" s="48" t="str">
        <f t="shared" si="84"/>
        <v>revisar</v>
      </c>
      <c r="AU204" s="48" t="str">
        <f t="shared" si="84"/>
        <v>revisar</v>
      </c>
      <c r="AV204" s="48" t="str">
        <f t="shared" si="84"/>
        <v>revisar</v>
      </c>
      <c r="AW204" s="48" t="str">
        <f t="shared" si="84"/>
        <v>ok</v>
      </c>
      <c r="AX204" s="48" t="str">
        <f t="shared" si="84"/>
        <v>revisar</v>
      </c>
      <c r="AY204" s="48" t="str">
        <f t="shared" si="84"/>
        <v>revisar</v>
      </c>
      <c r="AZ204" s="48" t="str">
        <f t="shared" si="84"/>
        <v>revisar</v>
      </c>
      <c r="BA204" s="48" t="str">
        <f t="shared" si="84"/>
        <v>revisar</v>
      </c>
      <c r="BB204" s="48" t="str">
        <f t="shared" si="86"/>
        <v>revisar</v>
      </c>
      <c r="BC204" s="48" t="str">
        <f t="shared" si="86"/>
        <v>revisar</v>
      </c>
      <c r="BD204" s="48" t="str">
        <f t="shared" si="86"/>
        <v>ok</v>
      </c>
      <c r="BE204" s="48" t="str">
        <f t="shared" si="86"/>
        <v>ok</v>
      </c>
      <c r="BF204" s="48" t="str">
        <f t="shared" si="86"/>
        <v>ok</v>
      </c>
      <c r="BG204" s="48" t="str">
        <f t="shared" si="86"/>
        <v>ok</v>
      </c>
    </row>
    <row r="205" spans="1:59" ht="27" customHeight="1">
      <c r="A205" s="122"/>
      <c r="B205" s="123" t="e">
        <f t="shared" si="87"/>
        <v>#DIV/0!</v>
      </c>
      <c r="C205" s="122"/>
      <c r="D205" s="124" t="s">
        <v>466</v>
      </c>
      <c r="E205" s="86">
        <v>96131</v>
      </c>
      <c r="F205" s="125" t="s">
        <v>28</v>
      </c>
      <c r="G205" s="88" t="s">
        <v>467</v>
      </c>
      <c r="H205" s="185" t="s">
        <v>40</v>
      </c>
      <c r="I205" s="200"/>
      <c r="J205" s="94"/>
      <c r="K205" s="94">
        <v>13.9</v>
      </c>
      <c r="L205" s="94">
        <v>14.82</v>
      </c>
      <c r="M205" s="186">
        <f t="shared" si="88"/>
        <v>28.72</v>
      </c>
      <c r="N205" s="92">
        <v>0.25190000000000001</v>
      </c>
      <c r="O205" s="93">
        <f t="shared" si="89"/>
        <v>35.950000000000003</v>
      </c>
      <c r="P205" s="93"/>
      <c r="Q205" s="93">
        <f t="shared" si="90"/>
        <v>0</v>
      </c>
      <c r="R205" s="93">
        <f t="shared" si="91"/>
        <v>0</v>
      </c>
      <c r="S205" s="94">
        <f t="shared" si="92"/>
        <v>0</v>
      </c>
      <c r="T205" s="118"/>
      <c r="U205" s="118"/>
      <c r="V205" s="6" t="str">
        <f t="shared" si="65"/>
        <v>8.11</v>
      </c>
      <c r="W205" s="6" t="b">
        <f t="shared" ref="W205:W268" si="93">IF(L205=0,S205-Q205-(TRUNC(TRUNC(J205*(1+N205),2)*I205,2)))</f>
        <v>0</v>
      </c>
      <c r="X205" s="118"/>
      <c r="Y205" s="118"/>
      <c r="Z205" s="118"/>
      <c r="AA205" s="204"/>
      <c r="AB205" s="85" t="s">
        <v>466</v>
      </c>
      <c r="AC205" s="95">
        <v>0</v>
      </c>
      <c r="AD205" s="96">
        <v>0</v>
      </c>
      <c r="AE205" s="97" t="s">
        <v>64</v>
      </c>
      <c r="AF205" s="89" t="s">
        <v>64</v>
      </c>
      <c r="AG205" s="98">
        <v>0</v>
      </c>
      <c r="AH205" s="90" t="s">
        <v>64</v>
      </c>
      <c r="AI205" s="90" t="s">
        <v>64</v>
      </c>
      <c r="AJ205" s="90" t="s">
        <v>64</v>
      </c>
      <c r="AK205" s="91" t="s">
        <v>64</v>
      </c>
      <c r="AL205" s="99" t="s">
        <v>64</v>
      </c>
      <c r="AM205" s="93" t="s">
        <v>64</v>
      </c>
      <c r="AN205" s="93">
        <v>0</v>
      </c>
      <c r="AO205" s="93">
        <v>0</v>
      </c>
      <c r="AP205" s="93">
        <v>0</v>
      </c>
      <c r="AQ205" s="94">
        <v>0</v>
      </c>
      <c r="AR205" s="48" t="str">
        <f t="shared" si="84"/>
        <v>ok</v>
      </c>
      <c r="AS205" s="48" t="str">
        <f t="shared" si="84"/>
        <v>revisar</v>
      </c>
      <c r="AT205" s="48" t="str">
        <f t="shared" si="84"/>
        <v>revisar</v>
      </c>
      <c r="AU205" s="48" t="str">
        <f t="shared" si="84"/>
        <v>revisar</v>
      </c>
      <c r="AV205" s="48" t="str">
        <f t="shared" si="84"/>
        <v>revisar</v>
      </c>
      <c r="AW205" s="48" t="str">
        <f t="shared" si="84"/>
        <v>ok</v>
      </c>
      <c r="AX205" s="48" t="str">
        <f t="shared" si="84"/>
        <v>revisar</v>
      </c>
      <c r="AY205" s="48" t="str">
        <f t="shared" si="84"/>
        <v>revisar</v>
      </c>
      <c r="AZ205" s="48" t="str">
        <f t="shared" si="84"/>
        <v>revisar</v>
      </c>
      <c r="BA205" s="48" t="str">
        <f t="shared" si="84"/>
        <v>revisar</v>
      </c>
      <c r="BB205" s="48" t="str">
        <f t="shared" si="86"/>
        <v>revisar</v>
      </c>
      <c r="BC205" s="48" t="str">
        <f t="shared" si="86"/>
        <v>revisar</v>
      </c>
      <c r="BD205" s="48" t="str">
        <f t="shared" si="86"/>
        <v>ok</v>
      </c>
      <c r="BE205" s="48" t="str">
        <f t="shared" si="86"/>
        <v>ok</v>
      </c>
      <c r="BF205" s="48" t="str">
        <f t="shared" si="86"/>
        <v>ok</v>
      </c>
      <c r="BG205" s="48" t="str">
        <f t="shared" si="86"/>
        <v>ok</v>
      </c>
    </row>
    <row r="206" spans="1:59" ht="27" customHeight="1">
      <c r="A206" s="122"/>
      <c r="B206" s="123" t="e">
        <f t="shared" si="87"/>
        <v>#DIV/0!</v>
      </c>
      <c r="C206" s="122"/>
      <c r="D206" s="124" t="s">
        <v>468</v>
      </c>
      <c r="E206" s="86">
        <v>95305</v>
      </c>
      <c r="F206" s="125" t="s">
        <v>28</v>
      </c>
      <c r="G206" s="88" t="s">
        <v>469</v>
      </c>
      <c r="H206" s="185" t="s">
        <v>40</v>
      </c>
      <c r="I206" s="200"/>
      <c r="J206" s="94"/>
      <c r="K206" s="94">
        <v>4.24</v>
      </c>
      <c r="L206" s="94">
        <v>10.85</v>
      </c>
      <c r="M206" s="186">
        <f t="shared" si="88"/>
        <v>15.09</v>
      </c>
      <c r="N206" s="92">
        <v>0.25190000000000001</v>
      </c>
      <c r="O206" s="93">
        <f t="shared" si="89"/>
        <v>18.89</v>
      </c>
      <c r="P206" s="93"/>
      <c r="Q206" s="93">
        <f t="shared" si="90"/>
        <v>0</v>
      </c>
      <c r="R206" s="93">
        <f t="shared" si="91"/>
        <v>0</v>
      </c>
      <c r="S206" s="94">
        <f t="shared" si="92"/>
        <v>0</v>
      </c>
      <c r="T206" s="118"/>
      <c r="U206" s="118"/>
      <c r="V206" s="6" t="str">
        <f t="shared" si="65"/>
        <v>8.12</v>
      </c>
      <c r="W206" s="6" t="b">
        <f t="shared" si="93"/>
        <v>0</v>
      </c>
      <c r="X206" s="118"/>
      <c r="Y206" s="118"/>
      <c r="Z206" s="118"/>
      <c r="AA206" s="204"/>
      <c r="AB206" s="85" t="s">
        <v>468</v>
      </c>
      <c r="AC206" s="95">
        <v>0</v>
      </c>
      <c r="AD206" s="96">
        <v>0</v>
      </c>
      <c r="AE206" s="97" t="s">
        <v>64</v>
      </c>
      <c r="AF206" s="89" t="s">
        <v>64</v>
      </c>
      <c r="AG206" s="98">
        <v>0</v>
      </c>
      <c r="AH206" s="90" t="s">
        <v>64</v>
      </c>
      <c r="AI206" s="90" t="s">
        <v>64</v>
      </c>
      <c r="AJ206" s="90" t="s">
        <v>64</v>
      </c>
      <c r="AK206" s="91" t="s">
        <v>64</v>
      </c>
      <c r="AL206" s="99" t="s">
        <v>64</v>
      </c>
      <c r="AM206" s="93" t="s">
        <v>64</v>
      </c>
      <c r="AN206" s="93">
        <v>0</v>
      </c>
      <c r="AO206" s="93">
        <v>0</v>
      </c>
      <c r="AP206" s="93">
        <v>0</v>
      </c>
      <c r="AQ206" s="94">
        <v>0</v>
      </c>
      <c r="AR206" s="48" t="str">
        <f t="shared" si="84"/>
        <v>ok</v>
      </c>
      <c r="AS206" s="48" t="str">
        <f t="shared" si="84"/>
        <v>revisar</v>
      </c>
      <c r="AT206" s="48" t="str">
        <f t="shared" si="84"/>
        <v>revisar</v>
      </c>
      <c r="AU206" s="48" t="str">
        <f t="shared" si="84"/>
        <v>revisar</v>
      </c>
      <c r="AV206" s="48" t="str">
        <f t="shared" si="84"/>
        <v>revisar</v>
      </c>
      <c r="AW206" s="48" t="str">
        <f t="shared" si="84"/>
        <v>ok</v>
      </c>
      <c r="AX206" s="48" t="str">
        <f t="shared" si="84"/>
        <v>revisar</v>
      </c>
      <c r="AY206" s="48" t="str">
        <f t="shared" si="84"/>
        <v>revisar</v>
      </c>
      <c r="AZ206" s="48" t="str">
        <f t="shared" si="84"/>
        <v>revisar</v>
      </c>
      <c r="BA206" s="48" t="str">
        <f t="shared" si="84"/>
        <v>revisar</v>
      </c>
      <c r="BB206" s="48" t="str">
        <f t="shared" si="86"/>
        <v>revisar</v>
      </c>
      <c r="BC206" s="48" t="str">
        <f t="shared" si="86"/>
        <v>revisar</v>
      </c>
      <c r="BD206" s="48" t="str">
        <f t="shared" si="86"/>
        <v>ok</v>
      </c>
      <c r="BE206" s="48" t="str">
        <f t="shared" si="86"/>
        <v>ok</v>
      </c>
      <c r="BF206" s="48" t="str">
        <f t="shared" si="86"/>
        <v>ok</v>
      </c>
      <c r="BG206" s="48" t="str">
        <f t="shared" si="86"/>
        <v>ok</v>
      </c>
    </row>
    <row r="207" spans="1:59" ht="27" customHeight="1">
      <c r="A207" s="122"/>
      <c r="B207" s="123" t="e">
        <f t="shared" si="87"/>
        <v>#DIV/0!</v>
      </c>
      <c r="C207" s="122"/>
      <c r="D207" s="124" t="s">
        <v>470</v>
      </c>
      <c r="E207" s="86">
        <v>102489</v>
      </c>
      <c r="F207" s="125" t="s">
        <v>28</v>
      </c>
      <c r="G207" s="88" t="s">
        <v>471</v>
      </c>
      <c r="H207" s="185" t="s">
        <v>40</v>
      </c>
      <c r="I207" s="200"/>
      <c r="J207" s="94"/>
      <c r="K207" s="94">
        <v>10.46</v>
      </c>
      <c r="L207" s="94">
        <v>17.66</v>
      </c>
      <c r="M207" s="186">
        <f t="shared" si="88"/>
        <v>28.12</v>
      </c>
      <c r="N207" s="92">
        <v>0.25190000000000001</v>
      </c>
      <c r="O207" s="93">
        <f t="shared" si="89"/>
        <v>35.200000000000003</v>
      </c>
      <c r="P207" s="93"/>
      <c r="Q207" s="93">
        <f t="shared" si="90"/>
        <v>0</v>
      </c>
      <c r="R207" s="93">
        <f t="shared" si="91"/>
        <v>0</v>
      </c>
      <c r="S207" s="94">
        <f t="shared" si="92"/>
        <v>0</v>
      </c>
      <c r="T207" s="118"/>
      <c r="U207" s="118"/>
      <c r="V207" s="6" t="str">
        <f t="shared" si="65"/>
        <v>8.13</v>
      </c>
      <c r="W207" s="6" t="b">
        <f t="shared" si="93"/>
        <v>0</v>
      </c>
      <c r="X207" s="118"/>
      <c r="Y207" s="118"/>
      <c r="Z207" s="118"/>
      <c r="AA207" s="204"/>
      <c r="AB207" s="85" t="s">
        <v>470</v>
      </c>
      <c r="AC207" s="95">
        <v>0</v>
      </c>
      <c r="AD207" s="96">
        <v>0</v>
      </c>
      <c r="AE207" s="97" t="s">
        <v>64</v>
      </c>
      <c r="AF207" s="89" t="s">
        <v>64</v>
      </c>
      <c r="AG207" s="98">
        <v>0</v>
      </c>
      <c r="AH207" s="90" t="s">
        <v>64</v>
      </c>
      <c r="AI207" s="90" t="s">
        <v>64</v>
      </c>
      <c r="AJ207" s="90" t="s">
        <v>64</v>
      </c>
      <c r="AK207" s="91" t="s">
        <v>64</v>
      </c>
      <c r="AL207" s="99" t="s">
        <v>64</v>
      </c>
      <c r="AM207" s="93" t="s">
        <v>64</v>
      </c>
      <c r="AN207" s="93">
        <v>0</v>
      </c>
      <c r="AO207" s="93">
        <v>0</v>
      </c>
      <c r="AP207" s="93">
        <v>0</v>
      </c>
      <c r="AQ207" s="94">
        <v>0</v>
      </c>
      <c r="AR207" s="48" t="str">
        <f t="shared" si="84"/>
        <v>ok</v>
      </c>
      <c r="AS207" s="48" t="str">
        <f t="shared" si="84"/>
        <v>revisar</v>
      </c>
      <c r="AT207" s="48" t="str">
        <f t="shared" si="84"/>
        <v>revisar</v>
      </c>
      <c r="AU207" s="48" t="str">
        <f t="shared" si="84"/>
        <v>revisar</v>
      </c>
      <c r="AV207" s="48" t="str">
        <f t="shared" si="84"/>
        <v>revisar</v>
      </c>
      <c r="AW207" s="48" t="str">
        <f t="shared" si="84"/>
        <v>ok</v>
      </c>
      <c r="AX207" s="48" t="str">
        <f t="shared" si="84"/>
        <v>revisar</v>
      </c>
      <c r="AY207" s="48" t="str">
        <f t="shared" si="84"/>
        <v>revisar</v>
      </c>
      <c r="AZ207" s="48" t="str">
        <f t="shared" si="84"/>
        <v>revisar</v>
      </c>
      <c r="BA207" s="48" t="str">
        <f t="shared" si="84"/>
        <v>revisar</v>
      </c>
      <c r="BB207" s="48" t="str">
        <f t="shared" si="86"/>
        <v>revisar</v>
      </c>
      <c r="BC207" s="48" t="str">
        <f t="shared" si="86"/>
        <v>revisar</v>
      </c>
      <c r="BD207" s="48" t="str">
        <f t="shared" si="86"/>
        <v>ok</v>
      </c>
      <c r="BE207" s="48" t="str">
        <f t="shared" si="86"/>
        <v>ok</v>
      </c>
      <c r="BF207" s="48" t="str">
        <f t="shared" si="86"/>
        <v>ok</v>
      </c>
      <c r="BG207" s="48" t="str">
        <f t="shared" si="86"/>
        <v>ok</v>
      </c>
    </row>
    <row r="208" spans="1:59" ht="37.5" customHeight="1">
      <c r="A208" s="122"/>
      <c r="B208" s="123" t="e">
        <f t="shared" si="87"/>
        <v>#DIV/0!</v>
      </c>
      <c r="C208" s="122"/>
      <c r="D208" s="124" t="s">
        <v>472</v>
      </c>
      <c r="E208" s="86">
        <v>100722</v>
      </c>
      <c r="F208" s="125" t="s">
        <v>28</v>
      </c>
      <c r="G208" s="88" t="s">
        <v>473</v>
      </c>
      <c r="H208" s="185" t="s">
        <v>40</v>
      </c>
      <c r="I208" s="200"/>
      <c r="J208" s="94"/>
      <c r="K208" s="94">
        <v>14.82</v>
      </c>
      <c r="L208" s="94">
        <v>10.51</v>
      </c>
      <c r="M208" s="186">
        <f t="shared" si="88"/>
        <v>25.33</v>
      </c>
      <c r="N208" s="92">
        <v>0.25190000000000001</v>
      </c>
      <c r="O208" s="93">
        <f t="shared" si="89"/>
        <v>31.71</v>
      </c>
      <c r="P208" s="93"/>
      <c r="Q208" s="93">
        <f t="shared" si="90"/>
        <v>0</v>
      </c>
      <c r="R208" s="93">
        <f t="shared" si="91"/>
        <v>0</v>
      </c>
      <c r="S208" s="94">
        <f t="shared" si="92"/>
        <v>0</v>
      </c>
      <c r="T208" s="118"/>
      <c r="U208" s="118"/>
      <c r="V208" s="6" t="str">
        <f t="shared" si="65"/>
        <v>8.14</v>
      </c>
      <c r="W208" s="6" t="b">
        <f t="shared" si="93"/>
        <v>0</v>
      </c>
      <c r="X208" s="118"/>
      <c r="Y208" s="118"/>
      <c r="Z208" s="118"/>
      <c r="AA208" s="204"/>
      <c r="AB208" s="85" t="s">
        <v>472</v>
      </c>
      <c r="AC208" s="95">
        <v>0</v>
      </c>
      <c r="AD208" s="96">
        <v>0</v>
      </c>
      <c r="AE208" s="97" t="s">
        <v>64</v>
      </c>
      <c r="AF208" s="89" t="s">
        <v>64</v>
      </c>
      <c r="AG208" s="98">
        <v>0</v>
      </c>
      <c r="AH208" s="90" t="s">
        <v>64</v>
      </c>
      <c r="AI208" s="90" t="s">
        <v>64</v>
      </c>
      <c r="AJ208" s="90" t="s">
        <v>64</v>
      </c>
      <c r="AK208" s="91" t="s">
        <v>64</v>
      </c>
      <c r="AL208" s="99" t="s">
        <v>64</v>
      </c>
      <c r="AM208" s="93" t="s">
        <v>64</v>
      </c>
      <c r="AN208" s="93">
        <v>0</v>
      </c>
      <c r="AO208" s="93">
        <v>0</v>
      </c>
      <c r="AP208" s="93">
        <v>0</v>
      </c>
      <c r="AQ208" s="94">
        <v>0</v>
      </c>
      <c r="AR208" s="48" t="str">
        <f t="shared" ref="AR208:BG232" si="94">IF(AB208=D208,"ok","revisar")</f>
        <v>ok</v>
      </c>
      <c r="AS208" s="48" t="str">
        <f t="shared" si="94"/>
        <v>revisar</v>
      </c>
      <c r="AT208" s="48" t="str">
        <f t="shared" si="94"/>
        <v>revisar</v>
      </c>
      <c r="AU208" s="48" t="str">
        <f t="shared" si="94"/>
        <v>revisar</v>
      </c>
      <c r="AV208" s="48" t="str">
        <f t="shared" si="94"/>
        <v>revisar</v>
      </c>
      <c r="AW208" s="48" t="str">
        <f t="shared" si="94"/>
        <v>ok</v>
      </c>
      <c r="AX208" s="48" t="str">
        <f t="shared" si="94"/>
        <v>revisar</v>
      </c>
      <c r="AY208" s="48" t="str">
        <f t="shared" si="94"/>
        <v>revisar</v>
      </c>
      <c r="AZ208" s="48" t="str">
        <f t="shared" si="94"/>
        <v>revisar</v>
      </c>
      <c r="BA208" s="48" t="str">
        <f t="shared" si="94"/>
        <v>revisar</v>
      </c>
      <c r="BB208" s="48" t="str">
        <f t="shared" si="86"/>
        <v>revisar</v>
      </c>
      <c r="BC208" s="48" t="str">
        <f t="shared" si="86"/>
        <v>revisar</v>
      </c>
      <c r="BD208" s="48" t="str">
        <f t="shared" si="86"/>
        <v>ok</v>
      </c>
      <c r="BE208" s="48" t="str">
        <f t="shared" si="86"/>
        <v>ok</v>
      </c>
      <c r="BF208" s="48" t="str">
        <f t="shared" si="86"/>
        <v>ok</v>
      </c>
      <c r="BG208" s="48" t="str">
        <f t="shared" si="86"/>
        <v>ok</v>
      </c>
    </row>
    <row r="209" spans="1:59" ht="37.5" customHeight="1">
      <c r="A209" s="122"/>
      <c r="B209" s="123" t="e">
        <f t="shared" si="87"/>
        <v>#DIV/0!</v>
      </c>
      <c r="C209" s="122"/>
      <c r="D209" s="124" t="s">
        <v>474</v>
      </c>
      <c r="E209" s="86">
        <v>100736</v>
      </c>
      <c r="F209" s="125" t="s">
        <v>28</v>
      </c>
      <c r="G209" s="88" t="s">
        <v>475</v>
      </c>
      <c r="H209" s="185" t="s">
        <v>40</v>
      </c>
      <c r="I209" s="200"/>
      <c r="J209" s="94"/>
      <c r="K209" s="94">
        <v>9.94</v>
      </c>
      <c r="L209" s="94">
        <v>5.32</v>
      </c>
      <c r="M209" s="186">
        <f t="shared" si="88"/>
        <v>15.26</v>
      </c>
      <c r="N209" s="92">
        <v>0.25190000000000001</v>
      </c>
      <c r="O209" s="93">
        <f t="shared" si="89"/>
        <v>19.100000000000001</v>
      </c>
      <c r="P209" s="93"/>
      <c r="Q209" s="93">
        <f t="shared" si="90"/>
        <v>0</v>
      </c>
      <c r="R209" s="93">
        <f t="shared" si="91"/>
        <v>0</v>
      </c>
      <c r="S209" s="94">
        <f t="shared" si="92"/>
        <v>0</v>
      </c>
      <c r="T209" s="118"/>
      <c r="U209" s="118"/>
      <c r="V209" s="6" t="str">
        <f t="shared" si="65"/>
        <v>8.15</v>
      </c>
      <c r="W209" s="6" t="b">
        <f t="shared" si="93"/>
        <v>0</v>
      </c>
      <c r="X209" s="118"/>
      <c r="Y209" s="118"/>
      <c r="Z209" s="118"/>
      <c r="AA209" s="204"/>
      <c r="AB209" s="85" t="s">
        <v>474</v>
      </c>
      <c r="AC209" s="95">
        <v>0</v>
      </c>
      <c r="AD209" s="96">
        <v>0</v>
      </c>
      <c r="AE209" s="97" t="s">
        <v>64</v>
      </c>
      <c r="AF209" s="89" t="s">
        <v>64</v>
      </c>
      <c r="AG209" s="98">
        <v>0</v>
      </c>
      <c r="AH209" s="90" t="s">
        <v>64</v>
      </c>
      <c r="AI209" s="90" t="s">
        <v>64</v>
      </c>
      <c r="AJ209" s="90" t="s">
        <v>64</v>
      </c>
      <c r="AK209" s="91" t="s">
        <v>64</v>
      </c>
      <c r="AL209" s="99" t="s">
        <v>64</v>
      </c>
      <c r="AM209" s="93" t="s">
        <v>64</v>
      </c>
      <c r="AN209" s="93">
        <v>0</v>
      </c>
      <c r="AO209" s="93">
        <v>0</v>
      </c>
      <c r="AP209" s="93">
        <v>0</v>
      </c>
      <c r="AQ209" s="94">
        <v>0</v>
      </c>
      <c r="AR209" s="48" t="str">
        <f t="shared" si="94"/>
        <v>ok</v>
      </c>
      <c r="AS209" s="48" t="str">
        <f t="shared" si="94"/>
        <v>revisar</v>
      </c>
      <c r="AT209" s="48" t="str">
        <f t="shared" si="94"/>
        <v>revisar</v>
      </c>
      <c r="AU209" s="48" t="str">
        <f t="shared" si="94"/>
        <v>revisar</v>
      </c>
      <c r="AV209" s="48" t="str">
        <f t="shared" si="94"/>
        <v>revisar</v>
      </c>
      <c r="AW209" s="48" t="str">
        <f t="shared" si="94"/>
        <v>ok</v>
      </c>
      <c r="AX209" s="48" t="str">
        <f t="shared" si="94"/>
        <v>revisar</v>
      </c>
      <c r="AY209" s="48" t="str">
        <f t="shared" si="94"/>
        <v>revisar</v>
      </c>
      <c r="AZ209" s="48" t="str">
        <f t="shared" si="94"/>
        <v>revisar</v>
      </c>
      <c r="BA209" s="48" t="str">
        <f t="shared" si="94"/>
        <v>revisar</v>
      </c>
      <c r="BB209" s="48" t="str">
        <f t="shared" si="86"/>
        <v>revisar</v>
      </c>
      <c r="BC209" s="48" t="str">
        <f t="shared" si="86"/>
        <v>revisar</v>
      </c>
      <c r="BD209" s="48" t="str">
        <f t="shared" si="86"/>
        <v>ok</v>
      </c>
      <c r="BE209" s="48" t="str">
        <f t="shared" si="86"/>
        <v>ok</v>
      </c>
      <c r="BF209" s="48" t="str">
        <f t="shared" si="86"/>
        <v>ok</v>
      </c>
      <c r="BG209" s="48" t="str">
        <f t="shared" si="86"/>
        <v>ok</v>
      </c>
    </row>
    <row r="210" spans="1:59" ht="37.5" customHeight="1">
      <c r="A210" s="122"/>
      <c r="B210" s="123" t="e">
        <f t="shared" si="87"/>
        <v>#DIV/0!</v>
      </c>
      <c r="C210" s="122"/>
      <c r="D210" s="124" t="s">
        <v>476</v>
      </c>
      <c r="E210" s="86">
        <v>88426</v>
      </c>
      <c r="F210" s="125" t="s">
        <v>28</v>
      </c>
      <c r="G210" s="88" t="s">
        <v>477</v>
      </c>
      <c r="H210" s="185" t="s">
        <v>40</v>
      </c>
      <c r="I210" s="200"/>
      <c r="J210" s="94"/>
      <c r="K210" s="94">
        <v>3.2</v>
      </c>
      <c r="L210" s="94">
        <v>19.53</v>
      </c>
      <c r="M210" s="186">
        <f t="shared" si="88"/>
        <v>22.73</v>
      </c>
      <c r="N210" s="92">
        <v>0.25190000000000001</v>
      </c>
      <c r="O210" s="93">
        <f t="shared" si="89"/>
        <v>28.45</v>
      </c>
      <c r="P210" s="93"/>
      <c r="Q210" s="93">
        <f t="shared" si="90"/>
        <v>0</v>
      </c>
      <c r="R210" s="93">
        <f t="shared" si="91"/>
        <v>0</v>
      </c>
      <c r="S210" s="94">
        <f t="shared" si="92"/>
        <v>0</v>
      </c>
      <c r="T210" s="118"/>
      <c r="U210" s="118"/>
      <c r="V210" s="6" t="str">
        <f t="shared" si="65"/>
        <v>8.16</v>
      </c>
      <c r="W210" s="6" t="b">
        <f t="shared" si="93"/>
        <v>0</v>
      </c>
      <c r="X210" s="118"/>
      <c r="Y210" s="118"/>
      <c r="Z210" s="118"/>
      <c r="AA210" s="204"/>
      <c r="AB210" s="85" t="s">
        <v>476</v>
      </c>
      <c r="AC210" s="95">
        <v>0</v>
      </c>
      <c r="AD210" s="96">
        <v>0</v>
      </c>
      <c r="AE210" s="97" t="s">
        <v>64</v>
      </c>
      <c r="AF210" s="89" t="s">
        <v>64</v>
      </c>
      <c r="AG210" s="98">
        <v>0</v>
      </c>
      <c r="AH210" s="90" t="s">
        <v>64</v>
      </c>
      <c r="AI210" s="90" t="s">
        <v>64</v>
      </c>
      <c r="AJ210" s="90" t="s">
        <v>64</v>
      </c>
      <c r="AK210" s="91" t="s">
        <v>64</v>
      </c>
      <c r="AL210" s="99" t="s">
        <v>64</v>
      </c>
      <c r="AM210" s="93" t="s">
        <v>64</v>
      </c>
      <c r="AN210" s="93">
        <v>0</v>
      </c>
      <c r="AO210" s="93">
        <v>0</v>
      </c>
      <c r="AP210" s="93">
        <v>0</v>
      </c>
      <c r="AQ210" s="94">
        <v>0</v>
      </c>
      <c r="AR210" s="48" t="str">
        <f t="shared" si="94"/>
        <v>ok</v>
      </c>
      <c r="AS210" s="48" t="str">
        <f t="shared" si="94"/>
        <v>revisar</v>
      </c>
      <c r="AT210" s="48" t="str">
        <f t="shared" si="94"/>
        <v>revisar</v>
      </c>
      <c r="AU210" s="48" t="str">
        <f t="shared" si="94"/>
        <v>revisar</v>
      </c>
      <c r="AV210" s="48" t="str">
        <f t="shared" si="94"/>
        <v>revisar</v>
      </c>
      <c r="AW210" s="48" t="str">
        <f t="shared" si="94"/>
        <v>ok</v>
      </c>
      <c r="AX210" s="48" t="str">
        <f t="shared" si="94"/>
        <v>revisar</v>
      </c>
      <c r="AY210" s="48" t="str">
        <f t="shared" si="94"/>
        <v>revisar</v>
      </c>
      <c r="AZ210" s="48" t="str">
        <f t="shared" si="94"/>
        <v>revisar</v>
      </c>
      <c r="BA210" s="48" t="str">
        <f t="shared" si="94"/>
        <v>revisar</v>
      </c>
      <c r="BB210" s="48" t="str">
        <f t="shared" si="86"/>
        <v>revisar</v>
      </c>
      <c r="BC210" s="48" t="str">
        <f t="shared" si="86"/>
        <v>revisar</v>
      </c>
      <c r="BD210" s="48" t="str">
        <f t="shared" si="86"/>
        <v>ok</v>
      </c>
      <c r="BE210" s="48" t="str">
        <f t="shared" si="86"/>
        <v>ok</v>
      </c>
      <c r="BF210" s="48" t="str">
        <f t="shared" si="86"/>
        <v>ok</v>
      </c>
      <c r="BG210" s="48" t="str">
        <f t="shared" si="86"/>
        <v>ok</v>
      </c>
    </row>
    <row r="211" spans="1:59" ht="37.5" customHeight="1">
      <c r="A211" s="122"/>
      <c r="B211" s="123" t="e">
        <f t="shared" si="87"/>
        <v>#DIV/0!</v>
      </c>
      <c r="C211" s="122"/>
      <c r="D211" s="124" t="s">
        <v>478</v>
      </c>
      <c r="E211" s="86">
        <v>88417</v>
      </c>
      <c r="F211" s="125" t="s">
        <v>28</v>
      </c>
      <c r="G211" s="88" t="s">
        <v>479</v>
      </c>
      <c r="H211" s="185" t="s">
        <v>40</v>
      </c>
      <c r="I211" s="200"/>
      <c r="J211" s="94"/>
      <c r="K211" s="94">
        <v>1.78</v>
      </c>
      <c r="L211" s="94">
        <v>19.03</v>
      </c>
      <c r="M211" s="186">
        <f t="shared" si="88"/>
        <v>20.810000000000002</v>
      </c>
      <c r="N211" s="92">
        <v>0.25190000000000001</v>
      </c>
      <c r="O211" s="93">
        <f t="shared" si="89"/>
        <v>26.05</v>
      </c>
      <c r="P211" s="93"/>
      <c r="Q211" s="93">
        <f t="shared" si="90"/>
        <v>0</v>
      </c>
      <c r="R211" s="93">
        <f t="shared" si="91"/>
        <v>0</v>
      </c>
      <c r="S211" s="94">
        <f t="shared" si="92"/>
        <v>0</v>
      </c>
      <c r="T211" s="118"/>
      <c r="U211" s="118"/>
      <c r="V211" s="6" t="str">
        <f t="shared" si="65"/>
        <v>8.17</v>
      </c>
      <c r="W211" s="6" t="b">
        <f t="shared" si="93"/>
        <v>0</v>
      </c>
      <c r="X211" s="118"/>
      <c r="Y211" s="118"/>
      <c r="Z211" s="118"/>
      <c r="AA211" s="204"/>
      <c r="AB211" s="85" t="s">
        <v>478</v>
      </c>
      <c r="AC211" s="95">
        <v>0</v>
      </c>
      <c r="AD211" s="96">
        <v>0</v>
      </c>
      <c r="AE211" s="97" t="s">
        <v>64</v>
      </c>
      <c r="AF211" s="89" t="s">
        <v>64</v>
      </c>
      <c r="AG211" s="98">
        <v>0</v>
      </c>
      <c r="AH211" s="90" t="s">
        <v>64</v>
      </c>
      <c r="AI211" s="90" t="s">
        <v>64</v>
      </c>
      <c r="AJ211" s="90" t="s">
        <v>64</v>
      </c>
      <c r="AK211" s="91" t="s">
        <v>64</v>
      </c>
      <c r="AL211" s="99" t="s">
        <v>64</v>
      </c>
      <c r="AM211" s="93" t="s">
        <v>64</v>
      </c>
      <c r="AN211" s="93">
        <v>0</v>
      </c>
      <c r="AO211" s="93">
        <v>0</v>
      </c>
      <c r="AP211" s="93">
        <v>0</v>
      </c>
      <c r="AQ211" s="94">
        <v>0</v>
      </c>
      <c r="AR211" s="48" t="str">
        <f t="shared" si="94"/>
        <v>ok</v>
      </c>
      <c r="AS211" s="48" t="str">
        <f t="shared" si="94"/>
        <v>revisar</v>
      </c>
      <c r="AT211" s="48" t="str">
        <f t="shared" si="94"/>
        <v>revisar</v>
      </c>
      <c r="AU211" s="48" t="str">
        <f t="shared" si="94"/>
        <v>revisar</v>
      </c>
      <c r="AV211" s="48" t="str">
        <f t="shared" si="94"/>
        <v>revisar</v>
      </c>
      <c r="AW211" s="48" t="str">
        <f t="shared" si="94"/>
        <v>ok</v>
      </c>
      <c r="AX211" s="48" t="str">
        <f t="shared" si="94"/>
        <v>revisar</v>
      </c>
      <c r="AY211" s="48" t="str">
        <f t="shared" si="94"/>
        <v>revisar</v>
      </c>
      <c r="AZ211" s="48" t="str">
        <f t="shared" si="94"/>
        <v>revisar</v>
      </c>
      <c r="BA211" s="48" t="str">
        <f t="shared" si="94"/>
        <v>revisar</v>
      </c>
      <c r="BB211" s="48" t="str">
        <f t="shared" si="86"/>
        <v>revisar</v>
      </c>
      <c r="BC211" s="48" t="str">
        <f t="shared" si="86"/>
        <v>revisar</v>
      </c>
      <c r="BD211" s="48" t="str">
        <f t="shared" si="86"/>
        <v>ok</v>
      </c>
      <c r="BE211" s="48" t="str">
        <f t="shared" si="86"/>
        <v>ok</v>
      </c>
      <c r="BF211" s="48" t="str">
        <f t="shared" si="86"/>
        <v>ok</v>
      </c>
      <c r="BG211" s="48" t="str">
        <f t="shared" si="86"/>
        <v>ok</v>
      </c>
    </row>
    <row r="212" spans="1:59" ht="27" customHeight="1">
      <c r="A212" s="122"/>
      <c r="B212" s="123" t="e">
        <f t="shared" si="87"/>
        <v>#DIV/0!</v>
      </c>
      <c r="C212" s="122"/>
      <c r="D212" s="124" t="s">
        <v>480</v>
      </c>
      <c r="E212" s="86">
        <v>88488</v>
      </c>
      <c r="F212" s="125" t="s">
        <v>28</v>
      </c>
      <c r="G212" s="88" t="s">
        <v>481</v>
      </c>
      <c r="H212" s="185" t="s">
        <v>40</v>
      </c>
      <c r="I212" s="200"/>
      <c r="J212" s="94"/>
      <c r="K212" s="94">
        <v>6.25</v>
      </c>
      <c r="L212" s="94">
        <v>10.31</v>
      </c>
      <c r="M212" s="186">
        <f t="shared" si="88"/>
        <v>16.560000000000002</v>
      </c>
      <c r="N212" s="92">
        <v>0.25190000000000001</v>
      </c>
      <c r="O212" s="93">
        <f t="shared" si="89"/>
        <v>20.73</v>
      </c>
      <c r="P212" s="93"/>
      <c r="Q212" s="93">
        <f t="shared" si="90"/>
        <v>0</v>
      </c>
      <c r="R212" s="93">
        <f t="shared" si="91"/>
        <v>0</v>
      </c>
      <c r="S212" s="94">
        <f t="shared" si="92"/>
        <v>0</v>
      </c>
      <c r="T212" s="118"/>
      <c r="U212" s="118"/>
      <c r="V212" s="6" t="str">
        <f t="shared" si="65"/>
        <v>8.18</v>
      </c>
      <c r="W212" s="6" t="b">
        <f t="shared" si="93"/>
        <v>0</v>
      </c>
      <c r="X212" s="118"/>
      <c r="Y212" s="118"/>
      <c r="Z212" s="118"/>
      <c r="AA212" s="204"/>
      <c r="AB212" s="85" t="s">
        <v>480</v>
      </c>
      <c r="AC212" s="95">
        <v>0</v>
      </c>
      <c r="AD212" s="96">
        <v>0</v>
      </c>
      <c r="AE212" s="97" t="s">
        <v>64</v>
      </c>
      <c r="AF212" s="89" t="s">
        <v>64</v>
      </c>
      <c r="AG212" s="98">
        <v>0</v>
      </c>
      <c r="AH212" s="90" t="s">
        <v>64</v>
      </c>
      <c r="AI212" s="90" t="s">
        <v>64</v>
      </c>
      <c r="AJ212" s="90" t="s">
        <v>64</v>
      </c>
      <c r="AK212" s="91" t="s">
        <v>64</v>
      </c>
      <c r="AL212" s="99" t="s">
        <v>64</v>
      </c>
      <c r="AM212" s="93" t="s">
        <v>64</v>
      </c>
      <c r="AN212" s="93">
        <v>0</v>
      </c>
      <c r="AO212" s="93">
        <v>0</v>
      </c>
      <c r="AP212" s="93">
        <v>0</v>
      </c>
      <c r="AQ212" s="94">
        <v>0</v>
      </c>
      <c r="AR212" s="48" t="str">
        <f t="shared" si="94"/>
        <v>ok</v>
      </c>
      <c r="AS212" s="48" t="str">
        <f t="shared" si="94"/>
        <v>revisar</v>
      </c>
      <c r="AT212" s="48" t="str">
        <f t="shared" si="94"/>
        <v>revisar</v>
      </c>
      <c r="AU212" s="48" t="str">
        <f t="shared" si="94"/>
        <v>revisar</v>
      </c>
      <c r="AV212" s="48" t="str">
        <f t="shared" si="94"/>
        <v>revisar</v>
      </c>
      <c r="AW212" s="48" t="str">
        <f t="shared" si="94"/>
        <v>ok</v>
      </c>
      <c r="AX212" s="48" t="str">
        <f t="shared" si="94"/>
        <v>revisar</v>
      </c>
      <c r="AY212" s="48" t="str">
        <f t="shared" si="94"/>
        <v>revisar</v>
      </c>
      <c r="AZ212" s="48" t="str">
        <f t="shared" si="94"/>
        <v>revisar</v>
      </c>
      <c r="BA212" s="48" t="str">
        <f t="shared" si="94"/>
        <v>revisar</v>
      </c>
      <c r="BB212" s="48" t="str">
        <f t="shared" si="86"/>
        <v>revisar</v>
      </c>
      <c r="BC212" s="48" t="str">
        <f t="shared" si="86"/>
        <v>revisar</v>
      </c>
      <c r="BD212" s="48" t="str">
        <f t="shared" si="86"/>
        <v>ok</v>
      </c>
      <c r="BE212" s="48" t="str">
        <f t="shared" si="86"/>
        <v>ok</v>
      </c>
      <c r="BF212" s="48" t="str">
        <f t="shared" si="86"/>
        <v>ok</v>
      </c>
      <c r="BG212" s="48" t="str">
        <f t="shared" si="86"/>
        <v>ok</v>
      </c>
    </row>
    <row r="213" spans="1:59" ht="27" customHeight="1">
      <c r="A213" s="122"/>
      <c r="B213" s="123" t="e">
        <f t="shared" si="87"/>
        <v>#DIV/0!</v>
      </c>
      <c r="C213" s="122"/>
      <c r="D213" s="124" t="s">
        <v>482</v>
      </c>
      <c r="E213" s="86">
        <v>88489</v>
      </c>
      <c r="F213" s="125" t="s">
        <v>28</v>
      </c>
      <c r="G213" s="88" t="s">
        <v>483</v>
      </c>
      <c r="H213" s="185" t="s">
        <v>40</v>
      </c>
      <c r="I213" s="200"/>
      <c r="J213" s="94"/>
      <c r="K213" s="94">
        <v>4.5</v>
      </c>
      <c r="L213" s="94">
        <v>9.66</v>
      </c>
      <c r="M213" s="186">
        <f t="shared" si="88"/>
        <v>14.16</v>
      </c>
      <c r="N213" s="92">
        <v>0.25190000000000001</v>
      </c>
      <c r="O213" s="93">
        <f t="shared" si="89"/>
        <v>17.72</v>
      </c>
      <c r="P213" s="93"/>
      <c r="Q213" s="93">
        <f t="shared" si="90"/>
        <v>0</v>
      </c>
      <c r="R213" s="93">
        <f t="shared" si="91"/>
        <v>0</v>
      </c>
      <c r="S213" s="94">
        <f t="shared" si="92"/>
        <v>0</v>
      </c>
      <c r="T213" s="118"/>
      <c r="U213" s="118"/>
      <c r="V213" s="6" t="str">
        <f t="shared" si="65"/>
        <v>8.19</v>
      </c>
      <c r="W213" s="6" t="b">
        <f t="shared" si="93"/>
        <v>0</v>
      </c>
      <c r="X213" s="118"/>
      <c r="Y213" s="118"/>
      <c r="Z213" s="118"/>
      <c r="AA213" s="204"/>
      <c r="AB213" s="85" t="s">
        <v>482</v>
      </c>
      <c r="AC213" s="95">
        <v>0</v>
      </c>
      <c r="AD213" s="96">
        <v>0</v>
      </c>
      <c r="AE213" s="97" t="s">
        <v>64</v>
      </c>
      <c r="AF213" s="89" t="s">
        <v>64</v>
      </c>
      <c r="AG213" s="98">
        <v>0</v>
      </c>
      <c r="AH213" s="90" t="s">
        <v>64</v>
      </c>
      <c r="AI213" s="90" t="s">
        <v>64</v>
      </c>
      <c r="AJ213" s="90" t="s">
        <v>64</v>
      </c>
      <c r="AK213" s="91" t="s">
        <v>64</v>
      </c>
      <c r="AL213" s="99" t="s">
        <v>64</v>
      </c>
      <c r="AM213" s="93" t="s">
        <v>64</v>
      </c>
      <c r="AN213" s="93">
        <v>0</v>
      </c>
      <c r="AO213" s="93">
        <v>0</v>
      </c>
      <c r="AP213" s="93">
        <v>0</v>
      </c>
      <c r="AQ213" s="94">
        <v>0</v>
      </c>
      <c r="AR213" s="48" t="str">
        <f t="shared" si="94"/>
        <v>ok</v>
      </c>
      <c r="AS213" s="48" t="str">
        <f t="shared" si="94"/>
        <v>revisar</v>
      </c>
      <c r="AT213" s="48" t="str">
        <f t="shared" si="94"/>
        <v>revisar</v>
      </c>
      <c r="AU213" s="48" t="str">
        <f t="shared" si="94"/>
        <v>revisar</v>
      </c>
      <c r="AV213" s="48" t="str">
        <f t="shared" si="94"/>
        <v>revisar</v>
      </c>
      <c r="AW213" s="48" t="str">
        <f t="shared" si="94"/>
        <v>ok</v>
      </c>
      <c r="AX213" s="48" t="str">
        <f t="shared" si="94"/>
        <v>revisar</v>
      </c>
      <c r="AY213" s="48" t="str">
        <f t="shared" si="94"/>
        <v>revisar</v>
      </c>
      <c r="AZ213" s="48" t="str">
        <f t="shared" si="94"/>
        <v>revisar</v>
      </c>
      <c r="BA213" s="48" t="str">
        <f t="shared" si="94"/>
        <v>revisar</v>
      </c>
      <c r="BB213" s="48" t="str">
        <f t="shared" si="86"/>
        <v>revisar</v>
      </c>
      <c r="BC213" s="48" t="str">
        <f t="shared" si="86"/>
        <v>revisar</v>
      </c>
      <c r="BD213" s="48" t="str">
        <f t="shared" si="86"/>
        <v>ok</v>
      </c>
      <c r="BE213" s="48" t="str">
        <f t="shared" si="86"/>
        <v>ok</v>
      </c>
      <c r="BF213" s="48" t="str">
        <f t="shared" si="86"/>
        <v>ok</v>
      </c>
      <c r="BG213" s="48" t="str">
        <f t="shared" si="86"/>
        <v>ok</v>
      </c>
    </row>
    <row r="214" spans="1:59" ht="27" customHeight="1">
      <c r="A214" s="122"/>
      <c r="B214" s="123" t="e">
        <f t="shared" si="87"/>
        <v>#DIV/0!</v>
      </c>
      <c r="C214" s="122"/>
      <c r="D214" s="124" t="s">
        <v>484</v>
      </c>
      <c r="E214" s="86">
        <v>102233</v>
      </c>
      <c r="F214" s="125" t="s">
        <v>28</v>
      </c>
      <c r="G214" s="88" t="s">
        <v>485</v>
      </c>
      <c r="H214" s="185" t="s">
        <v>40</v>
      </c>
      <c r="I214" s="200"/>
      <c r="J214" s="94"/>
      <c r="K214" s="94">
        <v>4.95</v>
      </c>
      <c r="L214" s="94">
        <v>7.5</v>
      </c>
      <c r="M214" s="186">
        <f t="shared" si="88"/>
        <v>12.45</v>
      </c>
      <c r="N214" s="92">
        <v>0.25190000000000001</v>
      </c>
      <c r="O214" s="93">
        <f t="shared" si="89"/>
        <v>15.58</v>
      </c>
      <c r="P214" s="93"/>
      <c r="Q214" s="93">
        <f t="shared" si="90"/>
        <v>0</v>
      </c>
      <c r="R214" s="93">
        <f t="shared" si="91"/>
        <v>0</v>
      </c>
      <c r="S214" s="94">
        <f t="shared" si="92"/>
        <v>0</v>
      </c>
      <c r="T214" s="118"/>
      <c r="U214" s="118"/>
      <c r="V214" s="6" t="str">
        <f t="shared" si="65"/>
        <v>8.20</v>
      </c>
      <c r="W214" s="6" t="b">
        <f t="shared" si="93"/>
        <v>0</v>
      </c>
      <c r="X214" s="118"/>
      <c r="Y214" s="118"/>
      <c r="Z214" s="118"/>
      <c r="AA214" s="204"/>
      <c r="AB214" s="85" t="s">
        <v>484</v>
      </c>
      <c r="AC214" s="95">
        <v>0</v>
      </c>
      <c r="AD214" s="96">
        <v>0</v>
      </c>
      <c r="AE214" s="97" t="s">
        <v>64</v>
      </c>
      <c r="AF214" s="89" t="s">
        <v>64</v>
      </c>
      <c r="AG214" s="98">
        <v>0</v>
      </c>
      <c r="AH214" s="90" t="s">
        <v>64</v>
      </c>
      <c r="AI214" s="90" t="s">
        <v>64</v>
      </c>
      <c r="AJ214" s="90" t="s">
        <v>64</v>
      </c>
      <c r="AK214" s="91" t="s">
        <v>64</v>
      </c>
      <c r="AL214" s="99" t="s">
        <v>64</v>
      </c>
      <c r="AM214" s="93" t="s">
        <v>64</v>
      </c>
      <c r="AN214" s="93">
        <v>0</v>
      </c>
      <c r="AO214" s="93">
        <v>0</v>
      </c>
      <c r="AP214" s="93">
        <v>0</v>
      </c>
      <c r="AQ214" s="94">
        <v>0</v>
      </c>
      <c r="AR214" s="48" t="str">
        <f t="shared" si="94"/>
        <v>ok</v>
      </c>
      <c r="AS214" s="48" t="str">
        <f t="shared" si="94"/>
        <v>revisar</v>
      </c>
      <c r="AT214" s="48" t="str">
        <f t="shared" si="94"/>
        <v>revisar</v>
      </c>
      <c r="AU214" s="48" t="str">
        <f t="shared" si="94"/>
        <v>revisar</v>
      </c>
      <c r="AV214" s="48" t="str">
        <f t="shared" si="94"/>
        <v>revisar</v>
      </c>
      <c r="AW214" s="48" t="str">
        <f t="shared" si="94"/>
        <v>ok</v>
      </c>
      <c r="AX214" s="48" t="str">
        <f t="shared" si="94"/>
        <v>revisar</v>
      </c>
      <c r="AY214" s="48" t="str">
        <f t="shared" si="94"/>
        <v>revisar</v>
      </c>
      <c r="AZ214" s="48" t="str">
        <f t="shared" si="94"/>
        <v>revisar</v>
      </c>
      <c r="BA214" s="48" t="str">
        <f t="shared" si="94"/>
        <v>revisar</v>
      </c>
      <c r="BB214" s="48" t="str">
        <f t="shared" si="86"/>
        <v>revisar</v>
      </c>
      <c r="BC214" s="48" t="str">
        <f t="shared" si="86"/>
        <v>revisar</v>
      </c>
      <c r="BD214" s="48" t="str">
        <f t="shared" si="86"/>
        <v>ok</v>
      </c>
      <c r="BE214" s="48" t="str">
        <f t="shared" si="86"/>
        <v>ok</v>
      </c>
      <c r="BF214" s="48" t="str">
        <f t="shared" si="86"/>
        <v>ok</v>
      </c>
      <c r="BG214" s="48" t="str">
        <f t="shared" si="86"/>
        <v>ok</v>
      </c>
    </row>
    <row r="215" spans="1:59" ht="27" customHeight="1">
      <c r="A215" s="122"/>
      <c r="B215" s="123" t="e">
        <f t="shared" si="87"/>
        <v>#DIV/0!</v>
      </c>
      <c r="C215" s="122"/>
      <c r="D215" s="124" t="s">
        <v>486</v>
      </c>
      <c r="E215" s="86">
        <v>102219</v>
      </c>
      <c r="F215" s="125" t="s">
        <v>28</v>
      </c>
      <c r="G215" s="88" t="s">
        <v>487</v>
      </c>
      <c r="H215" s="185" t="s">
        <v>40</v>
      </c>
      <c r="I215" s="200"/>
      <c r="J215" s="94"/>
      <c r="K215" s="94">
        <v>8.32</v>
      </c>
      <c r="L215" s="94">
        <v>9.32</v>
      </c>
      <c r="M215" s="186">
        <f t="shared" si="88"/>
        <v>17.64</v>
      </c>
      <c r="N215" s="92">
        <v>0.25190000000000001</v>
      </c>
      <c r="O215" s="93">
        <f t="shared" si="89"/>
        <v>22.08</v>
      </c>
      <c r="P215" s="93"/>
      <c r="Q215" s="93">
        <f t="shared" si="90"/>
        <v>0</v>
      </c>
      <c r="R215" s="93">
        <f t="shared" si="91"/>
        <v>0</v>
      </c>
      <c r="S215" s="94">
        <f t="shared" si="92"/>
        <v>0</v>
      </c>
      <c r="T215" s="118"/>
      <c r="U215" s="118"/>
      <c r="V215" s="6" t="str">
        <f t="shared" si="65"/>
        <v>8.21</v>
      </c>
      <c r="W215" s="6" t="b">
        <f t="shared" si="93"/>
        <v>0</v>
      </c>
      <c r="X215" s="118"/>
      <c r="Y215" s="118"/>
      <c r="Z215" s="118"/>
      <c r="AA215" s="204"/>
      <c r="AB215" s="85" t="s">
        <v>486</v>
      </c>
      <c r="AC215" s="95">
        <v>0</v>
      </c>
      <c r="AD215" s="96">
        <v>0</v>
      </c>
      <c r="AE215" s="97" t="s">
        <v>64</v>
      </c>
      <c r="AF215" s="89" t="s">
        <v>64</v>
      </c>
      <c r="AG215" s="98">
        <v>0</v>
      </c>
      <c r="AH215" s="90" t="s">
        <v>64</v>
      </c>
      <c r="AI215" s="90" t="s">
        <v>64</v>
      </c>
      <c r="AJ215" s="90" t="s">
        <v>64</v>
      </c>
      <c r="AK215" s="91" t="s">
        <v>64</v>
      </c>
      <c r="AL215" s="99" t="s">
        <v>64</v>
      </c>
      <c r="AM215" s="93" t="s">
        <v>64</v>
      </c>
      <c r="AN215" s="93">
        <v>0</v>
      </c>
      <c r="AO215" s="93">
        <v>0</v>
      </c>
      <c r="AP215" s="93">
        <v>0</v>
      </c>
      <c r="AQ215" s="94">
        <v>0</v>
      </c>
      <c r="AR215" s="48" t="str">
        <f t="shared" si="94"/>
        <v>ok</v>
      </c>
      <c r="AS215" s="48" t="str">
        <f t="shared" si="94"/>
        <v>revisar</v>
      </c>
      <c r="AT215" s="48" t="str">
        <f t="shared" si="94"/>
        <v>revisar</v>
      </c>
      <c r="AU215" s="48" t="str">
        <f t="shared" si="94"/>
        <v>revisar</v>
      </c>
      <c r="AV215" s="48" t="str">
        <f t="shared" si="94"/>
        <v>revisar</v>
      </c>
      <c r="AW215" s="48" t="str">
        <f t="shared" si="94"/>
        <v>ok</v>
      </c>
      <c r="AX215" s="48" t="str">
        <f t="shared" si="94"/>
        <v>revisar</v>
      </c>
      <c r="AY215" s="48" t="str">
        <f t="shared" si="94"/>
        <v>revisar</v>
      </c>
      <c r="AZ215" s="48" t="str">
        <f t="shared" si="94"/>
        <v>revisar</v>
      </c>
      <c r="BA215" s="48" t="str">
        <f t="shared" si="94"/>
        <v>revisar</v>
      </c>
      <c r="BB215" s="48" t="str">
        <f t="shared" si="86"/>
        <v>revisar</v>
      </c>
      <c r="BC215" s="48" t="str">
        <f t="shared" si="86"/>
        <v>revisar</v>
      </c>
      <c r="BD215" s="48" t="str">
        <f t="shared" si="86"/>
        <v>ok</v>
      </c>
      <c r="BE215" s="48" t="str">
        <f t="shared" si="86"/>
        <v>ok</v>
      </c>
      <c r="BF215" s="48" t="str">
        <f t="shared" si="86"/>
        <v>ok</v>
      </c>
      <c r="BG215" s="48" t="str">
        <f t="shared" si="86"/>
        <v>ok</v>
      </c>
    </row>
    <row r="216" spans="1:59" ht="27" customHeight="1">
      <c r="A216" s="122"/>
      <c r="B216" s="123" t="e">
        <f t="shared" si="87"/>
        <v>#DIV/0!</v>
      </c>
      <c r="C216" s="122"/>
      <c r="D216" s="124" t="s">
        <v>488</v>
      </c>
      <c r="E216" s="86">
        <v>102213</v>
      </c>
      <c r="F216" s="125" t="s">
        <v>28</v>
      </c>
      <c r="G216" s="88" t="s">
        <v>489</v>
      </c>
      <c r="H216" s="185" t="s">
        <v>40</v>
      </c>
      <c r="I216" s="200"/>
      <c r="J216" s="94"/>
      <c r="K216" s="94">
        <v>10.31</v>
      </c>
      <c r="L216" s="94">
        <v>11.53</v>
      </c>
      <c r="M216" s="186">
        <f t="shared" si="88"/>
        <v>21.84</v>
      </c>
      <c r="N216" s="92">
        <v>0.25190000000000001</v>
      </c>
      <c r="O216" s="93">
        <f t="shared" si="89"/>
        <v>27.34</v>
      </c>
      <c r="P216" s="93"/>
      <c r="Q216" s="93">
        <f t="shared" si="90"/>
        <v>0</v>
      </c>
      <c r="R216" s="93">
        <f t="shared" si="91"/>
        <v>0</v>
      </c>
      <c r="S216" s="94">
        <f t="shared" si="92"/>
        <v>0</v>
      </c>
      <c r="T216" s="118"/>
      <c r="U216" s="118"/>
      <c r="V216" s="6" t="str">
        <f t="shared" si="65"/>
        <v>8.22</v>
      </c>
      <c r="W216" s="6" t="b">
        <f t="shared" si="93"/>
        <v>0</v>
      </c>
      <c r="X216" s="118"/>
      <c r="Y216" s="118"/>
      <c r="Z216" s="118"/>
      <c r="AA216" s="204"/>
      <c r="AB216" s="85" t="s">
        <v>488</v>
      </c>
      <c r="AC216" s="95">
        <v>0</v>
      </c>
      <c r="AD216" s="96">
        <v>0</v>
      </c>
      <c r="AE216" s="97" t="s">
        <v>64</v>
      </c>
      <c r="AF216" s="89" t="s">
        <v>64</v>
      </c>
      <c r="AG216" s="98">
        <v>0</v>
      </c>
      <c r="AH216" s="90" t="s">
        <v>64</v>
      </c>
      <c r="AI216" s="90" t="s">
        <v>64</v>
      </c>
      <c r="AJ216" s="90" t="s">
        <v>64</v>
      </c>
      <c r="AK216" s="91" t="s">
        <v>64</v>
      </c>
      <c r="AL216" s="99" t="s">
        <v>64</v>
      </c>
      <c r="AM216" s="93" t="s">
        <v>64</v>
      </c>
      <c r="AN216" s="93">
        <v>0</v>
      </c>
      <c r="AO216" s="93">
        <v>0</v>
      </c>
      <c r="AP216" s="93">
        <v>0</v>
      </c>
      <c r="AQ216" s="94">
        <v>0</v>
      </c>
      <c r="AR216" s="48" t="str">
        <f t="shared" si="94"/>
        <v>ok</v>
      </c>
      <c r="AS216" s="48" t="str">
        <f t="shared" si="94"/>
        <v>revisar</v>
      </c>
      <c r="AT216" s="48" t="str">
        <f t="shared" si="94"/>
        <v>revisar</v>
      </c>
      <c r="AU216" s="48" t="str">
        <f t="shared" si="94"/>
        <v>revisar</v>
      </c>
      <c r="AV216" s="48" t="str">
        <f t="shared" si="94"/>
        <v>revisar</v>
      </c>
      <c r="AW216" s="48" t="str">
        <f t="shared" si="94"/>
        <v>ok</v>
      </c>
      <c r="AX216" s="48" t="str">
        <f t="shared" si="94"/>
        <v>revisar</v>
      </c>
      <c r="AY216" s="48" t="str">
        <f t="shared" si="94"/>
        <v>revisar</v>
      </c>
      <c r="AZ216" s="48" t="str">
        <f t="shared" si="94"/>
        <v>revisar</v>
      </c>
      <c r="BA216" s="48" t="str">
        <f t="shared" si="94"/>
        <v>revisar</v>
      </c>
      <c r="BB216" s="48" t="str">
        <f t="shared" si="86"/>
        <v>revisar</v>
      </c>
      <c r="BC216" s="48" t="str">
        <f t="shared" si="86"/>
        <v>revisar</v>
      </c>
      <c r="BD216" s="48" t="str">
        <f t="shared" si="86"/>
        <v>ok</v>
      </c>
      <c r="BE216" s="48" t="str">
        <f t="shared" si="86"/>
        <v>ok</v>
      </c>
      <c r="BF216" s="48" t="str">
        <f t="shared" si="86"/>
        <v>ok</v>
      </c>
      <c r="BG216" s="48" t="str">
        <f t="shared" si="86"/>
        <v>ok</v>
      </c>
    </row>
    <row r="217" spans="1:59" ht="27" customHeight="1">
      <c r="A217" s="122"/>
      <c r="B217" s="123" t="e">
        <f t="shared" si="87"/>
        <v>#DIV/0!</v>
      </c>
      <c r="C217" s="122"/>
      <c r="D217" s="124" t="s">
        <v>490</v>
      </c>
      <c r="E217" s="86">
        <v>102491</v>
      </c>
      <c r="F217" s="125" t="s">
        <v>28</v>
      </c>
      <c r="G217" s="88" t="s">
        <v>491</v>
      </c>
      <c r="H217" s="185" t="s">
        <v>40</v>
      </c>
      <c r="I217" s="200"/>
      <c r="J217" s="94"/>
      <c r="K217" s="94">
        <v>7.98</v>
      </c>
      <c r="L217" s="94">
        <v>14.48</v>
      </c>
      <c r="M217" s="186">
        <f t="shared" si="88"/>
        <v>22.46</v>
      </c>
      <c r="N217" s="92">
        <v>0.25190000000000001</v>
      </c>
      <c r="O217" s="93">
        <f t="shared" si="89"/>
        <v>28.11</v>
      </c>
      <c r="P217" s="93"/>
      <c r="Q217" s="93">
        <f t="shared" si="90"/>
        <v>0</v>
      </c>
      <c r="R217" s="93">
        <f t="shared" si="91"/>
        <v>0</v>
      </c>
      <c r="S217" s="94">
        <f t="shared" si="92"/>
        <v>0</v>
      </c>
      <c r="T217" s="118"/>
      <c r="U217" s="118"/>
      <c r="V217" s="6" t="str">
        <f t="shared" si="65"/>
        <v>8.23</v>
      </c>
      <c r="W217" s="6" t="b">
        <f t="shared" si="93"/>
        <v>0</v>
      </c>
      <c r="X217" s="118"/>
      <c r="Y217" s="118"/>
      <c r="Z217" s="118"/>
      <c r="AA217" s="204"/>
      <c r="AB217" s="85" t="s">
        <v>490</v>
      </c>
      <c r="AC217" s="95">
        <v>0</v>
      </c>
      <c r="AD217" s="96">
        <v>0</v>
      </c>
      <c r="AE217" s="97" t="s">
        <v>64</v>
      </c>
      <c r="AF217" s="89" t="s">
        <v>64</v>
      </c>
      <c r="AG217" s="98">
        <v>0</v>
      </c>
      <c r="AH217" s="90" t="s">
        <v>64</v>
      </c>
      <c r="AI217" s="90" t="s">
        <v>64</v>
      </c>
      <c r="AJ217" s="90" t="s">
        <v>64</v>
      </c>
      <c r="AK217" s="91" t="s">
        <v>64</v>
      </c>
      <c r="AL217" s="99" t="s">
        <v>64</v>
      </c>
      <c r="AM217" s="93" t="s">
        <v>64</v>
      </c>
      <c r="AN217" s="93">
        <v>0</v>
      </c>
      <c r="AO217" s="93">
        <v>0</v>
      </c>
      <c r="AP217" s="93">
        <v>0</v>
      </c>
      <c r="AQ217" s="94">
        <v>0</v>
      </c>
      <c r="AR217" s="48" t="str">
        <f t="shared" si="94"/>
        <v>ok</v>
      </c>
      <c r="AS217" s="48" t="str">
        <f t="shared" si="94"/>
        <v>revisar</v>
      </c>
      <c r="AT217" s="48" t="str">
        <f t="shared" si="94"/>
        <v>revisar</v>
      </c>
      <c r="AU217" s="48" t="str">
        <f t="shared" si="94"/>
        <v>revisar</v>
      </c>
      <c r="AV217" s="48" t="str">
        <f t="shared" si="94"/>
        <v>revisar</v>
      </c>
      <c r="AW217" s="48" t="str">
        <f t="shared" si="94"/>
        <v>ok</v>
      </c>
      <c r="AX217" s="48" t="str">
        <f t="shared" si="94"/>
        <v>revisar</v>
      </c>
      <c r="AY217" s="48" t="str">
        <f t="shared" si="94"/>
        <v>revisar</v>
      </c>
      <c r="AZ217" s="48" t="str">
        <f t="shared" si="94"/>
        <v>revisar</v>
      </c>
      <c r="BA217" s="48" t="str">
        <f t="shared" si="94"/>
        <v>revisar</v>
      </c>
      <c r="BB217" s="48" t="str">
        <f t="shared" si="86"/>
        <v>revisar</v>
      </c>
      <c r="BC217" s="48" t="str">
        <f t="shared" si="86"/>
        <v>revisar</v>
      </c>
      <c r="BD217" s="48" t="str">
        <f t="shared" si="86"/>
        <v>ok</v>
      </c>
      <c r="BE217" s="48" t="str">
        <f t="shared" si="86"/>
        <v>ok</v>
      </c>
      <c r="BF217" s="48" t="str">
        <f t="shared" si="86"/>
        <v>ok</v>
      </c>
      <c r="BG217" s="48" t="str">
        <f t="shared" si="86"/>
        <v>ok</v>
      </c>
    </row>
    <row r="218" spans="1:59" ht="27" customHeight="1">
      <c r="A218" s="122"/>
      <c r="B218" s="123" t="e">
        <f t="shared" si="87"/>
        <v>#DIV/0!</v>
      </c>
      <c r="C218" s="122"/>
      <c r="D218" s="124" t="s">
        <v>492</v>
      </c>
      <c r="E218" s="86">
        <v>102504</v>
      </c>
      <c r="F218" s="125" t="s">
        <v>28</v>
      </c>
      <c r="G218" s="88" t="s">
        <v>493</v>
      </c>
      <c r="H218" s="185" t="s">
        <v>46</v>
      </c>
      <c r="I218" s="200"/>
      <c r="J218" s="94"/>
      <c r="K218" s="94">
        <v>6.93</v>
      </c>
      <c r="L218" s="94">
        <v>3.42</v>
      </c>
      <c r="M218" s="186">
        <f t="shared" ref="M218" si="95">SUM(K218:L218)</f>
        <v>10.35</v>
      </c>
      <c r="N218" s="92">
        <v>0.25190000000000001</v>
      </c>
      <c r="O218" s="93">
        <f t="shared" si="89"/>
        <v>12.95</v>
      </c>
      <c r="P218" s="93"/>
      <c r="Q218" s="93">
        <f t="shared" si="90"/>
        <v>0</v>
      </c>
      <c r="R218" s="93">
        <f t="shared" si="91"/>
        <v>0</v>
      </c>
      <c r="S218" s="94">
        <f t="shared" si="92"/>
        <v>0</v>
      </c>
      <c r="T218" s="118"/>
      <c r="U218" s="118"/>
      <c r="V218" s="6" t="str">
        <f t="shared" si="65"/>
        <v>8.24</v>
      </c>
      <c r="W218" s="6" t="b">
        <f t="shared" si="93"/>
        <v>0</v>
      </c>
      <c r="X218" s="118"/>
      <c r="Y218" s="118"/>
      <c r="Z218" s="118"/>
      <c r="AA218" s="204"/>
      <c r="AB218" s="85" t="s">
        <v>492</v>
      </c>
      <c r="AC218" s="95">
        <v>0</v>
      </c>
      <c r="AD218" s="96">
        <v>0</v>
      </c>
      <c r="AE218" s="97" t="s">
        <v>64</v>
      </c>
      <c r="AF218" s="89" t="s">
        <v>64</v>
      </c>
      <c r="AG218" s="98">
        <v>0</v>
      </c>
      <c r="AH218" s="90" t="s">
        <v>64</v>
      </c>
      <c r="AI218" s="90" t="s">
        <v>64</v>
      </c>
      <c r="AJ218" s="90" t="s">
        <v>64</v>
      </c>
      <c r="AK218" s="91" t="s">
        <v>64</v>
      </c>
      <c r="AL218" s="99" t="s">
        <v>64</v>
      </c>
      <c r="AM218" s="93" t="s">
        <v>64</v>
      </c>
      <c r="AN218" s="93">
        <v>0</v>
      </c>
      <c r="AO218" s="93">
        <v>0</v>
      </c>
      <c r="AP218" s="93">
        <v>0</v>
      </c>
      <c r="AQ218" s="94">
        <v>0</v>
      </c>
      <c r="AR218" s="48" t="str">
        <f t="shared" si="94"/>
        <v>ok</v>
      </c>
      <c r="AS218" s="48" t="str">
        <f t="shared" si="94"/>
        <v>revisar</v>
      </c>
      <c r="AT218" s="48" t="str">
        <f t="shared" si="94"/>
        <v>revisar</v>
      </c>
      <c r="AU218" s="48" t="str">
        <f t="shared" si="94"/>
        <v>revisar</v>
      </c>
      <c r="AV218" s="48" t="str">
        <f t="shared" si="94"/>
        <v>revisar</v>
      </c>
      <c r="AW218" s="48" t="str">
        <f t="shared" si="94"/>
        <v>ok</v>
      </c>
      <c r="AX218" s="48" t="str">
        <f t="shared" si="94"/>
        <v>revisar</v>
      </c>
      <c r="AY218" s="48" t="str">
        <f t="shared" si="94"/>
        <v>revisar</v>
      </c>
      <c r="AZ218" s="48" t="str">
        <f t="shared" si="94"/>
        <v>revisar</v>
      </c>
      <c r="BA218" s="48" t="str">
        <f t="shared" si="94"/>
        <v>revisar</v>
      </c>
      <c r="BB218" s="48" t="str">
        <f t="shared" si="86"/>
        <v>revisar</v>
      </c>
      <c r="BC218" s="48" t="str">
        <f t="shared" si="86"/>
        <v>revisar</v>
      </c>
      <c r="BD218" s="48" t="str">
        <f t="shared" si="86"/>
        <v>ok</v>
      </c>
      <c r="BE218" s="48" t="str">
        <f t="shared" si="86"/>
        <v>ok</v>
      </c>
      <c r="BF218" s="48" t="str">
        <f t="shared" si="86"/>
        <v>ok</v>
      </c>
      <c r="BG218" s="48" t="str">
        <f t="shared" si="86"/>
        <v>ok</v>
      </c>
    </row>
    <row r="219" spans="1:59" ht="6" customHeight="1">
      <c r="A219" s="122"/>
      <c r="B219" s="123"/>
      <c r="C219" s="122"/>
      <c r="D219" s="102"/>
      <c r="E219" s="102"/>
      <c r="F219" s="102"/>
      <c r="G219" s="127"/>
      <c r="H219" s="101"/>
      <c r="I219" s="188"/>
      <c r="J219" s="193"/>
      <c r="K219" s="193"/>
      <c r="L219" s="193"/>
      <c r="M219" s="190"/>
      <c r="N219" s="129"/>
      <c r="O219" s="109"/>
      <c r="P219" s="109"/>
      <c r="Q219" s="109"/>
      <c r="R219" s="109"/>
      <c r="S219" s="110"/>
      <c r="T219" s="118"/>
      <c r="U219" s="118"/>
      <c r="V219" s="6">
        <f t="shared" si="65"/>
        <v>0</v>
      </c>
      <c r="W219" s="6">
        <f t="shared" si="93"/>
        <v>0</v>
      </c>
      <c r="X219" s="118"/>
      <c r="Y219" s="118"/>
      <c r="Z219" s="118"/>
      <c r="AA219" s="204"/>
      <c r="AB219" s="102"/>
      <c r="AC219" s="102"/>
      <c r="AD219" s="102"/>
      <c r="AE219" s="127"/>
      <c r="AF219" s="102"/>
      <c r="AG219" s="131"/>
      <c r="AH219" s="128"/>
      <c r="AI219" s="128"/>
      <c r="AJ219" s="128"/>
      <c r="AK219" s="107"/>
      <c r="AL219" s="129"/>
      <c r="AM219" s="109"/>
      <c r="AN219" s="109"/>
      <c r="AO219" s="109"/>
      <c r="AP219" s="109"/>
      <c r="AQ219" s="110"/>
      <c r="AR219" s="48" t="str">
        <f t="shared" si="94"/>
        <v>ok</v>
      </c>
      <c r="AS219" s="48" t="str">
        <f t="shared" si="94"/>
        <v>ok</v>
      </c>
      <c r="AT219" s="48" t="str">
        <f t="shared" si="94"/>
        <v>ok</v>
      </c>
      <c r="AU219" s="48" t="str">
        <f t="shared" si="94"/>
        <v>ok</v>
      </c>
      <c r="AV219" s="48" t="str">
        <f t="shared" si="94"/>
        <v>ok</v>
      </c>
      <c r="AW219" s="48" t="str">
        <f t="shared" si="94"/>
        <v>ok</v>
      </c>
      <c r="AX219" s="48" t="str">
        <f t="shared" si="94"/>
        <v>ok</v>
      </c>
      <c r="AY219" s="48" t="str">
        <f t="shared" si="94"/>
        <v>ok</v>
      </c>
      <c r="AZ219" s="48" t="str">
        <f t="shared" si="94"/>
        <v>ok</v>
      </c>
      <c r="BA219" s="48" t="str">
        <f t="shared" si="94"/>
        <v>ok</v>
      </c>
      <c r="BB219" s="48" t="str">
        <f t="shared" si="86"/>
        <v>ok</v>
      </c>
      <c r="BC219" s="48" t="str">
        <f t="shared" si="86"/>
        <v>ok</v>
      </c>
      <c r="BD219" s="48" t="str">
        <f t="shared" si="86"/>
        <v>ok</v>
      </c>
      <c r="BE219" s="48" t="str">
        <f t="shared" si="86"/>
        <v>ok</v>
      </c>
      <c r="BF219" s="48" t="str">
        <f t="shared" si="86"/>
        <v>ok</v>
      </c>
      <c r="BG219" s="48" t="str">
        <f t="shared" si="86"/>
        <v>ok</v>
      </c>
    </row>
    <row r="220" spans="1:59" ht="15" customHeight="1">
      <c r="A220" s="51"/>
      <c r="B220" s="52"/>
      <c r="C220" s="51"/>
      <c r="D220" s="111"/>
      <c r="E220" s="112"/>
      <c r="F220" s="112"/>
      <c r="G220" s="112"/>
      <c r="H220" s="191"/>
      <c r="I220" s="192"/>
      <c r="J220" s="191"/>
      <c r="K220" s="191"/>
      <c r="L220" s="191"/>
      <c r="M220" s="191"/>
      <c r="N220" s="83"/>
      <c r="O220" s="113" t="str">
        <f>CONCATENATE("Subtotal ",G194)</f>
        <v>Subtotal PINTURA E ACABAMENTOS</v>
      </c>
      <c r="P220" s="114"/>
      <c r="Q220" s="114">
        <f>SUM(Q195:Q219)</f>
        <v>0</v>
      </c>
      <c r="R220" s="114">
        <f>SUM(R195:R219)</f>
        <v>0</v>
      </c>
      <c r="S220" s="115">
        <f>SUM(S195:S219)</f>
        <v>0</v>
      </c>
      <c r="T220" s="116"/>
      <c r="U220" s="6">
        <v>1</v>
      </c>
      <c r="V220" s="6"/>
      <c r="W220" s="6"/>
      <c r="X220" s="100">
        <f>SUM(P220:R220)</f>
        <v>0</v>
      </c>
      <c r="Y220" s="6" t="str">
        <f>IF(X220&lt;&gt;S220,"erro","ok")</f>
        <v>ok</v>
      </c>
      <c r="Z220" s="6"/>
      <c r="AA220" s="203"/>
      <c r="AB220" s="111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83"/>
      <c r="AM220" s="113" t="s">
        <v>377</v>
      </c>
      <c r="AN220" s="114">
        <v>0</v>
      </c>
      <c r="AO220" s="114">
        <v>0</v>
      </c>
      <c r="AP220" s="114">
        <v>0</v>
      </c>
      <c r="AQ220" s="115">
        <v>0</v>
      </c>
      <c r="AR220" s="48" t="str">
        <f t="shared" si="94"/>
        <v>ok</v>
      </c>
      <c r="AS220" s="48" t="str">
        <f t="shared" si="94"/>
        <v>ok</v>
      </c>
      <c r="AT220" s="48" t="str">
        <f t="shared" si="94"/>
        <v>ok</v>
      </c>
      <c r="AU220" s="48" t="str">
        <f t="shared" si="94"/>
        <v>ok</v>
      </c>
      <c r="AV220" s="48" t="str">
        <f t="shared" si="94"/>
        <v>ok</v>
      </c>
      <c r="AW220" s="48" t="str">
        <f t="shared" si="94"/>
        <v>ok</v>
      </c>
      <c r="AX220" s="48" t="str">
        <f t="shared" si="94"/>
        <v>ok</v>
      </c>
      <c r="AY220" s="48" t="str">
        <f t="shared" si="94"/>
        <v>ok</v>
      </c>
      <c r="AZ220" s="48" t="str">
        <f t="shared" si="94"/>
        <v>ok</v>
      </c>
      <c r="BA220" s="48" t="str">
        <f t="shared" si="94"/>
        <v>ok</v>
      </c>
      <c r="BB220" s="48" t="str">
        <f t="shared" si="86"/>
        <v>ok</v>
      </c>
      <c r="BC220" s="48" t="str">
        <f t="shared" si="86"/>
        <v>revisar</v>
      </c>
      <c r="BD220" s="48" t="str">
        <f t="shared" si="86"/>
        <v>ok</v>
      </c>
      <c r="BE220" s="48" t="str">
        <f t="shared" si="86"/>
        <v>ok</v>
      </c>
      <c r="BF220" s="48" t="str">
        <f t="shared" si="86"/>
        <v>ok</v>
      </c>
      <c r="BG220" s="48" t="str">
        <f t="shared" si="86"/>
        <v>ok</v>
      </c>
    </row>
    <row r="221" spans="1:59" ht="6" customHeight="1">
      <c r="A221" s="38"/>
      <c r="B221" s="74"/>
      <c r="C221" s="38"/>
      <c r="D221" s="117"/>
      <c r="E221" s="118"/>
      <c r="F221" s="119"/>
      <c r="G221" s="119"/>
      <c r="H221" s="118"/>
      <c r="I221" s="120"/>
      <c r="J221" s="118"/>
      <c r="K221" s="118"/>
      <c r="L221" s="118"/>
      <c r="M221" s="118"/>
      <c r="N221" s="6"/>
      <c r="O221" s="118"/>
      <c r="P221" s="118"/>
      <c r="Q221" s="118"/>
      <c r="R221" s="118"/>
      <c r="S221" s="121"/>
      <c r="T221" s="6"/>
      <c r="U221" s="6"/>
      <c r="V221" s="6">
        <f t="shared" si="65"/>
        <v>0</v>
      </c>
      <c r="W221" s="6">
        <f t="shared" si="93"/>
        <v>0</v>
      </c>
      <c r="X221" s="6"/>
      <c r="Y221" s="6"/>
      <c r="Z221" s="6"/>
      <c r="AA221" s="203"/>
      <c r="AB221" s="117"/>
      <c r="AC221" s="118"/>
      <c r="AD221" s="119"/>
      <c r="AE221" s="119"/>
      <c r="AF221" s="118"/>
      <c r="AG221" s="118"/>
      <c r="AH221" s="118"/>
      <c r="AI221" s="118"/>
      <c r="AJ221" s="118"/>
      <c r="AK221" s="118"/>
      <c r="AL221" s="6"/>
      <c r="AM221" s="118"/>
      <c r="AN221" s="118"/>
      <c r="AO221" s="118"/>
      <c r="AP221" s="118"/>
      <c r="AQ221" s="121"/>
      <c r="AR221" s="48" t="str">
        <f t="shared" si="94"/>
        <v>ok</v>
      </c>
      <c r="AS221" s="48" t="str">
        <f t="shared" si="94"/>
        <v>ok</v>
      </c>
      <c r="AT221" s="48" t="str">
        <f t="shared" si="94"/>
        <v>ok</v>
      </c>
      <c r="AU221" s="48" t="str">
        <f t="shared" si="94"/>
        <v>ok</v>
      </c>
      <c r="AV221" s="48" t="str">
        <f t="shared" si="94"/>
        <v>ok</v>
      </c>
      <c r="AW221" s="48" t="str">
        <f t="shared" si="94"/>
        <v>ok</v>
      </c>
      <c r="AX221" s="48" t="str">
        <f t="shared" si="94"/>
        <v>ok</v>
      </c>
      <c r="AY221" s="48" t="str">
        <f t="shared" si="94"/>
        <v>ok</v>
      </c>
      <c r="AZ221" s="48" t="str">
        <f t="shared" si="94"/>
        <v>ok</v>
      </c>
      <c r="BA221" s="48" t="str">
        <f t="shared" si="94"/>
        <v>ok</v>
      </c>
      <c r="BB221" s="48" t="str">
        <f t="shared" si="86"/>
        <v>ok</v>
      </c>
      <c r="BC221" s="48" t="str">
        <f t="shared" si="86"/>
        <v>ok</v>
      </c>
      <c r="BD221" s="48" t="str">
        <f t="shared" si="86"/>
        <v>ok</v>
      </c>
      <c r="BE221" s="48" t="str">
        <f t="shared" si="86"/>
        <v>ok</v>
      </c>
      <c r="BF221" s="48" t="str">
        <f t="shared" si="86"/>
        <v>ok</v>
      </c>
      <c r="BG221" s="48" t="str">
        <f t="shared" si="86"/>
        <v>ok</v>
      </c>
    </row>
    <row r="222" spans="1:59" ht="15" customHeight="1">
      <c r="A222" s="51"/>
      <c r="B222" s="52"/>
      <c r="C222" s="51"/>
      <c r="D222" s="79">
        <v>9</v>
      </c>
      <c r="E222" s="80"/>
      <c r="F222" s="80"/>
      <c r="G222" s="81" t="s">
        <v>494</v>
      </c>
      <c r="H222" s="81"/>
      <c r="I222" s="82"/>
      <c r="J222" s="81"/>
      <c r="K222" s="81"/>
      <c r="L222" s="81"/>
      <c r="M222" s="81"/>
      <c r="N222" s="83"/>
      <c r="O222" s="81"/>
      <c r="P222" s="81"/>
      <c r="Q222" s="81"/>
      <c r="R222" s="81"/>
      <c r="S222" s="84">
        <f>S254</f>
        <v>0</v>
      </c>
      <c r="T222" s="6"/>
      <c r="U222" s="6"/>
      <c r="V222" s="6">
        <f t="shared" si="65"/>
        <v>9</v>
      </c>
      <c r="W222" s="6">
        <f t="shared" si="93"/>
        <v>0</v>
      </c>
      <c r="X222" s="6"/>
      <c r="Y222" s="6"/>
      <c r="Z222" s="6"/>
      <c r="AA222" s="203"/>
      <c r="AB222" s="79">
        <v>9</v>
      </c>
      <c r="AC222" s="80"/>
      <c r="AD222" s="80"/>
      <c r="AE222" s="81" t="s">
        <v>307</v>
      </c>
      <c r="AF222" s="81"/>
      <c r="AG222" s="81"/>
      <c r="AH222" s="81"/>
      <c r="AI222" s="81"/>
      <c r="AJ222" s="81"/>
      <c r="AK222" s="81"/>
      <c r="AL222" s="83"/>
      <c r="AM222" s="81"/>
      <c r="AN222" s="81"/>
      <c r="AO222" s="81"/>
      <c r="AP222" s="81"/>
      <c r="AQ222" s="84">
        <v>0</v>
      </c>
      <c r="AR222" s="48" t="str">
        <f t="shared" si="94"/>
        <v>ok</v>
      </c>
      <c r="AS222" s="48" t="str">
        <f t="shared" si="94"/>
        <v>ok</v>
      </c>
      <c r="AT222" s="48" t="str">
        <f t="shared" si="94"/>
        <v>ok</v>
      </c>
      <c r="AU222" s="48" t="str">
        <f t="shared" si="94"/>
        <v>revisar</v>
      </c>
      <c r="AV222" s="48" t="str">
        <f t="shared" si="94"/>
        <v>ok</v>
      </c>
      <c r="AW222" s="48" t="str">
        <f t="shared" si="94"/>
        <v>ok</v>
      </c>
      <c r="AX222" s="48" t="str">
        <f t="shared" si="94"/>
        <v>ok</v>
      </c>
      <c r="AY222" s="48" t="str">
        <f t="shared" si="94"/>
        <v>ok</v>
      </c>
      <c r="AZ222" s="48" t="str">
        <f t="shared" si="94"/>
        <v>ok</v>
      </c>
      <c r="BA222" s="48" t="str">
        <f t="shared" si="94"/>
        <v>ok</v>
      </c>
      <c r="BB222" s="48" t="str">
        <f t="shared" si="86"/>
        <v>ok</v>
      </c>
      <c r="BC222" s="48" t="str">
        <f t="shared" si="86"/>
        <v>ok</v>
      </c>
      <c r="BD222" s="48" t="str">
        <f t="shared" si="86"/>
        <v>ok</v>
      </c>
      <c r="BE222" s="48" t="str">
        <f t="shared" si="86"/>
        <v>ok</v>
      </c>
      <c r="BF222" s="48" t="str">
        <f t="shared" si="86"/>
        <v>ok</v>
      </c>
      <c r="BG222" s="48" t="str">
        <f t="shared" si="86"/>
        <v>ok</v>
      </c>
    </row>
    <row r="223" spans="1:59" ht="37.5" customHeight="1">
      <c r="A223" s="122"/>
      <c r="B223" s="123" t="e">
        <f t="shared" ref="B223:B252" si="96">S223/$S$697</f>
        <v>#DIV/0!</v>
      </c>
      <c r="C223" s="122"/>
      <c r="D223" s="124" t="s">
        <v>495</v>
      </c>
      <c r="E223" s="132">
        <v>94569</v>
      </c>
      <c r="F223" s="125" t="s">
        <v>28</v>
      </c>
      <c r="G223" s="88" t="s">
        <v>496</v>
      </c>
      <c r="H223" s="185" t="s">
        <v>40</v>
      </c>
      <c r="I223" s="200"/>
      <c r="J223" s="94"/>
      <c r="K223" s="94">
        <v>30.99</v>
      </c>
      <c r="L223" s="94">
        <v>745.88</v>
      </c>
      <c r="M223" s="186">
        <f t="shared" ref="M223:M251" si="97">SUM(K223:L223)</f>
        <v>776.87</v>
      </c>
      <c r="N223" s="92">
        <v>0.25190000000000001</v>
      </c>
      <c r="O223" s="93">
        <f t="shared" ref="O223:O252" si="98">IF(N223="-",M223,(TRUNC(M223*(1+N223),2)))</f>
        <v>972.56</v>
      </c>
      <c r="P223" s="93"/>
      <c r="Q223" s="93">
        <f t="shared" ref="Q223:Q252" si="99">IF($L223=0,$S223,IF(K223=0,0,IF($N223&lt;&gt;"-",IFERROR(TRUNC(TRUNC((K223*(1+$N223)),2)*$I223,2),0),IFERROR(TRUNC(K223*$I223,2),0))))</f>
        <v>0</v>
      </c>
      <c r="R223" s="93">
        <f t="shared" ref="R223:R252" si="100">IF(L223=0,0,S223-Q223)</f>
        <v>0</v>
      </c>
      <c r="S223" s="94">
        <f t="shared" ref="S223:S252" si="101">IFERROR(ROUND(ROUND(O223,2)*ROUND(I223,2),2),0)</f>
        <v>0</v>
      </c>
      <c r="T223" s="118"/>
      <c r="U223" s="118"/>
      <c r="V223" s="6" t="str">
        <f t="shared" si="65"/>
        <v>9.1</v>
      </c>
      <c r="W223" s="6" t="b">
        <f t="shared" si="93"/>
        <v>0</v>
      </c>
      <c r="X223" s="118"/>
      <c r="Y223" s="118"/>
      <c r="Z223" s="118"/>
      <c r="AA223" s="204"/>
      <c r="AB223" s="85" t="s">
        <v>495</v>
      </c>
      <c r="AC223" s="95">
        <v>0</v>
      </c>
      <c r="AD223" s="96">
        <v>0</v>
      </c>
      <c r="AE223" s="97" t="s">
        <v>64</v>
      </c>
      <c r="AF223" s="89" t="s">
        <v>64</v>
      </c>
      <c r="AG223" s="98">
        <v>0</v>
      </c>
      <c r="AH223" s="90" t="s">
        <v>64</v>
      </c>
      <c r="AI223" s="90" t="s">
        <v>64</v>
      </c>
      <c r="AJ223" s="90" t="s">
        <v>64</v>
      </c>
      <c r="AK223" s="91" t="s">
        <v>64</v>
      </c>
      <c r="AL223" s="99" t="s">
        <v>64</v>
      </c>
      <c r="AM223" s="93" t="s">
        <v>64</v>
      </c>
      <c r="AN223" s="93">
        <v>0</v>
      </c>
      <c r="AO223" s="93">
        <v>0</v>
      </c>
      <c r="AP223" s="93">
        <v>0</v>
      </c>
      <c r="AQ223" s="94">
        <v>0</v>
      </c>
      <c r="AR223" s="48" t="str">
        <f t="shared" si="94"/>
        <v>ok</v>
      </c>
      <c r="AS223" s="48" t="str">
        <f t="shared" si="94"/>
        <v>revisar</v>
      </c>
      <c r="AT223" s="48" t="str">
        <f t="shared" si="94"/>
        <v>revisar</v>
      </c>
      <c r="AU223" s="48" t="str">
        <f t="shared" si="94"/>
        <v>revisar</v>
      </c>
      <c r="AV223" s="48" t="str">
        <f t="shared" si="94"/>
        <v>revisar</v>
      </c>
      <c r="AW223" s="48" t="str">
        <f t="shared" si="94"/>
        <v>ok</v>
      </c>
      <c r="AX223" s="48" t="str">
        <f t="shared" si="94"/>
        <v>revisar</v>
      </c>
      <c r="AY223" s="48" t="str">
        <f t="shared" si="94"/>
        <v>revisar</v>
      </c>
      <c r="AZ223" s="48" t="str">
        <f t="shared" si="94"/>
        <v>revisar</v>
      </c>
      <c r="BA223" s="48" t="str">
        <f t="shared" si="94"/>
        <v>revisar</v>
      </c>
      <c r="BB223" s="48" t="str">
        <f t="shared" si="86"/>
        <v>revisar</v>
      </c>
      <c r="BC223" s="48" t="str">
        <f t="shared" si="86"/>
        <v>revisar</v>
      </c>
      <c r="BD223" s="48" t="str">
        <f t="shared" si="86"/>
        <v>ok</v>
      </c>
      <c r="BE223" s="48" t="str">
        <f t="shared" si="86"/>
        <v>ok</v>
      </c>
      <c r="BF223" s="48" t="str">
        <f t="shared" si="86"/>
        <v>ok</v>
      </c>
      <c r="BG223" s="48" t="str">
        <f t="shared" si="86"/>
        <v>ok</v>
      </c>
    </row>
    <row r="224" spans="1:59" ht="37.5" customHeight="1">
      <c r="A224" s="122"/>
      <c r="B224" s="123" t="e">
        <f t="shared" si="96"/>
        <v>#DIV/0!</v>
      </c>
      <c r="C224" s="122"/>
      <c r="D224" s="124" t="s">
        <v>497</v>
      </c>
      <c r="E224" s="86">
        <v>100674</v>
      </c>
      <c r="F224" s="125" t="s">
        <v>28</v>
      </c>
      <c r="G224" s="88" t="s">
        <v>498</v>
      </c>
      <c r="H224" s="185" t="s">
        <v>40</v>
      </c>
      <c r="I224" s="200"/>
      <c r="J224" s="94"/>
      <c r="K224" s="94">
        <v>22.72</v>
      </c>
      <c r="L224" s="94">
        <v>875.31</v>
      </c>
      <c r="M224" s="186">
        <f t="shared" si="97"/>
        <v>898.03</v>
      </c>
      <c r="N224" s="92">
        <v>0.25190000000000001</v>
      </c>
      <c r="O224" s="93">
        <f t="shared" si="98"/>
        <v>1124.24</v>
      </c>
      <c r="P224" s="93"/>
      <c r="Q224" s="93">
        <f t="shared" si="99"/>
        <v>0</v>
      </c>
      <c r="R224" s="93">
        <f t="shared" si="100"/>
        <v>0</v>
      </c>
      <c r="S224" s="94">
        <f t="shared" si="101"/>
        <v>0</v>
      </c>
      <c r="T224" s="118"/>
      <c r="U224" s="118"/>
      <c r="V224" s="6" t="str">
        <f t="shared" si="65"/>
        <v>9.2</v>
      </c>
      <c r="W224" s="6" t="b">
        <f t="shared" si="93"/>
        <v>0</v>
      </c>
      <c r="X224" s="118"/>
      <c r="Y224" s="118"/>
      <c r="Z224" s="118"/>
      <c r="AA224" s="204"/>
      <c r="AB224" s="85" t="s">
        <v>497</v>
      </c>
      <c r="AC224" s="95">
        <v>0</v>
      </c>
      <c r="AD224" s="96">
        <v>0</v>
      </c>
      <c r="AE224" s="97" t="s">
        <v>64</v>
      </c>
      <c r="AF224" s="89" t="s">
        <v>64</v>
      </c>
      <c r="AG224" s="98">
        <v>0</v>
      </c>
      <c r="AH224" s="90" t="s">
        <v>64</v>
      </c>
      <c r="AI224" s="90" t="s">
        <v>64</v>
      </c>
      <c r="AJ224" s="90" t="s">
        <v>64</v>
      </c>
      <c r="AK224" s="91" t="s">
        <v>64</v>
      </c>
      <c r="AL224" s="99" t="s">
        <v>64</v>
      </c>
      <c r="AM224" s="93" t="s">
        <v>64</v>
      </c>
      <c r="AN224" s="93">
        <v>0</v>
      </c>
      <c r="AO224" s="93">
        <v>0</v>
      </c>
      <c r="AP224" s="93">
        <v>0</v>
      </c>
      <c r="AQ224" s="94">
        <v>0</v>
      </c>
      <c r="AR224" s="48" t="str">
        <f t="shared" si="94"/>
        <v>ok</v>
      </c>
      <c r="AS224" s="48" t="str">
        <f t="shared" si="94"/>
        <v>revisar</v>
      </c>
      <c r="AT224" s="48" t="str">
        <f t="shared" si="94"/>
        <v>revisar</v>
      </c>
      <c r="AU224" s="48" t="str">
        <f t="shared" si="94"/>
        <v>revisar</v>
      </c>
      <c r="AV224" s="48" t="str">
        <f t="shared" si="94"/>
        <v>revisar</v>
      </c>
      <c r="AW224" s="48" t="str">
        <f t="shared" si="94"/>
        <v>ok</v>
      </c>
      <c r="AX224" s="48" t="str">
        <f t="shared" si="94"/>
        <v>revisar</v>
      </c>
      <c r="AY224" s="48" t="str">
        <f t="shared" si="94"/>
        <v>revisar</v>
      </c>
      <c r="AZ224" s="48" t="str">
        <f t="shared" si="94"/>
        <v>revisar</v>
      </c>
      <c r="BA224" s="48" t="str">
        <f t="shared" si="94"/>
        <v>revisar</v>
      </c>
      <c r="BB224" s="48" t="str">
        <f t="shared" si="86"/>
        <v>revisar</v>
      </c>
      <c r="BC224" s="48" t="str">
        <f t="shared" si="86"/>
        <v>revisar</v>
      </c>
      <c r="BD224" s="48" t="str">
        <f t="shared" si="86"/>
        <v>ok</v>
      </c>
      <c r="BE224" s="48" t="str">
        <f t="shared" si="86"/>
        <v>ok</v>
      </c>
      <c r="BF224" s="48" t="str">
        <f t="shared" si="86"/>
        <v>ok</v>
      </c>
      <c r="BG224" s="48" t="str">
        <f t="shared" si="86"/>
        <v>ok</v>
      </c>
    </row>
    <row r="225" spans="1:59" ht="37.5" customHeight="1">
      <c r="A225" s="122"/>
      <c r="B225" s="123" t="e">
        <f t="shared" si="96"/>
        <v>#DIV/0!</v>
      </c>
      <c r="C225" s="122"/>
      <c r="D225" s="124" t="s">
        <v>499</v>
      </c>
      <c r="E225" s="86">
        <v>94570</v>
      </c>
      <c r="F225" s="125" t="s">
        <v>28</v>
      </c>
      <c r="G225" s="88" t="s">
        <v>500</v>
      </c>
      <c r="H225" s="185" t="s">
        <v>40</v>
      </c>
      <c r="I225" s="200"/>
      <c r="J225" s="94"/>
      <c r="K225" s="94">
        <v>9.57</v>
      </c>
      <c r="L225" s="94">
        <v>402.96</v>
      </c>
      <c r="M225" s="186">
        <f t="shared" si="97"/>
        <v>412.53</v>
      </c>
      <c r="N225" s="92">
        <v>0.25190000000000001</v>
      </c>
      <c r="O225" s="93">
        <f t="shared" si="98"/>
        <v>516.44000000000005</v>
      </c>
      <c r="P225" s="93"/>
      <c r="Q225" s="93">
        <f t="shared" si="99"/>
        <v>0</v>
      </c>
      <c r="R225" s="93">
        <f t="shared" si="100"/>
        <v>0</v>
      </c>
      <c r="S225" s="94">
        <f t="shared" si="101"/>
        <v>0</v>
      </c>
      <c r="T225" s="118"/>
      <c r="U225" s="118"/>
      <c r="V225" s="6" t="str">
        <f t="shared" si="65"/>
        <v>9.3</v>
      </c>
      <c r="W225" s="6" t="b">
        <f t="shared" si="93"/>
        <v>0</v>
      </c>
      <c r="X225" s="118"/>
      <c r="Y225" s="118"/>
      <c r="Z225" s="118"/>
      <c r="AA225" s="204"/>
      <c r="AB225" s="85" t="s">
        <v>499</v>
      </c>
      <c r="AC225" s="95">
        <v>0</v>
      </c>
      <c r="AD225" s="96">
        <v>0</v>
      </c>
      <c r="AE225" s="97" t="s">
        <v>64</v>
      </c>
      <c r="AF225" s="89" t="s">
        <v>64</v>
      </c>
      <c r="AG225" s="98">
        <v>0</v>
      </c>
      <c r="AH225" s="90" t="s">
        <v>64</v>
      </c>
      <c r="AI225" s="90" t="s">
        <v>64</v>
      </c>
      <c r="AJ225" s="90" t="s">
        <v>64</v>
      </c>
      <c r="AK225" s="91" t="s">
        <v>64</v>
      </c>
      <c r="AL225" s="99" t="s">
        <v>64</v>
      </c>
      <c r="AM225" s="93" t="s">
        <v>64</v>
      </c>
      <c r="AN225" s="93">
        <v>0</v>
      </c>
      <c r="AO225" s="93">
        <v>0</v>
      </c>
      <c r="AP225" s="93">
        <v>0</v>
      </c>
      <c r="AQ225" s="94">
        <v>0</v>
      </c>
      <c r="AR225" s="48" t="str">
        <f t="shared" si="94"/>
        <v>ok</v>
      </c>
      <c r="AS225" s="48" t="str">
        <f t="shared" si="94"/>
        <v>revisar</v>
      </c>
      <c r="AT225" s="48" t="str">
        <f t="shared" si="94"/>
        <v>revisar</v>
      </c>
      <c r="AU225" s="48" t="str">
        <f t="shared" si="94"/>
        <v>revisar</v>
      </c>
      <c r="AV225" s="48" t="str">
        <f t="shared" si="94"/>
        <v>revisar</v>
      </c>
      <c r="AW225" s="48" t="str">
        <f t="shared" si="94"/>
        <v>ok</v>
      </c>
      <c r="AX225" s="48" t="str">
        <f t="shared" si="94"/>
        <v>revisar</v>
      </c>
      <c r="AY225" s="48" t="str">
        <f t="shared" si="94"/>
        <v>revisar</v>
      </c>
      <c r="AZ225" s="48" t="str">
        <f t="shared" si="94"/>
        <v>revisar</v>
      </c>
      <c r="BA225" s="48" t="str">
        <f t="shared" si="94"/>
        <v>revisar</v>
      </c>
      <c r="BB225" s="48" t="str">
        <f t="shared" si="86"/>
        <v>revisar</v>
      </c>
      <c r="BC225" s="48" t="str">
        <f t="shared" si="86"/>
        <v>revisar</v>
      </c>
      <c r="BD225" s="48" t="str">
        <f t="shared" si="86"/>
        <v>ok</v>
      </c>
      <c r="BE225" s="48" t="str">
        <f t="shared" si="86"/>
        <v>ok</v>
      </c>
      <c r="BF225" s="48" t="str">
        <f t="shared" si="86"/>
        <v>ok</v>
      </c>
      <c r="BG225" s="48" t="str">
        <f t="shared" si="86"/>
        <v>ok</v>
      </c>
    </row>
    <row r="226" spans="1:59" ht="37.5" customHeight="1">
      <c r="A226" s="122"/>
      <c r="B226" s="123" t="e">
        <f t="shared" si="96"/>
        <v>#DIV/0!</v>
      </c>
      <c r="C226" s="122"/>
      <c r="D226" s="124" t="s">
        <v>501</v>
      </c>
      <c r="E226" s="86">
        <v>94573</v>
      </c>
      <c r="F226" s="125" t="s">
        <v>28</v>
      </c>
      <c r="G226" s="88" t="s">
        <v>502</v>
      </c>
      <c r="H226" s="185" t="s">
        <v>40</v>
      </c>
      <c r="I226" s="200"/>
      <c r="J226" s="94"/>
      <c r="K226" s="94">
        <v>9.5299999999999994</v>
      </c>
      <c r="L226" s="94">
        <v>451.04</v>
      </c>
      <c r="M226" s="186">
        <f t="shared" si="97"/>
        <v>460.57</v>
      </c>
      <c r="N226" s="92">
        <v>0.25190000000000001</v>
      </c>
      <c r="O226" s="93">
        <f t="shared" si="98"/>
        <v>576.58000000000004</v>
      </c>
      <c r="P226" s="93"/>
      <c r="Q226" s="93">
        <f t="shared" si="99"/>
        <v>0</v>
      </c>
      <c r="R226" s="93">
        <f t="shared" si="100"/>
        <v>0</v>
      </c>
      <c r="S226" s="94">
        <f t="shared" si="101"/>
        <v>0</v>
      </c>
      <c r="T226" s="118"/>
      <c r="U226" s="118"/>
      <c r="V226" s="6" t="str">
        <f t="shared" si="65"/>
        <v>9.4</v>
      </c>
      <c r="W226" s="6" t="b">
        <f t="shared" si="93"/>
        <v>0</v>
      </c>
      <c r="X226" s="118"/>
      <c r="Y226" s="118"/>
      <c r="Z226" s="118"/>
      <c r="AA226" s="204"/>
      <c r="AB226" s="85" t="s">
        <v>501</v>
      </c>
      <c r="AC226" s="95">
        <v>0</v>
      </c>
      <c r="AD226" s="96">
        <v>0</v>
      </c>
      <c r="AE226" s="97" t="s">
        <v>64</v>
      </c>
      <c r="AF226" s="89" t="s">
        <v>64</v>
      </c>
      <c r="AG226" s="98">
        <v>0</v>
      </c>
      <c r="AH226" s="90" t="s">
        <v>64</v>
      </c>
      <c r="AI226" s="90" t="s">
        <v>64</v>
      </c>
      <c r="AJ226" s="90" t="s">
        <v>64</v>
      </c>
      <c r="AK226" s="91" t="s">
        <v>64</v>
      </c>
      <c r="AL226" s="99" t="s">
        <v>64</v>
      </c>
      <c r="AM226" s="93" t="s">
        <v>64</v>
      </c>
      <c r="AN226" s="93">
        <v>0</v>
      </c>
      <c r="AO226" s="93">
        <v>0</v>
      </c>
      <c r="AP226" s="93">
        <v>0</v>
      </c>
      <c r="AQ226" s="94">
        <v>0</v>
      </c>
      <c r="AR226" s="48" t="str">
        <f t="shared" si="94"/>
        <v>ok</v>
      </c>
      <c r="AS226" s="48" t="str">
        <f t="shared" si="94"/>
        <v>revisar</v>
      </c>
      <c r="AT226" s="48" t="str">
        <f t="shared" si="94"/>
        <v>revisar</v>
      </c>
      <c r="AU226" s="48" t="str">
        <f t="shared" si="94"/>
        <v>revisar</v>
      </c>
      <c r="AV226" s="48" t="str">
        <f t="shared" si="94"/>
        <v>revisar</v>
      </c>
      <c r="AW226" s="48" t="str">
        <f t="shared" si="94"/>
        <v>ok</v>
      </c>
      <c r="AX226" s="48" t="str">
        <f t="shared" si="94"/>
        <v>revisar</v>
      </c>
      <c r="AY226" s="48" t="str">
        <f t="shared" si="94"/>
        <v>revisar</v>
      </c>
      <c r="AZ226" s="48" t="str">
        <f t="shared" si="94"/>
        <v>revisar</v>
      </c>
      <c r="BA226" s="48" t="str">
        <f t="shared" si="94"/>
        <v>revisar</v>
      </c>
      <c r="BB226" s="48" t="str">
        <f t="shared" si="86"/>
        <v>revisar</v>
      </c>
      <c r="BC226" s="48" t="str">
        <f t="shared" si="86"/>
        <v>revisar</v>
      </c>
      <c r="BD226" s="48" t="str">
        <f t="shared" si="86"/>
        <v>ok</v>
      </c>
      <c r="BE226" s="48" t="str">
        <f t="shared" si="86"/>
        <v>ok</v>
      </c>
      <c r="BF226" s="48" t="str">
        <f t="shared" si="86"/>
        <v>ok</v>
      </c>
      <c r="BG226" s="48" t="str">
        <f t="shared" si="86"/>
        <v>ok</v>
      </c>
    </row>
    <row r="227" spans="1:59" ht="48.75" customHeight="1">
      <c r="A227" s="122"/>
      <c r="B227" s="123" t="e">
        <f t="shared" si="96"/>
        <v>#DIV/0!</v>
      </c>
      <c r="C227" s="122"/>
      <c r="D227" s="124" t="s">
        <v>503</v>
      </c>
      <c r="E227" s="86">
        <v>100665</v>
      </c>
      <c r="F227" s="125" t="s">
        <v>28</v>
      </c>
      <c r="G227" s="88" t="s">
        <v>504</v>
      </c>
      <c r="H227" s="185" t="s">
        <v>40</v>
      </c>
      <c r="I227" s="200"/>
      <c r="J227" s="94"/>
      <c r="K227" s="94">
        <v>53.85</v>
      </c>
      <c r="L227" s="94">
        <v>983.88</v>
      </c>
      <c r="M227" s="186">
        <f t="shared" si="97"/>
        <v>1037.73</v>
      </c>
      <c r="N227" s="92">
        <v>0.25190000000000001</v>
      </c>
      <c r="O227" s="93">
        <f t="shared" si="98"/>
        <v>1299.1300000000001</v>
      </c>
      <c r="P227" s="93"/>
      <c r="Q227" s="93">
        <f t="shared" si="99"/>
        <v>0</v>
      </c>
      <c r="R227" s="93">
        <f t="shared" si="100"/>
        <v>0</v>
      </c>
      <c r="S227" s="94">
        <f t="shared" si="101"/>
        <v>0</v>
      </c>
      <c r="T227" s="118"/>
      <c r="U227" s="118"/>
      <c r="V227" s="6" t="str">
        <f t="shared" si="65"/>
        <v>9.5</v>
      </c>
      <c r="W227" s="6" t="b">
        <f t="shared" si="93"/>
        <v>0</v>
      </c>
      <c r="X227" s="118"/>
      <c r="Y227" s="118"/>
      <c r="Z227" s="118"/>
      <c r="AA227" s="204"/>
      <c r="AB227" s="85" t="s">
        <v>503</v>
      </c>
      <c r="AC227" s="95">
        <v>0</v>
      </c>
      <c r="AD227" s="96">
        <v>0</v>
      </c>
      <c r="AE227" s="97" t="s">
        <v>64</v>
      </c>
      <c r="AF227" s="89" t="s">
        <v>64</v>
      </c>
      <c r="AG227" s="98">
        <v>0</v>
      </c>
      <c r="AH227" s="90" t="s">
        <v>64</v>
      </c>
      <c r="AI227" s="90" t="s">
        <v>64</v>
      </c>
      <c r="AJ227" s="90" t="s">
        <v>64</v>
      </c>
      <c r="AK227" s="91" t="s">
        <v>64</v>
      </c>
      <c r="AL227" s="99" t="s">
        <v>64</v>
      </c>
      <c r="AM227" s="93" t="s">
        <v>64</v>
      </c>
      <c r="AN227" s="93">
        <v>0</v>
      </c>
      <c r="AO227" s="93">
        <v>0</v>
      </c>
      <c r="AP227" s="93">
        <v>0</v>
      </c>
      <c r="AQ227" s="94">
        <v>0</v>
      </c>
      <c r="AR227" s="48" t="str">
        <f t="shared" si="94"/>
        <v>ok</v>
      </c>
      <c r="AS227" s="48" t="str">
        <f t="shared" si="94"/>
        <v>revisar</v>
      </c>
      <c r="AT227" s="48" t="str">
        <f t="shared" si="94"/>
        <v>revisar</v>
      </c>
      <c r="AU227" s="48" t="str">
        <f t="shared" si="94"/>
        <v>revisar</v>
      </c>
      <c r="AV227" s="48" t="str">
        <f t="shared" si="94"/>
        <v>revisar</v>
      </c>
      <c r="AW227" s="48" t="str">
        <f t="shared" si="94"/>
        <v>ok</v>
      </c>
      <c r="AX227" s="48" t="str">
        <f t="shared" si="94"/>
        <v>revisar</v>
      </c>
      <c r="AY227" s="48" t="str">
        <f t="shared" si="94"/>
        <v>revisar</v>
      </c>
      <c r="AZ227" s="48" t="str">
        <f t="shared" si="94"/>
        <v>revisar</v>
      </c>
      <c r="BA227" s="48" t="str">
        <f t="shared" si="94"/>
        <v>revisar</v>
      </c>
      <c r="BB227" s="48" t="str">
        <f t="shared" si="86"/>
        <v>revisar</v>
      </c>
      <c r="BC227" s="48" t="str">
        <f t="shared" si="86"/>
        <v>revisar</v>
      </c>
      <c r="BD227" s="48" t="str">
        <f t="shared" si="86"/>
        <v>ok</v>
      </c>
      <c r="BE227" s="48" t="str">
        <f t="shared" si="86"/>
        <v>ok</v>
      </c>
      <c r="BF227" s="48" t="str">
        <f t="shared" si="86"/>
        <v>ok</v>
      </c>
      <c r="BG227" s="48" t="str">
        <f t="shared" si="86"/>
        <v>ok</v>
      </c>
    </row>
    <row r="228" spans="1:59" ht="25.5" customHeight="1">
      <c r="A228" s="122"/>
      <c r="B228" s="123" t="e">
        <f t="shared" si="96"/>
        <v>#DIV/0!</v>
      </c>
      <c r="C228" s="122"/>
      <c r="D228" s="124" t="s">
        <v>505</v>
      </c>
      <c r="E228" s="86" t="s">
        <v>506</v>
      </c>
      <c r="F228" s="125" t="s">
        <v>42</v>
      </c>
      <c r="G228" s="88" t="s">
        <v>507</v>
      </c>
      <c r="H228" s="185" t="s">
        <v>40</v>
      </c>
      <c r="I228" s="200"/>
      <c r="J228" s="94"/>
      <c r="K228" s="94">
        <v>65.91</v>
      </c>
      <c r="L228" s="94">
        <v>740</v>
      </c>
      <c r="M228" s="186">
        <f t="shared" si="97"/>
        <v>805.91</v>
      </c>
      <c r="N228" s="92">
        <v>0.25190000000000001</v>
      </c>
      <c r="O228" s="93">
        <f t="shared" si="98"/>
        <v>1008.91</v>
      </c>
      <c r="P228" s="93"/>
      <c r="Q228" s="93">
        <f t="shared" si="99"/>
        <v>0</v>
      </c>
      <c r="R228" s="93">
        <f t="shared" si="100"/>
        <v>0</v>
      </c>
      <c r="S228" s="94">
        <f t="shared" si="101"/>
        <v>0</v>
      </c>
      <c r="T228" s="118"/>
      <c r="U228" s="118"/>
      <c r="V228" s="6" t="str">
        <f t="shared" si="65"/>
        <v>9.6</v>
      </c>
      <c r="W228" s="6" t="b">
        <f t="shared" si="93"/>
        <v>0</v>
      </c>
      <c r="X228" s="118"/>
      <c r="Y228" s="118"/>
      <c r="Z228" s="118"/>
      <c r="AA228" s="204"/>
      <c r="AB228" s="85" t="s">
        <v>505</v>
      </c>
      <c r="AC228" s="95">
        <v>0</v>
      </c>
      <c r="AD228" s="96">
        <v>0</v>
      </c>
      <c r="AE228" s="97" t="s">
        <v>64</v>
      </c>
      <c r="AF228" s="89" t="s">
        <v>64</v>
      </c>
      <c r="AG228" s="98">
        <v>0</v>
      </c>
      <c r="AH228" s="90" t="s">
        <v>64</v>
      </c>
      <c r="AI228" s="90" t="s">
        <v>64</v>
      </c>
      <c r="AJ228" s="90" t="s">
        <v>64</v>
      </c>
      <c r="AK228" s="91" t="s">
        <v>64</v>
      </c>
      <c r="AL228" s="99" t="s">
        <v>64</v>
      </c>
      <c r="AM228" s="93" t="s">
        <v>64</v>
      </c>
      <c r="AN228" s="93">
        <v>0</v>
      </c>
      <c r="AO228" s="93">
        <v>0</v>
      </c>
      <c r="AP228" s="93">
        <v>0</v>
      </c>
      <c r="AQ228" s="94">
        <v>0</v>
      </c>
      <c r="AR228" s="48" t="str">
        <f t="shared" si="94"/>
        <v>ok</v>
      </c>
      <c r="AS228" s="48" t="str">
        <f t="shared" si="94"/>
        <v>revisar</v>
      </c>
      <c r="AT228" s="48" t="str">
        <f t="shared" si="94"/>
        <v>revisar</v>
      </c>
      <c r="AU228" s="48" t="str">
        <f t="shared" si="94"/>
        <v>revisar</v>
      </c>
      <c r="AV228" s="48" t="str">
        <f t="shared" si="94"/>
        <v>revisar</v>
      </c>
      <c r="AW228" s="48" t="str">
        <f t="shared" si="94"/>
        <v>ok</v>
      </c>
      <c r="AX228" s="48" t="str">
        <f t="shared" si="94"/>
        <v>revisar</v>
      </c>
      <c r="AY228" s="48" t="str">
        <f t="shared" si="94"/>
        <v>revisar</v>
      </c>
      <c r="AZ228" s="48" t="str">
        <f t="shared" si="94"/>
        <v>revisar</v>
      </c>
      <c r="BA228" s="48" t="str">
        <f t="shared" si="94"/>
        <v>revisar</v>
      </c>
      <c r="BB228" s="48" t="str">
        <f t="shared" si="86"/>
        <v>revisar</v>
      </c>
      <c r="BC228" s="48" t="str">
        <f t="shared" si="86"/>
        <v>revisar</v>
      </c>
      <c r="BD228" s="48" t="str">
        <f t="shared" si="86"/>
        <v>ok</v>
      </c>
      <c r="BE228" s="48" t="str">
        <f t="shared" si="86"/>
        <v>ok</v>
      </c>
      <c r="BF228" s="48" t="str">
        <f t="shared" si="86"/>
        <v>ok</v>
      </c>
      <c r="BG228" s="48" t="str">
        <f t="shared" si="86"/>
        <v>ok</v>
      </c>
    </row>
    <row r="229" spans="1:59" ht="48.75" customHeight="1">
      <c r="A229" s="122"/>
      <c r="B229" s="123" t="e">
        <f t="shared" si="96"/>
        <v>#DIV/0!</v>
      </c>
      <c r="C229" s="122"/>
      <c r="D229" s="124" t="s">
        <v>508</v>
      </c>
      <c r="E229" s="86">
        <v>90841</v>
      </c>
      <c r="F229" s="125" t="s">
        <v>28</v>
      </c>
      <c r="G229" s="88" t="s">
        <v>509</v>
      </c>
      <c r="H229" s="185" t="s">
        <v>76</v>
      </c>
      <c r="I229" s="200"/>
      <c r="J229" s="94"/>
      <c r="K229" s="94">
        <v>219.8</v>
      </c>
      <c r="L229" s="94">
        <v>1060.3599999999999</v>
      </c>
      <c r="M229" s="186">
        <f t="shared" si="97"/>
        <v>1280.1599999999999</v>
      </c>
      <c r="N229" s="92">
        <v>0.25190000000000001</v>
      </c>
      <c r="O229" s="93">
        <f t="shared" si="98"/>
        <v>1602.63</v>
      </c>
      <c r="P229" s="93"/>
      <c r="Q229" s="93">
        <f t="shared" si="99"/>
        <v>0</v>
      </c>
      <c r="R229" s="93">
        <f t="shared" si="100"/>
        <v>0</v>
      </c>
      <c r="S229" s="94">
        <f t="shared" si="101"/>
        <v>0</v>
      </c>
      <c r="T229" s="118"/>
      <c r="U229" s="118"/>
      <c r="V229" s="6" t="str">
        <f t="shared" si="65"/>
        <v>9.7</v>
      </c>
      <c r="W229" s="6" t="b">
        <f t="shared" si="93"/>
        <v>0</v>
      </c>
      <c r="X229" s="118"/>
      <c r="Y229" s="118"/>
      <c r="Z229" s="118"/>
      <c r="AA229" s="204"/>
      <c r="AB229" s="85" t="s">
        <v>508</v>
      </c>
      <c r="AC229" s="95">
        <v>0</v>
      </c>
      <c r="AD229" s="96">
        <v>0</v>
      </c>
      <c r="AE229" s="97" t="s">
        <v>64</v>
      </c>
      <c r="AF229" s="89" t="s">
        <v>64</v>
      </c>
      <c r="AG229" s="98">
        <v>0</v>
      </c>
      <c r="AH229" s="90" t="s">
        <v>64</v>
      </c>
      <c r="AI229" s="90" t="s">
        <v>64</v>
      </c>
      <c r="AJ229" s="90" t="s">
        <v>64</v>
      </c>
      <c r="AK229" s="91" t="s">
        <v>64</v>
      </c>
      <c r="AL229" s="99" t="s">
        <v>64</v>
      </c>
      <c r="AM229" s="93" t="s">
        <v>64</v>
      </c>
      <c r="AN229" s="93">
        <v>0</v>
      </c>
      <c r="AO229" s="93">
        <v>0</v>
      </c>
      <c r="AP229" s="93">
        <v>0</v>
      </c>
      <c r="AQ229" s="94">
        <v>0</v>
      </c>
      <c r="AR229" s="48" t="str">
        <f t="shared" si="94"/>
        <v>ok</v>
      </c>
      <c r="AS229" s="48" t="str">
        <f t="shared" si="94"/>
        <v>revisar</v>
      </c>
      <c r="AT229" s="48" t="str">
        <f t="shared" si="94"/>
        <v>revisar</v>
      </c>
      <c r="AU229" s="48" t="str">
        <f t="shared" si="94"/>
        <v>revisar</v>
      </c>
      <c r="AV229" s="48" t="str">
        <f t="shared" si="94"/>
        <v>revisar</v>
      </c>
      <c r="AW229" s="48" t="str">
        <f t="shared" si="94"/>
        <v>ok</v>
      </c>
      <c r="AX229" s="48" t="str">
        <f t="shared" si="94"/>
        <v>revisar</v>
      </c>
      <c r="AY229" s="48" t="str">
        <f t="shared" si="94"/>
        <v>revisar</v>
      </c>
      <c r="AZ229" s="48" t="str">
        <f t="shared" si="94"/>
        <v>revisar</v>
      </c>
      <c r="BA229" s="48" t="str">
        <f t="shared" si="94"/>
        <v>revisar</v>
      </c>
      <c r="BB229" s="48" t="str">
        <f t="shared" si="86"/>
        <v>revisar</v>
      </c>
      <c r="BC229" s="48" t="str">
        <f t="shared" si="86"/>
        <v>revisar</v>
      </c>
      <c r="BD229" s="48" t="str">
        <f t="shared" si="86"/>
        <v>ok</v>
      </c>
      <c r="BE229" s="48" t="str">
        <f t="shared" si="86"/>
        <v>ok</v>
      </c>
      <c r="BF229" s="48" t="str">
        <f t="shared" si="86"/>
        <v>ok</v>
      </c>
      <c r="BG229" s="48" t="str">
        <f t="shared" si="86"/>
        <v>ok</v>
      </c>
    </row>
    <row r="230" spans="1:59" ht="48.75" customHeight="1">
      <c r="A230" s="122"/>
      <c r="B230" s="123" t="e">
        <f t="shared" si="96"/>
        <v>#DIV/0!</v>
      </c>
      <c r="C230" s="122"/>
      <c r="D230" s="124" t="s">
        <v>510</v>
      </c>
      <c r="E230" s="86">
        <v>90842</v>
      </c>
      <c r="F230" s="125" t="s">
        <v>28</v>
      </c>
      <c r="G230" s="88" t="s">
        <v>511</v>
      </c>
      <c r="H230" s="185" t="s">
        <v>76</v>
      </c>
      <c r="I230" s="200"/>
      <c r="J230" s="94"/>
      <c r="K230" s="94">
        <v>223.93</v>
      </c>
      <c r="L230" s="94">
        <v>1066.79</v>
      </c>
      <c r="M230" s="186">
        <f t="shared" si="97"/>
        <v>1290.72</v>
      </c>
      <c r="N230" s="92">
        <v>0.25190000000000001</v>
      </c>
      <c r="O230" s="93">
        <f t="shared" si="98"/>
        <v>1615.85</v>
      </c>
      <c r="P230" s="93"/>
      <c r="Q230" s="93">
        <f t="shared" si="99"/>
        <v>0</v>
      </c>
      <c r="R230" s="93">
        <f t="shared" si="100"/>
        <v>0</v>
      </c>
      <c r="S230" s="94">
        <f t="shared" si="101"/>
        <v>0</v>
      </c>
      <c r="T230" s="118"/>
      <c r="U230" s="118"/>
      <c r="V230" s="6" t="str">
        <f t="shared" si="65"/>
        <v>9.8</v>
      </c>
      <c r="W230" s="6" t="b">
        <f t="shared" si="93"/>
        <v>0</v>
      </c>
      <c r="X230" s="118"/>
      <c r="Y230" s="118"/>
      <c r="Z230" s="118"/>
      <c r="AA230" s="204"/>
      <c r="AB230" s="85" t="s">
        <v>510</v>
      </c>
      <c r="AC230" s="95">
        <v>0</v>
      </c>
      <c r="AD230" s="96">
        <v>0</v>
      </c>
      <c r="AE230" s="97" t="s">
        <v>64</v>
      </c>
      <c r="AF230" s="89" t="s">
        <v>64</v>
      </c>
      <c r="AG230" s="98">
        <v>0</v>
      </c>
      <c r="AH230" s="90" t="s">
        <v>64</v>
      </c>
      <c r="AI230" s="90" t="s">
        <v>64</v>
      </c>
      <c r="AJ230" s="90" t="s">
        <v>64</v>
      </c>
      <c r="AK230" s="91" t="s">
        <v>64</v>
      </c>
      <c r="AL230" s="99" t="s">
        <v>64</v>
      </c>
      <c r="AM230" s="93" t="s">
        <v>64</v>
      </c>
      <c r="AN230" s="93">
        <v>0</v>
      </c>
      <c r="AO230" s="93">
        <v>0</v>
      </c>
      <c r="AP230" s="93">
        <v>0</v>
      </c>
      <c r="AQ230" s="94">
        <v>0</v>
      </c>
      <c r="AR230" s="48" t="str">
        <f t="shared" si="94"/>
        <v>ok</v>
      </c>
      <c r="AS230" s="48" t="str">
        <f t="shared" si="94"/>
        <v>revisar</v>
      </c>
      <c r="AT230" s="48" t="str">
        <f t="shared" si="94"/>
        <v>revisar</v>
      </c>
      <c r="AU230" s="48" t="str">
        <f t="shared" si="94"/>
        <v>revisar</v>
      </c>
      <c r="AV230" s="48" t="str">
        <f t="shared" si="94"/>
        <v>revisar</v>
      </c>
      <c r="AW230" s="48" t="str">
        <f t="shared" si="94"/>
        <v>ok</v>
      </c>
      <c r="AX230" s="48" t="str">
        <f t="shared" si="94"/>
        <v>revisar</v>
      </c>
      <c r="AY230" s="48" t="str">
        <f t="shared" si="94"/>
        <v>revisar</v>
      </c>
      <c r="AZ230" s="48" t="str">
        <f t="shared" si="94"/>
        <v>revisar</v>
      </c>
      <c r="BA230" s="48" t="str">
        <f t="shared" si="94"/>
        <v>revisar</v>
      </c>
      <c r="BB230" s="48" t="str">
        <f t="shared" si="86"/>
        <v>revisar</v>
      </c>
      <c r="BC230" s="48" t="str">
        <f t="shared" si="86"/>
        <v>revisar</v>
      </c>
      <c r="BD230" s="48" t="str">
        <f t="shared" si="86"/>
        <v>ok</v>
      </c>
      <c r="BE230" s="48" t="str">
        <f t="shared" si="86"/>
        <v>ok</v>
      </c>
      <c r="BF230" s="48" t="str">
        <f t="shared" si="86"/>
        <v>ok</v>
      </c>
      <c r="BG230" s="48" t="str">
        <f t="shared" si="86"/>
        <v>ok</v>
      </c>
    </row>
    <row r="231" spans="1:59" ht="48.75" customHeight="1">
      <c r="A231" s="122"/>
      <c r="B231" s="123" t="e">
        <f t="shared" si="96"/>
        <v>#DIV/0!</v>
      </c>
      <c r="C231" s="122"/>
      <c r="D231" s="124" t="s">
        <v>512</v>
      </c>
      <c r="E231" s="86">
        <v>90843</v>
      </c>
      <c r="F231" s="125" t="s">
        <v>28</v>
      </c>
      <c r="G231" s="88" t="s">
        <v>513</v>
      </c>
      <c r="H231" s="185" t="s">
        <v>76</v>
      </c>
      <c r="I231" s="200"/>
      <c r="J231" s="94"/>
      <c r="K231" s="94">
        <v>235.08</v>
      </c>
      <c r="L231" s="94">
        <v>1109.03</v>
      </c>
      <c r="M231" s="186">
        <f t="shared" si="97"/>
        <v>1344.11</v>
      </c>
      <c r="N231" s="92">
        <v>0.25190000000000001</v>
      </c>
      <c r="O231" s="93">
        <f t="shared" si="98"/>
        <v>1682.69</v>
      </c>
      <c r="P231" s="93"/>
      <c r="Q231" s="93">
        <f t="shared" si="99"/>
        <v>0</v>
      </c>
      <c r="R231" s="93">
        <f t="shared" si="100"/>
        <v>0</v>
      </c>
      <c r="S231" s="94">
        <f t="shared" si="101"/>
        <v>0</v>
      </c>
      <c r="T231" s="118"/>
      <c r="U231" s="118"/>
      <c r="V231" s="6" t="str">
        <f t="shared" si="65"/>
        <v>9.9</v>
      </c>
      <c r="W231" s="6" t="b">
        <f t="shared" si="93"/>
        <v>0</v>
      </c>
      <c r="X231" s="118"/>
      <c r="Y231" s="118"/>
      <c r="Z231" s="118"/>
      <c r="AA231" s="204"/>
      <c r="AB231" s="85" t="s">
        <v>512</v>
      </c>
      <c r="AC231" s="95">
        <v>0</v>
      </c>
      <c r="AD231" s="96">
        <v>0</v>
      </c>
      <c r="AE231" s="97" t="s">
        <v>64</v>
      </c>
      <c r="AF231" s="89" t="s">
        <v>64</v>
      </c>
      <c r="AG231" s="98">
        <v>0</v>
      </c>
      <c r="AH231" s="90" t="s">
        <v>64</v>
      </c>
      <c r="AI231" s="90" t="s">
        <v>64</v>
      </c>
      <c r="AJ231" s="90" t="s">
        <v>64</v>
      </c>
      <c r="AK231" s="91" t="s">
        <v>64</v>
      </c>
      <c r="AL231" s="99" t="s">
        <v>64</v>
      </c>
      <c r="AM231" s="93" t="s">
        <v>64</v>
      </c>
      <c r="AN231" s="93">
        <v>0</v>
      </c>
      <c r="AO231" s="93">
        <v>0</v>
      </c>
      <c r="AP231" s="93">
        <v>0</v>
      </c>
      <c r="AQ231" s="94">
        <v>0</v>
      </c>
      <c r="AR231" s="48" t="str">
        <f t="shared" si="94"/>
        <v>ok</v>
      </c>
      <c r="AS231" s="48" t="str">
        <f t="shared" si="94"/>
        <v>revisar</v>
      </c>
      <c r="AT231" s="48" t="str">
        <f t="shared" si="94"/>
        <v>revisar</v>
      </c>
      <c r="AU231" s="48" t="str">
        <f t="shared" si="94"/>
        <v>revisar</v>
      </c>
      <c r="AV231" s="48" t="str">
        <f t="shared" si="94"/>
        <v>revisar</v>
      </c>
      <c r="AW231" s="48" t="str">
        <f t="shared" si="94"/>
        <v>ok</v>
      </c>
      <c r="AX231" s="48" t="str">
        <f t="shared" si="94"/>
        <v>revisar</v>
      </c>
      <c r="AY231" s="48" t="str">
        <f t="shared" si="94"/>
        <v>revisar</v>
      </c>
      <c r="AZ231" s="48" t="str">
        <f t="shared" si="94"/>
        <v>revisar</v>
      </c>
      <c r="BA231" s="48" t="str">
        <f t="shared" si="94"/>
        <v>revisar</v>
      </c>
      <c r="BB231" s="48" t="str">
        <f t="shared" si="94"/>
        <v>revisar</v>
      </c>
      <c r="BC231" s="48" t="str">
        <f t="shared" si="94"/>
        <v>revisar</v>
      </c>
      <c r="BD231" s="48" t="str">
        <f t="shared" si="94"/>
        <v>ok</v>
      </c>
      <c r="BE231" s="48" t="str">
        <f t="shared" si="94"/>
        <v>ok</v>
      </c>
      <c r="BF231" s="48" t="str">
        <f t="shared" si="94"/>
        <v>ok</v>
      </c>
      <c r="BG231" s="48" t="str">
        <f t="shared" si="94"/>
        <v>ok</v>
      </c>
    </row>
    <row r="232" spans="1:59" ht="48.75" customHeight="1">
      <c r="A232" s="122"/>
      <c r="B232" s="123" t="e">
        <f t="shared" si="96"/>
        <v>#DIV/0!</v>
      </c>
      <c r="C232" s="122"/>
      <c r="D232" s="124" t="s">
        <v>514</v>
      </c>
      <c r="E232" s="86">
        <v>90844</v>
      </c>
      <c r="F232" s="125" t="s">
        <v>28</v>
      </c>
      <c r="G232" s="88" t="s">
        <v>515</v>
      </c>
      <c r="H232" s="185" t="s">
        <v>76</v>
      </c>
      <c r="I232" s="200"/>
      <c r="J232" s="94"/>
      <c r="K232" s="94">
        <v>239.37</v>
      </c>
      <c r="L232" s="94">
        <v>1196.6199999999999</v>
      </c>
      <c r="M232" s="186">
        <f t="shared" si="97"/>
        <v>1435.9899999999998</v>
      </c>
      <c r="N232" s="92">
        <v>0.25190000000000001</v>
      </c>
      <c r="O232" s="93">
        <f t="shared" si="98"/>
        <v>1797.71</v>
      </c>
      <c r="P232" s="93"/>
      <c r="Q232" s="93">
        <f t="shared" si="99"/>
        <v>0</v>
      </c>
      <c r="R232" s="93">
        <f t="shared" si="100"/>
        <v>0</v>
      </c>
      <c r="S232" s="94">
        <f t="shared" si="101"/>
        <v>0</v>
      </c>
      <c r="T232" s="118"/>
      <c r="U232" s="118"/>
      <c r="V232" s="6" t="str">
        <f t="shared" si="65"/>
        <v>9.10</v>
      </c>
      <c r="W232" s="6" t="b">
        <f t="shared" si="93"/>
        <v>0</v>
      </c>
      <c r="X232" s="118"/>
      <c r="Y232" s="118"/>
      <c r="Z232" s="118"/>
      <c r="AA232" s="204"/>
      <c r="AB232" s="85" t="s">
        <v>514</v>
      </c>
      <c r="AC232" s="95">
        <v>0</v>
      </c>
      <c r="AD232" s="96">
        <v>0</v>
      </c>
      <c r="AE232" s="97" t="s">
        <v>64</v>
      </c>
      <c r="AF232" s="89" t="s">
        <v>64</v>
      </c>
      <c r="AG232" s="98">
        <v>0</v>
      </c>
      <c r="AH232" s="90" t="s">
        <v>64</v>
      </c>
      <c r="AI232" s="90" t="s">
        <v>64</v>
      </c>
      <c r="AJ232" s="90" t="s">
        <v>64</v>
      </c>
      <c r="AK232" s="91" t="s">
        <v>64</v>
      </c>
      <c r="AL232" s="99" t="s">
        <v>64</v>
      </c>
      <c r="AM232" s="93" t="s">
        <v>64</v>
      </c>
      <c r="AN232" s="93">
        <v>0</v>
      </c>
      <c r="AO232" s="93">
        <v>0</v>
      </c>
      <c r="AP232" s="93">
        <v>0</v>
      </c>
      <c r="AQ232" s="94">
        <v>0</v>
      </c>
      <c r="AR232" s="48" t="str">
        <f t="shared" si="94"/>
        <v>ok</v>
      </c>
      <c r="AS232" s="48" t="str">
        <f t="shared" si="94"/>
        <v>revisar</v>
      </c>
      <c r="AT232" s="48" t="str">
        <f t="shared" si="94"/>
        <v>revisar</v>
      </c>
      <c r="AU232" s="48" t="str">
        <f t="shared" si="94"/>
        <v>revisar</v>
      </c>
      <c r="AV232" s="48" t="str">
        <f t="shared" si="94"/>
        <v>revisar</v>
      </c>
      <c r="AW232" s="48" t="str">
        <f t="shared" si="94"/>
        <v>ok</v>
      </c>
      <c r="AX232" s="48" t="str">
        <f t="shared" si="94"/>
        <v>revisar</v>
      </c>
      <c r="AY232" s="48" t="str">
        <f t="shared" si="94"/>
        <v>revisar</v>
      </c>
      <c r="AZ232" s="48" t="str">
        <f t="shared" si="94"/>
        <v>revisar</v>
      </c>
      <c r="BA232" s="48" t="str">
        <f t="shared" ref="BA232:BG268" si="102">IF(AK232=M232,"ok","revisar")</f>
        <v>revisar</v>
      </c>
      <c r="BB232" s="48" t="str">
        <f t="shared" si="102"/>
        <v>revisar</v>
      </c>
      <c r="BC232" s="48" t="str">
        <f t="shared" si="102"/>
        <v>revisar</v>
      </c>
      <c r="BD232" s="48" t="str">
        <f t="shared" si="102"/>
        <v>ok</v>
      </c>
      <c r="BE232" s="48" t="str">
        <f t="shared" si="102"/>
        <v>ok</v>
      </c>
      <c r="BF232" s="48" t="str">
        <f t="shared" si="102"/>
        <v>ok</v>
      </c>
      <c r="BG232" s="48" t="str">
        <f t="shared" si="102"/>
        <v>ok</v>
      </c>
    </row>
    <row r="233" spans="1:59" ht="25.5" customHeight="1">
      <c r="A233" s="122"/>
      <c r="B233" s="123" t="e">
        <f t="shared" si="96"/>
        <v>#DIV/0!</v>
      </c>
      <c r="C233" s="122"/>
      <c r="D233" s="124" t="s">
        <v>516</v>
      </c>
      <c r="E233" s="86">
        <v>91009</v>
      </c>
      <c r="F233" s="125" t="s">
        <v>28</v>
      </c>
      <c r="G233" s="88" t="s">
        <v>517</v>
      </c>
      <c r="H233" s="185" t="s">
        <v>76</v>
      </c>
      <c r="I233" s="200"/>
      <c r="J233" s="94"/>
      <c r="K233" s="94">
        <v>37.450000000000003</v>
      </c>
      <c r="L233" s="94">
        <v>362.29</v>
      </c>
      <c r="M233" s="186">
        <f t="shared" si="97"/>
        <v>399.74</v>
      </c>
      <c r="N233" s="92">
        <v>0.25190000000000001</v>
      </c>
      <c r="O233" s="93">
        <f t="shared" si="98"/>
        <v>500.43</v>
      </c>
      <c r="P233" s="93"/>
      <c r="Q233" s="93">
        <f t="shared" si="99"/>
        <v>0</v>
      </c>
      <c r="R233" s="93">
        <f t="shared" si="100"/>
        <v>0</v>
      </c>
      <c r="S233" s="94">
        <f t="shared" si="101"/>
        <v>0</v>
      </c>
      <c r="T233" s="118"/>
      <c r="U233" s="118"/>
      <c r="V233" s="6" t="str">
        <f t="shared" si="65"/>
        <v>9.11</v>
      </c>
      <c r="W233" s="6" t="b">
        <f t="shared" si="93"/>
        <v>0</v>
      </c>
      <c r="X233" s="118"/>
      <c r="Y233" s="118"/>
      <c r="Z233" s="118"/>
      <c r="AA233" s="204"/>
      <c r="AB233" s="85" t="s">
        <v>516</v>
      </c>
      <c r="AC233" s="95">
        <v>0</v>
      </c>
      <c r="AD233" s="96">
        <v>0</v>
      </c>
      <c r="AE233" s="97" t="s">
        <v>64</v>
      </c>
      <c r="AF233" s="89" t="s">
        <v>64</v>
      </c>
      <c r="AG233" s="98">
        <v>0</v>
      </c>
      <c r="AH233" s="90" t="s">
        <v>64</v>
      </c>
      <c r="AI233" s="90" t="s">
        <v>64</v>
      </c>
      <c r="AJ233" s="90" t="s">
        <v>64</v>
      </c>
      <c r="AK233" s="91" t="s">
        <v>64</v>
      </c>
      <c r="AL233" s="99" t="s">
        <v>64</v>
      </c>
      <c r="AM233" s="93" t="s">
        <v>64</v>
      </c>
      <c r="AN233" s="93">
        <v>0</v>
      </c>
      <c r="AO233" s="93">
        <v>0</v>
      </c>
      <c r="AP233" s="93">
        <v>0</v>
      </c>
      <c r="AQ233" s="94">
        <v>0</v>
      </c>
      <c r="AR233" s="48" t="str">
        <f t="shared" ref="AR233:AZ261" si="103">IF(AB233=D233,"ok","revisar")</f>
        <v>ok</v>
      </c>
      <c r="AS233" s="48" t="str">
        <f t="shared" si="103"/>
        <v>revisar</v>
      </c>
      <c r="AT233" s="48" t="str">
        <f t="shared" si="103"/>
        <v>revisar</v>
      </c>
      <c r="AU233" s="48" t="str">
        <f t="shared" si="103"/>
        <v>revisar</v>
      </c>
      <c r="AV233" s="48" t="str">
        <f t="shared" si="103"/>
        <v>revisar</v>
      </c>
      <c r="AW233" s="48" t="str">
        <f t="shared" si="103"/>
        <v>ok</v>
      </c>
      <c r="AX233" s="48" t="str">
        <f t="shared" si="103"/>
        <v>revisar</v>
      </c>
      <c r="AY233" s="48" t="str">
        <f t="shared" si="103"/>
        <v>revisar</v>
      </c>
      <c r="AZ233" s="48" t="str">
        <f t="shared" si="103"/>
        <v>revisar</v>
      </c>
      <c r="BA233" s="48" t="str">
        <f t="shared" si="102"/>
        <v>revisar</v>
      </c>
      <c r="BB233" s="48" t="str">
        <f t="shared" si="102"/>
        <v>revisar</v>
      </c>
      <c r="BC233" s="48" t="str">
        <f t="shared" si="102"/>
        <v>revisar</v>
      </c>
      <c r="BD233" s="48" t="str">
        <f t="shared" si="102"/>
        <v>ok</v>
      </c>
      <c r="BE233" s="48" t="str">
        <f t="shared" si="102"/>
        <v>ok</v>
      </c>
      <c r="BF233" s="48" t="str">
        <f t="shared" si="102"/>
        <v>ok</v>
      </c>
      <c r="BG233" s="48" t="str">
        <f t="shared" si="102"/>
        <v>ok</v>
      </c>
    </row>
    <row r="234" spans="1:59" ht="25.5" customHeight="1">
      <c r="A234" s="122"/>
      <c r="B234" s="123" t="e">
        <f t="shared" si="96"/>
        <v>#DIV/0!</v>
      </c>
      <c r="C234" s="122"/>
      <c r="D234" s="124" t="s">
        <v>518</v>
      </c>
      <c r="E234" s="86">
        <v>91010</v>
      </c>
      <c r="F234" s="125" t="s">
        <v>28</v>
      </c>
      <c r="G234" s="88" t="s">
        <v>519</v>
      </c>
      <c r="H234" s="185" t="s">
        <v>76</v>
      </c>
      <c r="I234" s="200"/>
      <c r="J234" s="94"/>
      <c r="K234" s="94">
        <v>41.31</v>
      </c>
      <c r="L234" s="94">
        <v>366.09</v>
      </c>
      <c r="M234" s="186">
        <f t="shared" si="97"/>
        <v>407.4</v>
      </c>
      <c r="N234" s="92">
        <v>0.25190000000000001</v>
      </c>
      <c r="O234" s="93">
        <f t="shared" si="98"/>
        <v>510.02</v>
      </c>
      <c r="P234" s="93"/>
      <c r="Q234" s="93">
        <f t="shared" si="99"/>
        <v>0</v>
      </c>
      <c r="R234" s="93">
        <f t="shared" si="100"/>
        <v>0</v>
      </c>
      <c r="S234" s="94">
        <f t="shared" si="101"/>
        <v>0</v>
      </c>
      <c r="T234" s="118"/>
      <c r="U234" s="118"/>
      <c r="V234" s="6" t="str">
        <f t="shared" si="65"/>
        <v>9.12</v>
      </c>
      <c r="W234" s="6" t="b">
        <f t="shared" si="93"/>
        <v>0</v>
      </c>
      <c r="X234" s="118"/>
      <c r="Y234" s="118"/>
      <c r="Z234" s="118"/>
      <c r="AA234" s="204"/>
      <c r="AB234" s="85" t="s">
        <v>518</v>
      </c>
      <c r="AC234" s="95">
        <v>0</v>
      </c>
      <c r="AD234" s="96">
        <v>0</v>
      </c>
      <c r="AE234" s="97" t="s">
        <v>64</v>
      </c>
      <c r="AF234" s="89" t="s">
        <v>64</v>
      </c>
      <c r="AG234" s="98">
        <v>0</v>
      </c>
      <c r="AH234" s="90" t="s">
        <v>64</v>
      </c>
      <c r="AI234" s="90" t="s">
        <v>64</v>
      </c>
      <c r="AJ234" s="90" t="s">
        <v>64</v>
      </c>
      <c r="AK234" s="91" t="s">
        <v>64</v>
      </c>
      <c r="AL234" s="99" t="s">
        <v>64</v>
      </c>
      <c r="AM234" s="93" t="s">
        <v>64</v>
      </c>
      <c r="AN234" s="93">
        <v>0</v>
      </c>
      <c r="AO234" s="93">
        <v>0</v>
      </c>
      <c r="AP234" s="93">
        <v>0</v>
      </c>
      <c r="AQ234" s="94">
        <v>0</v>
      </c>
      <c r="AR234" s="48" t="str">
        <f t="shared" si="103"/>
        <v>ok</v>
      </c>
      <c r="AS234" s="48" t="str">
        <f t="shared" si="103"/>
        <v>revisar</v>
      </c>
      <c r="AT234" s="48" t="str">
        <f t="shared" si="103"/>
        <v>revisar</v>
      </c>
      <c r="AU234" s="48" t="str">
        <f t="shared" si="103"/>
        <v>revisar</v>
      </c>
      <c r="AV234" s="48" t="str">
        <f t="shared" si="103"/>
        <v>revisar</v>
      </c>
      <c r="AW234" s="48" t="str">
        <f t="shared" si="103"/>
        <v>ok</v>
      </c>
      <c r="AX234" s="48" t="str">
        <f t="shared" si="103"/>
        <v>revisar</v>
      </c>
      <c r="AY234" s="48" t="str">
        <f t="shared" si="103"/>
        <v>revisar</v>
      </c>
      <c r="AZ234" s="48" t="str">
        <f t="shared" si="103"/>
        <v>revisar</v>
      </c>
      <c r="BA234" s="48" t="str">
        <f t="shared" si="102"/>
        <v>revisar</v>
      </c>
      <c r="BB234" s="48" t="str">
        <f t="shared" si="102"/>
        <v>revisar</v>
      </c>
      <c r="BC234" s="48" t="str">
        <f t="shared" si="102"/>
        <v>revisar</v>
      </c>
      <c r="BD234" s="48" t="str">
        <f t="shared" si="102"/>
        <v>ok</v>
      </c>
      <c r="BE234" s="48" t="str">
        <f t="shared" si="102"/>
        <v>ok</v>
      </c>
      <c r="BF234" s="48" t="str">
        <f t="shared" si="102"/>
        <v>ok</v>
      </c>
      <c r="BG234" s="48" t="str">
        <f t="shared" si="102"/>
        <v>ok</v>
      </c>
    </row>
    <row r="235" spans="1:59" ht="25.5" customHeight="1">
      <c r="A235" s="122"/>
      <c r="B235" s="123" t="e">
        <f t="shared" si="96"/>
        <v>#DIV/0!</v>
      </c>
      <c r="C235" s="122"/>
      <c r="D235" s="124" t="s">
        <v>520</v>
      </c>
      <c r="E235" s="86">
        <v>91011</v>
      </c>
      <c r="F235" s="125" t="s">
        <v>28</v>
      </c>
      <c r="G235" s="88" t="s">
        <v>521</v>
      </c>
      <c r="H235" s="185" t="s">
        <v>76</v>
      </c>
      <c r="I235" s="200"/>
      <c r="J235" s="94"/>
      <c r="K235" s="94">
        <v>45.17</v>
      </c>
      <c r="L235" s="94">
        <v>425.85</v>
      </c>
      <c r="M235" s="186">
        <f t="shared" si="97"/>
        <v>471.02000000000004</v>
      </c>
      <c r="N235" s="92">
        <v>0.25190000000000001</v>
      </c>
      <c r="O235" s="93">
        <f t="shared" si="98"/>
        <v>589.66</v>
      </c>
      <c r="P235" s="93"/>
      <c r="Q235" s="93">
        <f t="shared" si="99"/>
        <v>0</v>
      </c>
      <c r="R235" s="93">
        <f t="shared" si="100"/>
        <v>0</v>
      </c>
      <c r="S235" s="94">
        <f t="shared" si="101"/>
        <v>0</v>
      </c>
      <c r="T235" s="118"/>
      <c r="U235" s="118"/>
      <c r="V235" s="6" t="str">
        <f t="shared" si="65"/>
        <v>9.13</v>
      </c>
      <c r="W235" s="6" t="b">
        <f t="shared" si="93"/>
        <v>0</v>
      </c>
      <c r="X235" s="118"/>
      <c r="Y235" s="118"/>
      <c r="Z235" s="118"/>
      <c r="AA235" s="204"/>
      <c r="AB235" s="85" t="s">
        <v>520</v>
      </c>
      <c r="AC235" s="95">
        <v>0</v>
      </c>
      <c r="AD235" s="96">
        <v>0</v>
      </c>
      <c r="AE235" s="97" t="s">
        <v>64</v>
      </c>
      <c r="AF235" s="89" t="s">
        <v>64</v>
      </c>
      <c r="AG235" s="98">
        <v>0</v>
      </c>
      <c r="AH235" s="90" t="s">
        <v>64</v>
      </c>
      <c r="AI235" s="90" t="s">
        <v>64</v>
      </c>
      <c r="AJ235" s="90" t="s">
        <v>64</v>
      </c>
      <c r="AK235" s="91" t="s">
        <v>64</v>
      </c>
      <c r="AL235" s="99" t="s">
        <v>64</v>
      </c>
      <c r="AM235" s="93" t="s">
        <v>64</v>
      </c>
      <c r="AN235" s="93">
        <v>0</v>
      </c>
      <c r="AO235" s="93">
        <v>0</v>
      </c>
      <c r="AP235" s="93">
        <v>0</v>
      </c>
      <c r="AQ235" s="94">
        <v>0</v>
      </c>
      <c r="AR235" s="48" t="str">
        <f t="shared" si="103"/>
        <v>ok</v>
      </c>
      <c r="AS235" s="48" t="str">
        <f t="shared" si="103"/>
        <v>revisar</v>
      </c>
      <c r="AT235" s="48" t="str">
        <f t="shared" si="103"/>
        <v>revisar</v>
      </c>
      <c r="AU235" s="48" t="str">
        <f t="shared" si="103"/>
        <v>revisar</v>
      </c>
      <c r="AV235" s="48" t="str">
        <f t="shared" si="103"/>
        <v>revisar</v>
      </c>
      <c r="AW235" s="48" t="str">
        <f t="shared" si="103"/>
        <v>ok</v>
      </c>
      <c r="AX235" s="48" t="str">
        <f t="shared" si="103"/>
        <v>revisar</v>
      </c>
      <c r="AY235" s="48" t="str">
        <f t="shared" si="103"/>
        <v>revisar</v>
      </c>
      <c r="AZ235" s="48" t="str">
        <f t="shared" si="103"/>
        <v>revisar</v>
      </c>
      <c r="BA235" s="48" t="str">
        <f t="shared" si="102"/>
        <v>revisar</v>
      </c>
      <c r="BB235" s="48" t="str">
        <f t="shared" si="102"/>
        <v>revisar</v>
      </c>
      <c r="BC235" s="48" t="str">
        <f t="shared" si="102"/>
        <v>revisar</v>
      </c>
      <c r="BD235" s="48" t="str">
        <f t="shared" si="102"/>
        <v>ok</v>
      </c>
      <c r="BE235" s="48" t="str">
        <f t="shared" si="102"/>
        <v>ok</v>
      </c>
      <c r="BF235" s="48" t="str">
        <f t="shared" si="102"/>
        <v>ok</v>
      </c>
      <c r="BG235" s="48" t="str">
        <f t="shared" si="102"/>
        <v>ok</v>
      </c>
    </row>
    <row r="236" spans="1:59" ht="25.5" customHeight="1">
      <c r="A236" s="122"/>
      <c r="B236" s="123" t="e">
        <f t="shared" si="96"/>
        <v>#DIV/0!</v>
      </c>
      <c r="C236" s="122"/>
      <c r="D236" s="124" t="s">
        <v>522</v>
      </c>
      <c r="E236" s="86">
        <v>91012</v>
      </c>
      <c r="F236" s="125" t="s">
        <v>28</v>
      </c>
      <c r="G236" s="88" t="s">
        <v>523</v>
      </c>
      <c r="H236" s="185" t="s">
        <v>76</v>
      </c>
      <c r="I236" s="200"/>
      <c r="J236" s="94"/>
      <c r="K236" s="94">
        <v>49.01</v>
      </c>
      <c r="L236" s="94">
        <v>470.78</v>
      </c>
      <c r="M236" s="186">
        <f t="shared" si="97"/>
        <v>519.79</v>
      </c>
      <c r="N236" s="92">
        <v>0.25190000000000001</v>
      </c>
      <c r="O236" s="93">
        <f t="shared" si="98"/>
        <v>650.72</v>
      </c>
      <c r="P236" s="93"/>
      <c r="Q236" s="93">
        <f t="shared" si="99"/>
        <v>0</v>
      </c>
      <c r="R236" s="93">
        <f t="shared" si="100"/>
        <v>0</v>
      </c>
      <c r="S236" s="94">
        <f t="shared" si="101"/>
        <v>0</v>
      </c>
      <c r="T236" s="118"/>
      <c r="U236" s="118"/>
      <c r="V236" s="6" t="str">
        <f t="shared" si="65"/>
        <v>9.14</v>
      </c>
      <c r="W236" s="6" t="b">
        <f t="shared" si="93"/>
        <v>0</v>
      </c>
      <c r="X236" s="118"/>
      <c r="Y236" s="118"/>
      <c r="Z236" s="118"/>
      <c r="AA236" s="204"/>
      <c r="AB236" s="85" t="s">
        <v>522</v>
      </c>
      <c r="AC236" s="95">
        <v>0</v>
      </c>
      <c r="AD236" s="96">
        <v>0</v>
      </c>
      <c r="AE236" s="97" t="s">
        <v>64</v>
      </c>
      <c r="AF236" s="89" t="s">
        <v>64</v>
      </c>
      <c r="AG236" s="98">
        <v>0</v>
      </c>
      <c r="AH236" s="90" t="s">
        <v>64</v>
      </c>
      <c r="AI236" s="90" t="s">
        <v>64</v>
      </c>
      <c r="AJ236" s="90" t="s">
        <v>64</v>
      </c>
      <c r="AK236" s="91" t="s">
        <v>64</v>
      </c>
      <c r="AL236" s="99" t="s">
        <v>64</v>
      </c>
      <c r="AM236" s="93" t="s">
        <v>64</v>
      </c>
      <c r="AN236" s="93">
        <v>0</v>
      </c>
      <c r="AO236" s="93">
        <v>0</v>
      </c>
      <c r="AP236" s="93">
        <v>0</v>
      </c>
      <c r="AQ236" s="94">
        <v>0</v>
      </c>
      <c r="AR236" s="48" t="str">
        <f t="shared" si="103"/>
        <v>ok</v>
      </c>
      <c r="AS236" s="48" t="str">
        <f t="shared" si="103"/>
        <v>revisar</v>
      </c>
      <c r="AT236" s="48" t="str">
        <f t="shared" si="103"/>
        <v>revisar</v>
      </c>
      <c r="AU236" s="48" t="str">
        <f t="shared" si="103"/>
        <v>revisar</v>
      </c>
      <c r="AV236" s="48" t="str">
        <f t="shared" si="103"/>
        <v>revisar</v>
      </c>
      <c r="AW236" s="48" t="str">
        <f t="shared" si="103"/>
        <v>ok</v>
      </c>
      <c r="AX236" s="48" t="str">
        <f t="shared" si="103"/>
        <v>revisar</v>
      </c>
      <c r="AY236" s="48" t="str">
        <f t="shared" si="103"/>
        <v>revisar</v>
      </c>
      <c r="AZ236" s="48" t="str">
        <f t="shared" si="103"/>
        <v>revisar</v>
      </c>
      <c r="BA236" s="48" t="str">
        <f t="shared" si="102"/>
        <v>revisar</v>
      </c>
      <c r="BB236" s="48" t="str">
        <f t="shared" si="102"/>
        <v>revisar</v>
      </c>
      <c r="BC236" s="48" t="str">
        <f t="shared" si="102"/>
        <v>revisar</v>
      </c>
      <c r="BD236" s="48" t="str">
        <f t="shared" si="102"/>
        <v>ok</v>
      </c>
      <c r="BE236" s="48" t="str">
        <f t="shared" si="102"/>
        <v>ok</v>
      </c>
      <c r="BF236" s="48" t="str">
        <f t="shared" si="102"/>
        <v>ok</v>
      </c>
      <c r="BG236" s="48" t="str">
        <f t="shared" si="102"/>
        <v>ok</v>
      </c>
    </row>
    <row r="237" spans="1:59" ht="25.5" customHeight="1">
      <c r="A237" s="122"/>
      <c r="B237" s="123" t="e">
        <f t="shared" si="96"/>
        <v>#DIV/0!</v>
      </c>
      <c r="C237" s="122"/>
      <c r="D237" s="124" t="s">
        <v>524</v>
      </c>
      <c r="E237" s="86">
        <v>100696</v>
      </c>
      <c r="F237" s="125" t="s">
        <v>28</v>
      </c>
      <c r="G237" s="88" t="s">
        <v>525</v>
      </c>
      <c r="H237" s="185" t="s">
        <v>76</v>
      </c>
      <c r="I237" s="200"/>
      <c r="J237" s="94"/>
      <c r="K237" s="94">
        <v>52.08</v>
      </c>
      <c r="L237" s="94">
        <v>17.510000000000002</v>
      </c>
      <c r="M237" s="186">
        <f t="shared" si="97"/>
        <v>69.59</v>
      </c>
      <c r="N237" s="92">
        <v>0.25190000000000001</v>
      </c>
      <c r="O237" s="93">
        <f t="shared" si="98"/>
        <v>87.11</v>
      </c>
      <c r="P237" s="93"/>
      <c r="Q237" s="93">
        <f t="shared" si="99"/>
        <v>0</v>
      </c>
      <c r="R237" s="93">
        <f t="shared" si="100"/>
        <v>0</v>
      </c>
      <c r="S237" s="94">
        <f t="shared" si="101"/>
        <v>0</v>
      </c>
      <c r="T237" s="118"/>
      <c r="U237" s="118"/>
      <c r="V237" s="6" t="str">
        <f t="shared" si="65"/>
        <v>9.15</v>
      </c>
      <c r="W237" s="6" t="b">
        <f t="shared" si="93"/>
        <v>0</v>
      </c>
      <c r="X237" s="118"/>
      <c r="Y237" s="118"/>
      <c r="Z237" s="118"/>
      <c r="AA237" s="204"/>
      <c r="AB237" s="85" t="s">
        <v>524</v>
      </c>
      <c r="AC237" s="95">
        <v>0</v>
      </c>
      <c r="AD237" s="96">
        <v>0</v>
      </c>
      <c r="AE237" s="97" t="s">
        <v>64</v>
      </c>
      <c r="AF237" s="89" t="s">
        <v>64</v>
      </c>
      <c r="AG237" s="98">
        <v>0</v>
      </c>
      <c r="AH237" s="90" t="s">
        <v>64</v>
      </c>
      <c r="AI237" s="90" t="s">
        <v>64</v>
      </c>
      <c r="AJ237" s="90" t="s">
        <v>64</v>
      </c>
      <c r="AK237" s="91" t="s">
        <v>64</v>
      </c>
      <c r="AL237" s="99" t="s">
        <v>64</v>
      </c>
      <c r="AM237" s="93" t="s">
        <v>64</v>
      </c>
      <c r="AN237" s="93">
        <v>0</v>
      </c>
      <c r="AO237" s="93">
        <v>0</v>
      </c>
      <c r="AP237" s="93">
        <v>0</v>
      </c>
      <c r="AQ237" s="94">
        <v>0</v>
      </c>
      <c r="AR237" s="48" t="str">
        <f t="shared" si="103"/>
        <v>ok</v>
      </c>
      <c r="AS237" s="48" t="str">
        <f t="shared" si="103"/>
        <v>revisar</v>
      </c>
      <c r="AT237" s="48" t="str">
        <f t="shared" si="103"/>
        <v>revisar</v>
      </c>
      <c r="AU237" s="48" t="str">
        <f t="shared" si="103"/>
        <v>revisar</v>
      </c>
      <c r="AV237" s="48" t="str">
        <f t="shared" si="103"/>
        <v>revisar</v>
      </c>
      <c r="AW237" s="48" t="str">
        <f t="shared" si="103"/>
        <v>ok</v>
      </c>
      <c r="AX237" s="48" t="str">
        <f t="shared" si="103"/>
        <v>revisar</v>
      </c>
      <c r="AY237" s="48" t="str">
        <f t="shared" si="103"/>
        <v>revisar</v>
      </c>
      <c r="AZ237" s="48" t="str">
        <f t="shared" si="103"/>
        <v>revisar</v>
      </c>
      <c r="BA237" s="48" t="str">
        <f t="shared" si="102"/>
        <v>revisar</v>
      </c>
      <c r="BB237" s="48" t="str">
        <f t="shared" si="102"/>
        <v>revisar</v>
      </c>
      <c r="BC237" s="48" t="str">
        <f t="shared" si="102"/>
        <v>revisar</v>
      </c>
      <c r="BD237" s="48" t="str">
        <f t="shared" si="102"/>
        <v>ok</v>
      </c>
      <c r="BE237" s="48" t="str">
        <f t="shared" si="102"/>
        <v>ok</v>
      </c>
      <c r="BF237" s="48" t="str">
        <f t="shared" si="102"/>
        <v>ok</v>
      </c>
      <c r="BG237" s="48" t="str">
        <f t="shared" si="102"/>
        <v>ok</v>
      </c>
    </row>
    <row r="238" spans="1:59" ht="25.5" customHeight="1">
      <c r="A238" s="122"/>
      <c r="B238" s="123" t="e">
        <f t="shared" si="96"/>
        <v>#DIV/0!</v>
      </c>
      <c r="C238" s="122"/>
      <c r="D238" s="124" t="s">
        <v>526</v>
      </c>
      <c r="E238" s="86">
        <v>100698</v>
      </c>
      <c r="F238" s="125" t="s">
        <v>28</v>
      </c>
      <c r="G238" s="88" t="s">
        <v>527</v>
      </c>
      <c r="H238" s="185" t="s">
        <v>76</v>
      </c>
      <c r="I238" s="200"/>
      <c r="J238" s="94"/>
      <c r="K238" s="94">
        <v>62.93</v>
      </c>
      <c r="L238" s="94">
        <v>20.8</v>
      </c>
      <c r="M238" s="186">
        <f t="shared" si="97"/>
        <v>83.73</v>
      </c>
      <c r="N238" s="92">
        <v>0.25190000000000001</v>
      </c>
      <c r="O238" s="93">
        <f t="shared" si="98"/>
        <v>104.82</v>
      </c>
      <c r="P238" s="93"/>
      <c r="Q238" s="93">
        <f t="shared" si="99"/>
        <v>0</v>
      </c>
      <c r="R238" s="93">
        <f t="shared" si="100"/>
        <v>0</v>
      </c>
      <c r="S238" s="94">
        <f t="shared" si="101"/>
        <v>0</v>
      </c>
      <c r="T238" s="118"/>
      <c r="U238" s="118"/>
      <c r="V238" s="6" t="str">
        <f t="shared" si="65"/>
        <v>9.16</v>
      </c>
      <c r="W238" s="6" t="b">
        <f t="shared" si="93"/>
        <v>0</v>
      </c>
      <c r="X238" s="118"/>
      <c r="Y238" s="118"/>
      <c r="Z238" s="118"/>
      <c r="AA238" s="204"/>
      <c r="AB238" s="85" t="s">
        <v>526</v>
      </c>
      <c r="AC238" s="95">
        <v>0</v>
      </c>
      <c r="AD238" s="96">
        <v>0</v>
      </c>
      <c r="AE238" s="97" t="s">
        <v>64</v>
      </c>
      <c r="AF238" s="89" t="s">
        <v>64</v>
      </c>
      <c r="AG238" s="98">
        <v>0</v>
      </c>
      <c r="AH238" s="90" t="s">
        <v>64</v>
      </c>
      <c r="AI238" s="90" t="s">
        <v>64</v>
      </c>
      <c r="AJ238" s="90" t="s">
        <v>64</v>
      </c>
      <c r="AK238" s="91" t="s">
        <v>64</v>
      </c>
      <c r="AL238" s="99" t="s">
        <v>64</v>
      </c>
      <c r="AM238" s="93" t="s">
        <v>64</v>
      </c>
      <c r="AN238" s="93">
        <v>0</v>
      </c>
      <c r="AO238" s="93">
        <v>0</v>
      </c>
      <c r="AP238" s="93">
        <v>0</v>
      </c>
      <c r="AQ238" s="94">
        <v>0</v>
      </c>
      <c r="AR238" s="48" t="str">
        <f t="shared" si="103"/>
        <v>ok</v>
      </c>
      <c r="AS238" s="48" t="str">
        <f t="shared" si="103"/>
        <v>revisar</v>
      </c>
      <c r="AT238" s="48" t="str">
        <f t="shared" si="103"/>
        <v>revisar</v>
      </c>
      <c r="AU238" s="48" t="str">
        <f t="shared" si="103"/>
        <v>revisar</v>
      </c>
      <c r="AV238" s="48" t="str">
        <f t="shared" si="103"/>
        <v>revisar</v>
      </c>
      <c r="AW238" s="48" t="str">
        <f t="shared" si="103"/>
        <v>ok</v>
      </c>
      <c r="AX238" s="48" t="str">
        <f t="shared" si="103"/>
        <v>revisar</v>
      </c>
      <c r="AY238" s="48" t="str">
        <f t="shared" si="103"/>
        <v>revisar</v>
      </c>
      <c r="AZ238" s="48" t="str">
        <f t="shared" si="103"/>
        <v>revisar</v>
      </c>
      <c r="BA238" s="48" t="str">
        <f t="shared" si="102"/>
        <v>revisar</v>
      </c>
      <c r="BB238" s="48" t="str">
        <f t="shared" si="102"/>
        <v>revisar</v>
      </c>
      <c r="BC238" s="48" t="str">
        <f t="shared" si="102"/>
        <v>revisar</v>
      </c>
      <c r="BD238" s="48" t="str">
        <f t="shared" si="102"/>
        <v>ok</v>
      </c>
      <c r="BE238" s="48" t="str">
        <f t="shared" si="102"/>
        <v>ok</v>
      </c>
      <c r="BF238" s="48" t="str">
        <f t="shared" si="102"/>
        <v>ok</v>
      </c>
      <c r="BG238" s="48" t="str">
        <f t="shared" si="102"/>
        <v>ok</v>
      </c>
    </row>
    <row r="239" spans="1:59" ht="25.5" customHeight="1">
      <c r="A239" s="122"/>
      <c r="B239" s="123" t="e">
        <f t="shared" si="96"/>
        <v>#DIV/0!</v>
      </c>
      <c r="C239" s="122"/>
      <c r="D239" s="124" t="s">
        <v>528</v>
      </c>
      <c r="E239" s="86">
        <v>100676</v>
      </c>
      <c r="F239" s="125" t="s">
        <v>28</v>
      </c>
      <c r="G239" s="88" t="s">
        <v>529</v>
      </c>
      <c r="H239" s="185" t="s">
        <v>76</v>
      </c>
      <c r="I239" s="200"/>
      <c r="J239" s="94"/>
      <c r="K239" s="94">
        <v>63.59</v>
      </c>
      <c r="L239" s="94">
        <v>209.72</v>
      </c>
      <c r="M239" s="186">
        <f t="shared" si="97"/>
        <v>273.31</v>
      </c>
      <c r="N239" s="92">
        <v>0.25190000000000001</v>
      </c>
      <c r="O239" s="93">
        <f t="shared" si="98"/>
        <v>342.15</v>
      </c>
      <c r="P239" s="93"/>
      <c r="Q239" s="93">
        <f t="shared" si="99"/>
        <v>0</v>
      </c>
      <c r="R239" s="93">
        <f t="shared" si="100"/>
        <v>0</v>
      </c>
      <c r="S239" s="94">
        <f t="shared" si="101"/>
        <v>0</v>
      </c>
      <c r="T239" s="118"/>
      <c r="U239" s="118"/>
      <c r="V239" s="6" t="str">
        <f t="shared" si="65"/>
        <v>9.17</v>
      </c>
      <c r="W239" s="6" t="b">
        <f t="shared" si="93"/>
        <v>0</v>
      </c>
      <c r="X239" s="118"/>
      <c r="Y239" s="118"/>
      <c r="Z239" s="118"/>
      <c r="AA239" s="204"/>
      <c r="AB239" s="85" t="s">
        <v>528</v>
      </c>
      <c r="AC239" s="95">
        <v>0</v>
      </c>
      <c r="AD239" s="96">
        <v>0</v>
      </c>
      <c r="AE239" s="97" t="s">
        <v>64</v>
      </c>
      <c r="AF239" s="89" t="s">
        <v>64</v>
      </c>
      <c r="AG239" s="98">
        <v>0</v>
      </c>
      <c r="AH239" s="90" t="s">
        <v>64</v>
      </c>
      <c r="AI239" s="90" t="s">
        <v>64</v>
      </c>
      <c r="AJ239" s="90" t="s">
        <v>64</v>
      </c>
      <c r="AK239" s="91" t="s">
        <v>64</v>
      </c>
      <c r="AL239" s="99" t="s">
        <v>64</v>
      </c>
      <c r="AM239" s="93" t="s">
        <v>64</v>
      </c>
      <c r="AN239" s="93">
        <v>0</v>
      </c>
      <c r="AO239" s="93">
        <v>0</v>
      </c>
      <c r="AP239" s="93">
        <v>0</v>
      </c>
      <c r="AQ239" s="94">
        <v>0</v>
      </c>
      <c r="AR239" s="48" t="str">
        <f t="shared" si="103"/>
        <v>ok</v>
      </c>
      <c r="AS239" s="48" t="str">
        <f t="shared" si="103"/>
        <v>revisar</v>
      </c>
      <c r="AT239" s="48" t="str">
        <f t="shared" si="103"/>
        <v>revisar</v>
      </c>
      <c r="AU239" s="48" t="str">
        <f t="shared" si="103"/>
        <v>revisar</v>
      </c>
      <c r="AV239" s="48" t="str">
        <f t="shared" si="103"/>
        <v>revisar</v>
      </c>
      <c r="AW239" s="48" t="str">
        <f t="shared" si="103"/>
        <v>ok</v>
      </c>
      <c r="AX239" s="48" t="str">
        <f t="shared" si="103"/>
        <v>revisar</v>
      </c>
      <c r="AY239" s="48" t="str">
        <f t="shared" si="103"/>
        <v>revisar</v>
      </c>
      <c r="AZ239" s="48" t="str">
        <f t="shared" si="103"/>
        <v>revisar</v>
      </c>
      <c r="BA239" s="48" t="str">
        <f t="shared" si="102"/>
        <v>revisar</v>
      </c>
      <c r="BB239" s="48" t="str">
        <f t="shared" si="102"/>
        <v>revisar</v>
      </c>
      <c r="BC239" s="48" t="str">
        <f t="shared" si="102"/>
        <v>revisar</v>
      </c>
      <c r="BD239" s="48" t="str">
        <f t="shared" si="102"/>
        <v>ok</v>
      </c>
      <c r="BE239" s="48" t="str">
        <f t="shared" si="102"/>
        <v>ok</v>
      </c>
      <c r="BF239" s="48" t="str">
        <f t="shared" si="102"/>
        <v>ok</v>
      </c>
      <c r="BG239" s="48" t="str">
        <f t="shared" si="102"/>
        <v>ok</v>
      </c>
    </row>
    <row r="240" spans="1:59" ht="25.5" customHeight="1">
      <c r="A240" s="122"/>
      <c r="B240" s="123" t="e">
        <f t="shared" si="96"/>
        <v>#DIV/0!</v>
      </c>
      <c r="C240" s="122"/>
      <c r="D240" s="124" t="s">
        <v>530</v>
      </c>
      <c r="E240" s="86">
        <v>91287</v>
      </c>
      <c r="F240" s="125" t="s">
        <v>28</v>
      </c>
      <c r="G240" s="88" t="s">
        <v>531</v>
      </c>
      <c r="H240" s="185" t="s">
        <v>76</v>
      </c>
      <c r="I240" s="200"/>
      <c r="J240" s="94"/>
      <c r="K240" s="94">
        <v>80.14</v>
      </c>
      <c r="L240" s="94">
        <v>241.6</v>
      </c>
      <c r="M240" s="186">
        <f t="shared" si="97"/>
        <v>321.74</v>
      </c>
      <c r="N240" s="92">
        <v>0.25190000000000001</v>
      </c>
      <c r="O240" s="93">
        <f t="shared" si="98"/>
        <v>402.78</v>
      </c>
      <c r="P240" s="93"/>
      <c r="Q240" s="93">
        <f t="shared" si="99"/>
        <v>0</v>
      </c>
      <c r="R240" s="93">
        <f t="shared" si="100"/>
        <v>0</v>
      </c>
      <c r="S240" s="94">
        <f t="shared" si="101"/>
        <v>0</v>
      </c>
      <c r="T240" s="118"/>
      <c r="U240" s="118"/>
      <c r="V240" s="6" t="str">
        <f t="shared" si="65"/>
        <v>9.18</v>
      </c>
      <c r="W240" s="6" t="b">
        <f t="shared" si="93"/>
        <v>0</v>
      </c>
      <c r="X240" s="118"/>
      <c r="Y240" s="118"/>
      <c r="Z240" s="118"/>
      <c r="AA240" s="204"/>
      <c r="AB240" s="85" t="s">
        <v>530</v>
      </c>
      <c r="AC240" s="95">
        <v>0</v>
      </c>
      <c r="AD240" s="96">
        <v>0</v>
      </c>
      <c r="AE240" s="97" t="s">
        <v>64</v>
      </c>
      <c r="AF240" s="89" t="s">
        <v>64</v>
      </c>
      <c r="AG240" s="98">
        <v>0</v>
      </c>
      <c r="AH240" s="90" t="s">
        <v>64</v>
      </c>
      <c r="AI240" s="90" t="s">
        <v>64</v>
      </c>
      <c r="AJ240" s="90" t="s">
        <v>64</v>
      </c>
      <c r="AK240" s="91" t="s">
        <v>64</v>
      </c>
      <c r="AL240" s="99" t="s">
        <v>64</v>
      </c>
      <c r="AM240" s="93" t="s">
        <v>64</v>
      </c>
      <c r="AN240" s="93">
        <v>0</v>
      </c>
      <c r="AO240" s="93">
        <v>0</v>
      </c>
      <c r="AP240" s="93">
        <v>0</v>
      </c>
      <c r="AQ240" s="94">
        <v>0</v>
      </c>
      <c r="AR240" s="48" t="str">
        <f t="shared" si="103"/>
        <v>ok</v>
      </c>
      <c r="AS240" s="48" t="str">
        <f t="shared" si="103"/>
        <v>revisar</v>
      </c>
      <c r="AT240" s="48" t="str">
        <f t="shared" si="103"/>
        <v>revisar</v>
      </c>
      <c r="AU240" s="48" t="str">
        <f t="shared" si="103"/>
        <v>revisar</v>
      </c>
      <c r="AV240" s="48" t="str">
        <f t="shared" si="103"/>
        <v>revisar</v>
      </c>
      <c r="AW240" s="48" t="str">
        <f t="shared" si="103"/>
        <v>ok</v>
      </c>
      <c r="AX240" s="48" t="str">
        <f t="shared" si="103"/>
        <v>revisar</v>
      </c>
      <c r="AY240" s="48" t="str">
        <f t="shared" si="103"/>
        <v>revisar</v>
      </c>
      <c r="AZ240" s="48" t="str">
        <f t="shared" si="103"/>
        <v>revisar</v>
      </c>
      <c r="BA240" s="48" t="str">
        <f t="shared" si="102"/>
        <v>revisar</v>
      </c>
      <c r="BB240" s="48" t="str">
        <f t="shared" si="102"/>
        <v>revisar</v>
      </c>
      <c r="BC240" s="48" t="str">
        <f t="shared" si="102"/>
        <v>revisar</v>
      </c>
      <c r="BD240" s="48" t="str">
        <f t="shared" si="102"/>
        <v>ok</v>
      </c>
      <c r="BE240" s="48" t="str">
        <f t="shared" si="102"/>
        <v>ok</v>
      </c>
      <c r="BF240" s="48" t="str">
        <f t="shared" si="102"/>
        <v>ok</v>
      </c>
      <c r="BG240" s="48" t="str">
        <f t="shared" si="102"/>
        <v>ok</v>
      </c>
    </row>
    <row r="241" spans="1:59" ht="25.5" customHeight="1">
      <c r="A241" s="122"/>
      <c r="B241" s="123" t="e">
        <f t="shared" si="96"/>
        <v>#DIV/0!</v>
      </c>
      <c r="C241" s="122"/>
      <c r="D241" s="124" t="s">
        <v>532</v>
      </c>
      <c r="E241" s="86">
        <v>91341</v>
      </c>
      <c r="F241" s="125" t="s">
        <v>28</v>
      </c>
      <c r="G241" s="88" t="s">
        <v>533</v>
      </c>
      <c r="H241" s="185" t="s">
        <v>40</v>
      </c>
      <c r="I241" s="200"/>
      <c r="J241" s="94"/>
      <c r="K241" s="94">
        <v>11.75</v>
      </c>
      <c r="L241" s="94">
        <v>839.95</v>
      </c>
      <c r="M241" s="186">
        <f t="shared" si="97"/>
        <v>851.7</v>
      </c>
      <c r="N241" s="92">
        <v>0.25190000000000001</v>
      </c>
      <c r="O241" s="93">
        <f t="shared" si="98"/>
        <v>1066.24</v>
      </c>
      <c r="P241" s="93"/>
      <c r="Q241" s="93">
        <f t="shared" si="99"/>
        <v>0</v>
      </c>
      <c r="R241" s="93">
        <f t="shared" si="100"/>
        <v>0</v>
      </c>
      <c r="S241" s="94">
        <f t="shared" si="101"/>
        <v>0</v>
      </c>
      <c r="T241" s="118"/>
      <c r="U241" s="118"/>
      <c r="V241" s="6" t="str">
        <f t="shared" si="65"/>
        <v>9.19</v>
      </c>
      <c r="W241" s="6" t="b">
        <f t="shared" si="93"/>
        <v>0</v>
      </c>
      <c r="X241" s="118"/>
      <c r="Y241" s="118"/>
      <c r="Z241" s="118"/>
      <c r="AA241" s="204"/>
      <c r="AB241" s="85" t="s">
        <v>532</v>
      </c>
      <c r="AC241" s="95">
        <v>0</v>
      </c>
      <c r="AD241" s="96">
        <v>0</v>
      </c>
      <c r="AE241" s="97" t="s">
        <v>64</v>
      </c>
      <c r="AF241" s="89" t="s">
        <v>64</v>
      </c>
      <c r="AG241" s="98">
        <v>0</v>
      </c>
      <c r="AH241" s="90" t="s">
        <v>64</v>
      </c>
      <c r="AI241" s="90" t="s">
        <v>64</v>
      </c>
      <c r="AJ241" s="90" t="s">
        <v>64</v>
      </c>
      <c r="AK241" s="91" t="s">
        <v>64</v>
      </c>
      <c r="AL241" s="99" t="s">
        <v>64</v>
      </c>
      <c r="AM241" s="93" t="s">
        <v>64</v>
      </c>
      <c r="AN241" s="93">
        <v>0</v>
      </c>
      <c r="AO241" s="93">
        <v>0</v>
      </c>
      <c r="AP241" s="93">
        <v>0</v>
      </c>
      <c r="AQ241" s="94">
        <v>0</v>
      </c>
      <c r="AR241" s="48" t="str">
        <f t="shared" si="103"/>
        <v>ok</v>
      </c>
      <c r="AS241" s="48" t="str">
        <f t="shared" si="103"/>
        <v>revisar</v>
      </c>
      <c r="AT241" s="48" t="str">
        <f t="shared" si="103"/>
        <v>revisar</v>
      </c>
      <c r="AU241" s="48" t="str">
        <f t="shared" si="103"/>
        <v>revisar</v>
      </c>
      <c r="AV241" s="48" t="str">
        <f t="shared" si="103"/>
        <v>revisar</v>
      </c>
      <c r="AW241" s="48" t="str">
        <f t="shared" si="103"/>
        <v>ok</v>
      </c>
      <c r="AX241" s="48" t="str">
        <f t="shared" si="103"/>
        <v>revisar</v>
      </c>
      <c r="AY241" s="48" t="str">
        <f t="shared" si="103"/>
        <v>revisar</v>
      </c>
      <c r="AZ241" s="48" t="str">
        <f t="shared" si="103"/>
        <v>revisar</v>
      </c>
      <c r="BA241" s="48" t="str">
        <f t="shared" si="102"/>
        <v>revisar</v>
      </c>
      <c r="BB241" s="48" t="str">
        <f t="shared" si="102"/>
        <v>revisar</v>
      </c>
      <c r="BC241" s="48" t="str">
        <f t="shared" si="102"/>
        <v>revisar</v>
      </c>
      <c r="BD241" s="48" t="str">
        <f t="shared" si="102"/>
        <v>ok</v>
      </c>
      <c r="BE241" s="48" t="str">
        <f t="shared" si="102"/>
        <v>ok</v>
      </c>
      <c r="BF241" s="48" t="str">
        <f t="shared" si="102"/>
        <v>ok</v>
      </c>
      <c r="BG241" s="48" t="str">
        <f t="shared" si="102"/>
        <v>ok</v>
      </c>
    </row>
    <row r="242" spans="1:59" ht="25.5" customHeight="1">
      <c r="A242" s="122"/>
      <c r="B242" s="123" t="e">
        <f t="shared" si="96"/>
        <v>#DIV/0!</v>
      </c>
      <c r="C242" s="122"/>
      <c r="D242" s="124" t="s">
        <v>534</v>
      </c>
      <c r="E242" s="86">
        <v>102184</v>
      </c>
      <c r="F242" s="125" t="s">
        <v>28</v>
      </c>
      <c r="G242" s="88" t="s">
        <v>535</v>
      </c>
      <c r="H242" s="185" t="s">
        <v>76</v>
      </c>
      <c r="I242" s="200"/>
      <c r="J242" s="94"/>
      <c r="K242" s="94">
        <v>117.07</v>
      </c>
      <c r="L242" s="94">
        <v>1837.48</v>
      </c>
      <c r="M242" s="186">
        <f t="shared" si="97"/>
        <v>1954.55</v>
      </c>
      <c r="N242" s="92">
        <v>0.25190000000000001</v>
      </c>
      <c r="O242" s="93">
        <f t="shared" si="98"/>
        <v>2446.9</v>
      </c>
      <c r="P242" s="93"/>
      <c r="Q242" s="93">
        <f t="shared" si="99"/>
        <v>0</v>
      </c>
      <c r="R242" s="93">
        <f t="shared" si="100"/>
        <v>0</v>
      </c>
      <c r="S242" s="94">
        <f t="shared" si="101"/>
        <v>0</v>
      </c>
      <c r="T242" s="118"/>
      <c r="U242" s="118"/>
      <c r="V242" s="6" t="str">
        <f t="shared" si="65"/>
        <v>9.20</v>
      </c>
      <c r="W242" s="6" t="b">
        <f t="shared" si="93"/>
        <v>0</v>
      </c>
      <c r="X242" s="118"/>
      <c r="Y242" s="118"/>
      <c r="Z242" s="118"/>
      <c r="AA242" s="204"/>
      <c r="AB242" s="85" t="s">
        <v>534</v>
      </c>
      <c r="AC242" s="95">
        <v>0</v>
      </c>
      <c r="AD242" s="96">
        <v>0</v>
      </c>
      <c r="AE242" s="97" t="s">
        <v>64</v>
      </c>
      <c r="AF242" s="89" t="s">
        <v>64</v>
      </c>
      <c r="AG242" s="98">
        <v>0</v>
      </c>
      <c r="AH242" s="90" t="s">
        <v>64</v>
      </c>
      <c r="AI242" s="90" t="s">
        <v>64</v>
      </c>
      <c r="AJ242" s="90" t="s">
        <v>64</v>
      </c>
      <c r="AK242" s="91" t="s">
        <v>64</v>
      </c>
      <c r="AL242" s="99" t="s">
        <v>64</v>
      </c>
      <c r="AM242" s="93" t="s">
        <v>64</v>
      </c>
      <c r="AN242" s="93">
        <v>0</v>
      </c>
      <c r="AO242" s="93">
        <v>0</v>
      </c>
      <c r="AP242" s="93">
        <v>0</v>
      </c>
      <c r="AQ242" s="94">
        <v>0</v>
      </c>
      <c r="AR242" s="48" t="str">
        <f t="shared" si="103"/>
        <v>ok</v>
      </c>
      <c r="AS242" s="48" t="str">
        <f t="shared" si="103"/>
        <v>revisar</v>
      </c>
      <c r="AT242" s="48" t="str">
        <f t="shared" si="103"/>
        <v>revisar</v>
      </c>
      <c r="AU242" s="48" t="str">
        <f t="shared" si="103"/>
        <v>revisar</v>
      </c>
      <c r="AV242" s="48" t="str">
        <f t="shared" si="103"/>
        <v>revisar</v>
      </c>
      <c r="AW242" s="48" t="str">
        <f t="shared" si="103"/>
        <v>ok</v>
      </c>
      <c r="AX242" s="48" t="str">
        <f t="shared" si="103"/>
        <v>revisar</v>
      </c>
      <c r="AY242" s="48" t="str">
        <f t="shared" si="103"/>
        <v>revisar</v>
      </c>
      <c r="AZ242" s="48" t="str">
        <f t="shared" si="103"/>
        <v>revisar</v>
      </c>
      <c r="BA242" s="48" t="str">
        <f t="shared" si="102"/>
        <v>revisar</v>
      </c>
      <c r="BB242" s="48" t="str">
        <f t="shared" si="102"/>
        <v>revisar</v>
      </c>
      <c r="BC242" s="48" t="str">
        <f t="shared" si="102"/>
        <v>revisar</v>
      </c>
      <c r="BD242" s="48" t="str">
        <f t="shared" si="102"/>
        <v>ok</v>
      </c>
      <c r="BE242" s="48" t="str">
        <f t="shared" si="102"/>
        <v>ok</v>
      </c>
      <c r="BF242" s="48" t="str">
        <f t="shared" si="102"/>
        <v>ok</v>
      </c>
      <c r="BG242" s="48" t="str">
        <f t="shared" si="102"/>
        <v>ok</v>
      </c>
    </row>
    <row r="243" spans="1:59" ht="25.5" customHeight="1">
      <c r="A243" s="122"/>
      <c r="B243" s="123" t="e">
        <f t="shared" si="96"/>
        <v>#DIV/0!</v>
      </c>
      <c r="C243" s="122"/>
      <c r="D243" s="124" t="s">
        <v>536</v>
      </c>
      <c r="E243" s="86">
        <v>102152</v>
      </c>
      <c r="F243" s="125" t="s">
        <v>28</v>
      </c>
      <c r="G243" s="88" t="s">
        <v>537</v>
      </c>
      <c r="H243" s="185" t="s">
        <v>40</v>
      </c>
      <c r="I243" s="200"/>
      <c r="J243" s="94"/>
      <c r="K243" s="94">
        <v>23.23</v>
      </c>
      <c r="L243" s="94">
        <v>145.97999999999999</v>
      </c>
      <c r="M243" s="186">
        <f t="shared" si="97"/>
        <v>169.20999999999998</v>
      </c>
      <c r="N243" s="92">
        <v>0.25190000000000001</v>
      </c>
      <c r="O243" s="93">
        <f t="shared" si="98"/>
        <v>211.83</v>
      </c>
      <c r="P243" s="93"/>
      <c r="Q243" s="93">
        <f t="shared" si="99"/>
        <v>0</v>
      </c>
      <c r="R243" s="93">
        <f t="shared" si="100"/>
        <v>0</v>
      </c>
      <c r="S243" s="94">
        <f t="shared" si="101"/>
        <v>0</v>
      </c>
      <c r="T243" s="118"/>
      <c r="U243" s="118"/>
      <c r="V243" s="6" t="str">
        <f t="shared" si="65"/>
        <v>9.21</v>
      </c>
      <c r="W243" s="6" t="b">
        <f t="shared" si="93"/>
        <v>0</v>
      </c>
      <c r="X243" s="118"/>
      <c r="Y243" s="118"/>
      <c r="Z243" s="118"/>
      <c r="AA243" s="204"/>
      <c r="AB243" s="85" t="s">
        <v>536</v>
      </c>
      <c r="AC243" s="95">
        <v>0</v>
      </c>
      <c r="AD243" s="96">
        <v>0</v>
      </c>
      <c r="AE243" s="97" t="s">
        <v>64</v>
      </c>
      <c r="AF243" s="89" t="s">
        <v>64</v>
      </c>
      <c r="AG243" s="98">
        <v>0</v>
      </c>
      <c r="AH243" s="90" t="s">
        <v>64</v>
      </c>
      <c r="AI243" s="90" t="s">
        <v>64</v>
      </c>
      <c r="AJ243" s="90" t="s">
        <v>64</v>
      </c>
      <c r="AK243" s="91" t="s">
        <v>64</v>
      </c>
      <c r="AL243" s="99" t="s">
        <v>64</v>
      </c>
      <c r="AM243" s="93" t="s">
        <v>64</v>
      </c>
      <c r="AN243" s="93">
        <v>0</v>
      </c>
      <c r="AO243" s="93">
        <v>0</v>
      </c>
      <c r="AP243" s="93">
        <v>0</v>
      </c>
      <c r="AQ243" s="94">
        <v>0</v>
      </c>
      <c r="AR243" s="48" t="str">
        <f t="shared" si="103"/>
        <v>ok</v>
      </c>
      <c r="AS243" s="48" t="str">
        <f t="shared" si="103"/>
        <v>revisar</v>
      </c>
      <c r="AT243" s="48" t="str">
        <f t="shared" si="103"/>
        <v>revisar</v>
      </c>
      <c r="AU243" s="48" t="str">
        <f t="shared" si="103"/>
        <v>revisar</v>
      </c>
      <c r="AV243" s="48" t="str">
        <f t="shared" si="103"/>
        <v>revisar</v>
      </c>
      <c r="AW243" s="48" t="str">
        <f t="shared" si="103"/>
        <v>ok</v>
      </c>
      <c r="AX243" s="48" t="str">
        <f t="shared" si="103"/>
        <v>revisar</v>
      </c>
      <c r="AY243" s="48" t="str">
        <f t="shared" si="103"/>
        <v>revisar</v>
      </c>
      <c r="AZ243" s="48" t="str">
        <f t="shared" si="103"/>
        <v>revisar</v>
      </c>
      <c r="BA243" s="48" t="str">
        <f t="shared" si="102"/>
        <v>revisar</v>
      </c>
      <c r="BB243" s="48" t="str">
        <f t="shared" si="102"/>
        <v>revisar</v>
      </c>
      <c r="BC243" s="48" t="str">
        <f t="shared" si="102"/>
        <v>revisar</v>
      </c>
      <c r="BD243" s="48" t="str">
        <f t="shared" si="102"/>
        <v>ok</v>
      </c>
      <c r="BE243" s="48" t="str">
        <f t="shared" si="102"/>
        <v>ok</v>
      </c>
      <c r="BF243" s="48" t="str">
        <f t="shared" si="102"/>
        <v>ok</v>
      </c>
      <c r="BG243" s="48" t="str">
        <f t="shared" si="102"/>
        <v>ok</v>
      </c>
    </row>
    <row r="244" spans="1:59" ht="25.5" customHeight="1">
      <c r="A244" s="122"/>
      <c r="B244" s="123" t="e">
        <f t="shared" si="96"/>
        <v>#DIV/0!</v>
      </c>
      <c r="C244" s="122"/>
      <c r="D244" s="124" t="s">
        <v>538</v>
      </c>
      <c r="E244" s="86">
        <v>102162</v>
      </c>
      <c r="F244" s="125" t="s">
        <v>28</v>
      </c>
      <c r="G244" s="88" t="s">
        <v>539</v>
      </c>
      <c r="H244" s="185" t="s">
        <v>40</v>
      </c>
      <c r="I244" s="200"/>
      <c r="J244" s="94"/>
      <c r="K244" s="94">
        <v>28.17</v>
      </c>
      <c r="L244" s="94">
        <v>251.94</v>
      </c>
      <c r="M244" s="186">
        <f t="shared" si="97"/>
        <v>280.11</v>
      </c>
      <c r="N244" s="92">
        <v>0.25190000000000001</v>
      </c>
      <c r="O244" s="93">
        <f t="shared" si="98"/>
        <v>350.66</v>
      </c>
      <c r="P244" s="93"/>
      <c r="Q244" s="93">
        <f t="shared" si="99"/>
        <v>0</v>
      </c>
      <c r="R244" s="93">
        <f t="shared" si="100"/>
        <v>0</v>
      </c>
      <c r="S244" s="94">
        <f t="shared" si="101"/>
        <v>0</v>
      </c>
      <c r="T244" s="118"/>
      <c r="U244" s="118"/>
      <c r="V244" s="6" t="str">
        <f t="shared" si="65"/>
        <v>9.22</v>
      </c>
      <c r="W244" s="6" t="b">
        <f t="shared" si="93"/>
        <v>0</v>
      </c>
      <c r="X244" s="118"/>
      <c r="Y244" s="118"/>
      <c r="Z244" s="118"/>
      <c r="AA244" s="204"/>
      <c r="AB244" s="85" t="s">
        <v>538</v>
      </c>
      <c r="AC244" s="95">
        <v>0</v>
      </c>
      <c r="AD244" s="96">
        <v>0</v>
      </c>
      <c r="AE244" s="97" t="s">
        <v>64</v>
      </c>
      <c r="AF244" s="89" t="s">
        <v>64</v>
      </c>
      <c r="AG244" s="98">
        <v>0</v>
      </c>
      <c r="AH244" s="90" t="s">
        <v>64</v>
      </c>
      <c r="AI244" s="90" t="s">
        <v>64</v>
      </c>
      <c r="AJ244" s="90" t="s">
        <v>64</v>
      </c>
      <c r="AK244" s="91" t="s">
        <v>64</v>
      </c>
      <c r="AL244" s="99" t="s">
        <v>64</v>
      </c>
      <c r="AM244" s="93" t="s">
        <v>64</v>
      </c>
      <c r="AN244" s="93">
        <v>0</v>
      </c>
      <c r="AO244" s="93">
        <v>0</v>
      </c>
      <c r="AP244" s="93">
        <v>0</v>
      </c>
      <c r="AQ244" s="94">
        <v>0</v>
      </c>
      <c r="AR244" s="48" t="str">
        <f t="shared" si="103"/>
        <v>ok</v>
      </c>
      <c r="AS244" s="48" t="str">
        <f t="shared" si="103"/>
        <v>revisar</v>
      </c>
      <c r="AT244" s="48" t="str">
        <f t="shared" si="103"/>
        <v>revisar</v>
      </c>
      <c r="AU244" s="48" t="str">
        <f t="shared" si="103"/>
        <v>revisar</v>
      </c>
      <c r="AV244" s="48" t="str">
        <f t="shared" si="103"/>
        <v>revisar</v>
      </c>
      <c r="AW244" s="48" t="str">
        <f t="shared" si="103"/>
        <v>ok</v>
      </c>
      <c r="AX244" s="48" t="str">
        <f t="shared" si="103"/>
        <v>revisar</v>
      </c>
      <c r="AY244" s="48" t="str">
        <f t="shared" si="103"/>
        <v>revisar</v>
      </c>
      <c r="AZ244" s="48" t="str">
        <f t="shared" si="103"/>
        <v>revisar</v>
      </c>
      <c r="BA244" s="48" t="str">
        <f t="shared" si="102"/>
        <v>revisar</v>
      </c>
      <c r="BB244" s="48" t="str">
        <f t="shared" si="102"/>
        <v>revisar</v>
      </c>
      <c r="BC244" s="48" t="str">
        <f t="shared" si="102"/>
        <v>revisar</v>
      </c>
      <c r="BD244" s="48" t="str">
        <f t="shared" si="102"/>
        <v>ok</v>
      </c>
      <c r="BE244" s="48" t="str">
        <f t="shared" si="102"/>
        <v>ok</v>
      </c>
      <c r="BF244" s="48" t="str">
        <f t="shared" si="102"/>
        <v>ok</v>
      </c>
      <c r="BG244" s="48" t="str">
        <f t="shared" si="102"/>
        <v>ok</v>
      </c>
    </row>
    <row r="245" spans="1:59" ht="25.5" customHeight="1">
      <c r="A245" s="122"/>
      <c r="B245" s="123" t="e">
        <f t="shared" si="96"/>
        <v>#DIV/0!</v>
      </c>
      <c r="C245" s="122"/>
      <c r="D245" s="124" t="s">
        <v>540</v>
      </c>
      <c r="E245" s="86">
        <v>102180</v>
      </c>
      <c r="F245" s="125" t="s">
        <v>28</v>
      </c>
      <c r="G245" s="88" t="s">
        <v>541</v>
      </c>
      <c r="H245" s="185" t="s">
        <v>40</v>
      </c>
      <c r="I245" s="200"/>
      <c r="J245" s="94"/>
      <c r="K245" s="94">
        <v>54.37</v>
      </c>
      <c r="L245" s="94">
        <v>304.10000000000002</v>
      </c>
      <c r="M245" s="186">
        <f t="shared" si="97"/>
        <v>358.47</v>
      </c>
      <c r="N245" s="92">
        <v>0.25190000000000001</v>
      </c>
      <c r="O245" s="93">
        <f t="shared" si="98"/>
        <v>448.76</v>
      </c>
      <c r="P245" s="93"/>
      <c r="Q245" s="93">
        <f t="shared" si="99"/>
        <v>0</v>
      </c>
      <c r="R245" s="93">
        <f t="shared" si="100"/>
        <v>0</v>
      </c>
      <c r="S245" s="94">
        <f t="shared" si="101"/>
        <v>0</v>
      </c>
      <c r="T245" s="118"/>
      <c r="U245" s="118"/>
      <c r="V245" s="6" t="str">
        <f t="shared" si="65"/>
        <v>9.23</v>
      </c>
      <c r="W245" s="6" t="b">
        <f t="shared" si="93"/>
        <v>0</v>
      </c>
      <c r="X245" s="118"/>
      <c r="Y245" s="118"/>
      <c r="Z245" s="118"/>
      <c r="AA245" s="204"/>
      <c r="AB245" s="85" t="s">
        <v>540</v>
      </c>
      <c r="AC245" s="95">
        <v>0</v>
      </c>
      <c r="AD245" s="96">
        <v>0</v>
      </c>
      <c r="AE245" s="97" t="s">
        <v>64</v>
      </c>
      <c r="AF245" s="89" t="s">
        <v>64</v>
      </c>
      <c r="AG245" s="98">
        <v>0</v>
      </c>
      <c r="AH245" s="90" t="s">
        <v>64</v>
      </c>
      <c r="AI245" s="90" t="s">
        <v>64</v>
      </c>
      <c r="AJ245" s="90" t="s">
        <v>64</v>
      </c>
      <c r="AK245" s="91" t="s">
        <v>64</v>
      </c>
      <c r="AL245" s="99" t="s">
        <v>64</v>
      </c>
      <c r="AM245" s="93" t="s">
        <v>64</v>
      </c>
      <c r="AN245" s="93">
        <v>0</v>
      </c>
      <c r="AO245" s="93">
        <v>0</v>
      </c>
      <c r="AP245" s="93">
        <v>0</v>
      </c>
      <c r="AQ245" s="94">
        <v>0</v>
      </c>
      <c r="AR245" s="48" t="str">
        <f t="shared" si="103"/>
        <v>ok</v>
      </c>
      <c r="AS245" s="48" t="str">
        <f t="shared" si="103"/>
        <v>revisar</v>
      </c>
      <c r="AT245" s="48" t="str">
        <f t="shared" si="103"/>
        <v>revisar</v>
      </c>
      <c r="AU245" s="48" t="str">
        <f t="shared" si="103"/>
        <v>revisar</v>
      </c>
      <c r="AV245" s="48" t="str">
        <f t="shared" si="103"/>
        <v>revisar</v>
      </c>
      <c r="AW245" s="48" t="str">
        <f t="shared" si="103"/>
        <v>ok</v>
      </c>
      <c r="AX245" s="48" t="str">
        <f t="shared" si="103"/>
        <v>revisar</v>
      </c>
      <c r="AY245" s="48" t="str">
        <f t="shared" si="103"/>
        <v>revisar</v>
      </c>
      <c r="AZ245" s="48" t="str">
        <f t="shared" si="103"/>
        <v>revisar</v>
      </c>
      <c r="BA245" s="48" t="str">
        <f t="shared" si="102"/>
        <v>revisar</v>
      </c>
      <c r="BB245" s="48" t="str">
        <f t="shared" si="102"/>
        <v>revisar</v>
      </c>
      <c r="BC245" s="48" t="str">
        <f t="shared" si="102"/>
        <v>revisar</v>
      </c>
      <c r="BD245" s="48" t="str">
        <f t="shared" si="102"/>
        <v>ok</v>
      </c>
      <c r="BE245" s="48" t="str">
        <f t="shared" si="102"/>
        <v>ok</v>
      </c>
      <c r="BF245" s="48" t="str">
        <f t="shared" si="102"/>
        <v>ok</v>
      </c>
      <c r="BG245" s="48" t="str">
        <f t="shared" si="102"/>
        <v>ok</v>
      </c>
    </row>
    <row r="246" spans="1:59" ht="25.5" customHeight="1">
      <c r="A246" s="122"/>
      <c r="B246" s="123" t="e">
        <f t="shared" si="96"/>
        <v>#DIV/0!</v>
      </c>
      <c r="C246" s="122"/>
      <c r="D246" s="124" t="s">
        <v>542</v>
      </c>
      <c r="E246" s="86">
        <v>102181</v>
      </c>
      <c r="F246" s="125" t="s">
        <v>28</v>
      </c>
      <c r="G246" s="88" t="s">
        <v>543</v>
      </c>
      <c r="H246" s="185" t="s">
        <v>40</v>
      </c>
      <c r="I246" s="200"/>
      <c r="J246" s="94"/>
      <c r="K246" s="94">
        <v>51.03</v>
      </c>
      <c r="L246" s="94">
        <v>365.92</v>
      </c>
      <c r="M246" s="186">
        <f t="shared" si="97"/>
        <v>416.95000000000005</v>
      </c>
      <c r="N246" s="92">
        <v>0.25190000000000001</v>
      </c>
      <c r="O246" s="93">
        <f t="shared" si="98"/>
        <v>521.97</v>
      </c>
      <c r="P246" s="93"/>
      <c r="Q246" s="93">
        <f t="shared" si="99"/>
        <v>0</v>
      </c>
      <c r="R246" s="93">
        <f t="shared" si="100"/>
        <v>0</v>
      </c>
      <c r="S246" s="94">
        <f t="shared" si="101"/>
        <v>0</v>
      </c>
      <c r="T246" s="118"/>
      <c r="U246" s="118"/>
      <c r="V246" s="6" t="str">
        <f t="shared" si="65"/>
        <v>9.24</v>
      </c>
      <c r="W246" s="6" t="b">
        <f t="shared" si="93"/>
        <v>0</v>
      </c>
      <c r="X246" s="118"/>
      <c r="Y246" s="118"/>
      <c r="Z246" s="118"/>
      <c r="AA246" s="204"/>
      <c r="AB246" s="85" t="s">
        <v>542</v>
      </c>
      <c r="AC246" s="95">
        <v>0</v>
      </c>
      <c r="AD246" s="96">
        <v>0</v>
      </c>
      <c r="AE246" s="97" t="s">
        <v>64</v>
      </c>
      <c r="AF246" s="89" t="s">
        <v>64</v>
      </c>
      <c r="AG246" s="98">
        <v>0</v>
      </c>
      <c r="AH246" s="90" t="s">
        <v>64</v>
      </c>
      <c r="AI246" s="90" t="s">
        <v>64</v>
      </c>
      <c r="AJ246" s="90" t="s">
        <v>64</v>
      </c>
      <c r="AK246" s="91" t="s">
        <v>64</v>
      </c>
      <c r="AL246" s="99" t="s">
        <v>64</v>
      </c>
      <c r="AM246" s="93" t="s">
        <v>64</v>
      </c>
      <c r="AN246" s="93">
        <v>0</v>
      </c>
      <c r="AO246" s="93">
        <v>0</v>
      </c>
      <c r="AP246" s="93">
        <v>0</v>
      </c>
      <c r="AQ246" s="94">
        <v>0</v>
      </c>
      <c r="AR246" s="48" t="str">
        <f t="shared" si="103"/>
        <v>ok</v>
      </c>
      <c r="AS246" s="48" t="str">
        <f t="shared" si="103"/>
        <v>revisar</v>
      </c>
      <c r="AT246" s="48" t="str">
        <f t="shared" si="103"/>
        <v>revisar</v>
      </c>
      <c r="AU246" s="48" t="str">
        <f t="shared" si="103"/>
        <v>revisar</v>
      </c>
      <c r="AV246" s="48" t="str">
        <f t="shared" si="103"/>
        <v>revisar</v>
      </c>
      <c r="AW246" s="48" t="str">
        <f t="shared" si="103"/>
        <v>ok</v>
      </c>
      <c r="AX246" s="48" t="str">
        <f t="shared" si="103"/>
        <v>revisar</v>
      </c>
      <c r="AY246" s="48" t="str">
        <f t="shared" si="103"/>
        <v>revisar</v>
      </c>
      <c r="AZ246" s="48" t="str">
        <f t="shared" si="103"/>
        <v>revisar</v>
      </c>
      <c r="BA246" s="48" t="str">
        <f t="shared" si="102"/>
        <v>revisar</v>
      </c>
      <c r="BB246" s="48" t="str">
        <f t="shared" si="102"/>
        <v>revisar</v>
      </c>
      <c r="BC246" s="48" t="str">
        <f t="shared" si="102"/>
        <v>revisar</v>
      </c>
      <c r="BD246" s="48" t="str">
        <f t="shared" si="102"/>
        <v>ok</v>
      </c>
      <c r="BE246" s="48" t="str">
        <f t="shared" si="102"/>
        <v>ok</v>
      </c>
      <c r="BF246" s="48" t="str">
        <f t="shared" si="102"/>
        <v>ok</v>
      </c>
      <c r="BG246" s="48" t="str">
        <f t="shared" si="102"/>
        <v>ok</v>
      </c>
    </row>
    <row r="247" spans="1:59" ht="25.5" customHeight="1">
      <c r="A247" s="122"/>
      <c r="B247" s="123" t="e">
        <f t="shared" si="96"/>
        <v>#DIV/0!</v>
      </c>
      <c r="C247" s="122"/>
      <c r="D247" s="124" t="s">
        <v>544</v>
      </c>
      <c r="E247" s="86">
        <v>38124</v>
      </c>
      <c r="F247" s="125" t="s">
        <v>28</v>
      </c>
      <c r="G247" s="88" t="s">
        <v>545</v>
      </c>
      <c r="H247" s="185" t="s">
        <v>76</v>
      </c>
      <c r="I247" s="200"/>
      <c r="J247" s="94"/>
      <c r="K247" s="94">
        <v>0</v>
      </c>
      <c r="L247" s="94">
        <v>32.950000000000003</v>
      </c>
      <c r="M247" s="186">
        <f t="shared" si="97"/>
        <v>32.950000000000003</v>
      </c>
      <c r="N247" s="92">
        <v>0.25190000000000001</v>
      </c>
      <c r="O247" s="93">
        <f t="shared" si="98"/>
        <v>41.25</v>
      </c>
      <c r="P247" s="93"/>
      <c r="Q247" s="93">
        <f t="shared" si="99"/>
        <v>0</v>
      </c>
      <c r="R247" s="93">
        <f t="shared" si="100"/>
        <v>0</v>
      </c>
      <c r="S247" s="94">
        <f t="shared" si="101"/>
        <v>0</v>
      </c>
      <c r="T247" s="118"/>
      <c r="U247" s="118"/>
      <c r="V247" s="6" t="str">
        <f t="shared" si="65"/>
        <v>9.25</v>
      </c>
      <c r="W247" s="6" t="b">
        <f t="shared" si="93"/>
        <v>0</v>
      </c>
      <c r="X247" s="118"/>
      <c r="Y247" s="118"/>
      <c r="Z247" s="118"/>
      <c r="AA247" s="204"/>
      <c r="AB247" s="85" t="s">
        <v>544</v>
      </c>
      <c r="AC247" s="95">
        <v>0</v>
      </c>
      <c r="AD247" s="96">
        <v>0</v>
      </c>
      <c r="AE247" s="97" t="s">
        <v>64</v>
      </c>
      <c r="AF247" s="89" t="s">
        <v>64</v>
      </c>
      <c r="AG247" s="98">
        <v>0</v>
      </c>
      <c r="AH247" s="90" t="s">
        <v>64</v>
      </c>
      <c r="AI247" s="90" t="s">
        <v>64</v>
      </c>
      <c r="AJ247" s="90" t="s">
        <v>64</v>
      </c>
      <c r="AK247" s="91" t="s">
        <v>64</v>
      </c>
      <c r="AL247" s="99" t="s">
        <v>64</v>
      </c>
      <c r="AM247" s="93" t="s">
        <v>64</v>
      </c>
      <c r="AN247" s="93">
        <v>0</v>
      </c>
      <c r="AO247" s="93">
        <v>0</v>
      </c>
      <c r="AP247" s="93">
        <v>0</v>
      </c>
      <c r="AQ247" s="94">
        <v>0</v>
      </c>
      <c r="AR247" s="48" t="str">
        <f t="shared" si="103"/>
        <v>ok</v>
      </c>
      <c r="AS247" s="48" t="str">
        <f t="shared" si="103"/>
        <v>revisar</v>
      </c>
      <c r="AT247" s="48" t="str">
        <f t="shared" si="103"/>
        <v>revisar</v>
      </c>
      <c r="AU247" s="48" t="str">
        <f t="shared" si="103"/>
        <v>revisar</v>
      </c>
      <c r="AV247" s="48" t="str">
        <f t="shared" si="103"/>
        <v>revisar</v>
      </c>
      <c r="AW247" s="48" t="str">
        <f t="shared" si="103"/>
        <v>ok</v>
      </c>
      <c r="AX247" s="48" t="str">
        <f t="shared" si="103"/>
        <v>revisar</v>
      </c>
      <c r="AY247" s="48" t="str">
        <f t="shared" si="103"/>
        <v>revisar</v>
      </c>
      <c r="AZ247" s="48" t="str">
        <f t="shared" si="103"/>
        <v>revisar</v>
      </c>
      <c r="BA247" s="48" t="str">
        <f t="shared" si="102"/>
        <v>revisar</v>
      </c>
      <c r="BB247" s="48" t="str">
        <f t="shared" si="102"/>
        <v>revisar</v>
      </c>
      <c r="BC247" s="48" t="str">
        <f t="shared" si="102"/>
        <v>revisar</v>
      </c>
      <c r="BD247" s="48" t="str">
        <f t="shared" si="102"/>
        <v>ok</v>
      </c>
      <c r="BE247" s="48" t="str">
        <f t="shared" si="102"/>
        <v>ok</v>
      </c>
      <c r="BF247" s="48" t="str">
        <f t="shared" si="102"/>
        <v>ok</v>
      </c>
      <c r="BG247" s="48" t="str">
        <f t="shared" si="102"/>
        <v>ok</v>
      </c>
    </row>
    <row r="248" spans="1:59" ht="25.5" customHeight="1">
      <c r="A248" s="122"/>
      <c r="B248" s="123" t="e">
        <f t="shared" si="96"/>
        <v>#DIV/0!</v>
      </c>
      <c r="C248" s="122"/>
      <c r="D248" s="124" t="s">
        <v>546</v>
      </c>
      <c r="E248" s="86">
        <v>100709</v>
      </c>
      <c r="F248" s="125" t="s">
        <v>28</v>
      </c>
      <c r="G248" s="88" t="s">
        <v>547</v>
      </c>
      <c r="H248" s="185" t="s">
        <v>76</v>
      </c>
      <c r="I248" s="200"/>
      <c r="J248" s="94"/>
      <c r="K248" s="94">
        <v>26.74</v>
      </c>
      <c r="L248" s="94">
        <v>28.86</v>
      </c>
      <c r="M248" s="186">
        <f t="shared" si="97"/>
        <v>55.599999999999994</v>
      </c>
      <c r="N248" s="92">
        <v>0.25190000000000001</v>
      </c>
      <c r="O248" s="93">
        <f t="shared" si="98"/>
        <v>69.599999999999994</v>
      </c>
      <c r="P248" s="93"/>
      <c r="Q248" s="93">
        <f t="shared" si="99"/>
        <v>0</v>
      </c>
      <c r="R248" s="93">
        <f t="shared" si="100"/>
        <v>0</v>
      </c>
      <c r="S248" s="94">
        <f t="shared" si="101"/>
        <v>0</v>
      </c>
      <c r="T248" s="118"/>
      <c r="U248" s="118"/>
      <c r="V248" s="6" t="str">
        <f t="shared" si="65"/>
        <v>9.26</v>
      </c>
      <c r="W248" s="6" t="b">
        <f t="shared" si="93"/>
        <v>0</v>
      </c>
      <c r="X248" s="118"/>
      <c r="Y248" s="118"/>
      <c r="Z248" s="118"/>
      <c r="AA248" s="204"/>
      <c r="AB248" s="85" t="s">
        <v>546</v>
      </c>
      <c r="AC248" s="95">
        <v>0</v>
      </c>
      <c r="AD248" s="96">
        <v>0</v>
      </c>
      <c r="AE248" s="97" t="s">
        <v>64</v>
      </c>
      <c r="AF248" s="89" t="s">
        <v>64</v>
      </c>
      <c r="AG248" s="98">
        <v>0</v>
      </c>
      <c r="AH248" s="90" t="s">
        <v>64</v>
      </c>
      <c r="AI248" s="90" t="s">
        <v>64</v>
      </c>
      <c r="AJ248" s="90" t="s">
        <v>64</v>
      </c>
      <c r="AK248" s="91" t="s">
        <v>64</v>
      </c>
      <c r="AL248" s="99" t="s">
        <v>64</v>
      </c>
      <c r="AM248" s="93" t="s">
        <v>64</v>
      </c>
      <c r="AN248" s="93">
        <v>0</v>
      </c>
      <c r="AO248" s="93">
        <v>0</v>
      </c>
      <c r="AP248" s="93">
        <v>0</v>
      </c>
      <c r="AQ248" s="94">
        <v>0</v>
      </c>
      <c r="AR248" s="48" t="str">
        <f t="shared" si="103"/>
        <v>ok</v>
      </c>
      <c r="AS248" s="48" t="str">
        <f t="shared" si="103"/>
        <v>revisar</v>
      </c>
      <c r="AT248" s="48" t="str">
        <f t="shared" si="103"/>
        <v>revisar</v>
      </c>
      <c r="AU248" s="48" t="str">
        <f t="shared" si="103"/>
        <v>revisar</v>
      </c>
      <c r="AV248" s="48" t="str">
        <f t="shared" si="103"/>
        <v>revisar</v>
      </c>
      <c r="AW248" s="48" t="str">
        <f t="shared" si="103"/>
        <v>ok</v>
      </c>
      <c r="AX248" s="48" t="str">
        <f t="shared" si="103"/>
        <v>revisar</v>
      </c>
      <c r="AY248" s="48" t="str">
        <f t="shared" si="103"/>
        <v>revisar</v>
      </c>
      <c r="AZ248" s="48" t="str">
        <f t="shared" si="103"/>
        <v>revisar</v>
      </c>
      <c r="BA248" s="48" t="str">
        <f t="shared" si="102"/>
        <v>revisar</v>
      </c>
      <c r="BB248" s="48" t="str">
        <f t="shared" si="102"/>
        <v>revisar</v>
      </c>
      <c r="BC248" s="48" t="str">
        <f t="shared" si="102"/>
        <v>revisar</v>
      </c>
      <c r="BD248" s="48" t="str">
        <f t="shared" si="102"/>
        <v>ok</v>
      </c>
      <c r="BE248" s="48" t="str">
        <f t="shared" si="102"/>
        <v>ok</v>
      </c>
      <c r="BF248" s="48" t="str">
        <f t="shared" si="102"/>
        <v>ok</v>
      </c>
      <c r="BG248" s="48" t="str">
        <f t="shared" si="102"/>
        <v>ok</v>
      </c>
    </row>
    <row r="249" spans="1:59" ht="37.5" customHeight="1">
      <c r="A249" s="122"/>
      <c r="B249" s="123" t="e">
        <f t="shared" si="96"/>
        <v>#DIV/0!</v>
      </c>
      <c r="C249" s="122"/>
      <c r="D249" s="124" t="s">
        <v>548</v>
      </c>
      <c r="E249" s="86" t="s">
        <v>549</v>
      </c>
      <c r="F249" s="125" t="s">
        <v>42</v>
      </c>
      <c r="G249" s="88" t="s">
        <v>550</v>
      </c>
      <c r="H249" s="185" t="s">
        <v>76</v>
      </c>
      <c r="I249" s="200"/>
      <c r="J249" s="94"/>
      <c r="K249" s="94">
        <v>38.11</v>
      </c>
      <c r="L249" s="94">
        <v>148.91</v>
      </c>
      <c r="M249" s="186">
        <f t="shared" si="97"/>
        <v>187.01999999999998</v>
      </c>
      <c r="N249" s="92">
        <v>0.25190000000000001</v>
      </c>
      <c r="O249" s="93">
        <f t="shared" si="98"/>
        <v>234.13</v>
      </c>
      <c r="P249" s="93"/>
      <c r="Q249" s="93">
        <f t="shared" si="99"/>
        <v>0</v>
      </c>
      <c r="R249" s="93">
        <f t="shared" si="100"/>
        <v>0</v>
      </c>
      <c r="S249" s="94">
        <f t="shared" si="101"/>
        <v>0</v>
      </c>
      <c r="T249" s="118"/>
      <c r="U249" s="118"/>
      <c r="V249" s="6" t="str">
        <f t="shared" si="65"/>
        <v>9.27</v>
      </c>
      <c r="W249" s="6" t="b">
        <f t="shared" si="93"/>
        <v>0</v>
      </c>
      <c r="X249" s="118"/>
      <c r="Y249" s="118"/>
      <c r="Z249" s="118"/>
      <c r="AA249" s="204"/>
      <c r="AB249" s="85" t="s">
        <v>548</v>
      </c>
      <c r="AC249" s="95">
        <v>0</v>
      </c>
      <c r="AD249" s="96">
        <v>0</v>
      </c>
      <c r="AE249" s="97" t="s">
        <v>64</v>
      </c>
      <c r="AF249" s="89" t="s">
        <v>64</v>
      </c>
      <c r="AG249" s="98">
        <v>0</v>
      </c>
      <c r="AH249" s="90" t="s">
        <v>64</v>
      </c>
      <c r="AI249" s="90" t="s">
        <v>64</v>
      </c>
      <c r="AJ249" s="90" t="s">
        <v>64</v>
      </c>
      <c r="AK249" s="91" t="s">
        <v>64</v>
      </c>
      <c r="AL249" s="99" t="s">
        <v>64</v>
      </c>
      <c r="AM249" s="93" t="s">
        <v>64</v>
      </c>
      <c r="AN249" s="93">
        <v>0</v>
      </c>
      <c r="AO249" s="93">
        <v>0</v>
      </c>
      <c r="AP249" s="93">
        <v>0</v>
      </c>
      <c r="AQ249" s="94">
        <v>0</v>
      </c>
      <c r="AR249" s="48" t="str">
        <f t="shared" si="103"/>
        <v>ok</v>
      </c>
      <c r="AS249" s="48" t="str">
        <f t="shared" si="103"/>
        <v>revisar</v>
      </c>
      <c r="AT249" s="48" t="str">
        <f t="shared" si="103"/>
        <v>revisar</v>
      </c>
      <c r="AU249" s="48" t="str">
        <f t="shared" si="103"/>
        <v>revisar</v>
      </c>
      <c r="AV249" s="48" t="str">
        <f t="shared" si="103"/>
        <v>revisar</v>
      </c>
      <c r="AW249" s="48" t="str">
        <f t="shared" si="103"/>
        <v>ok</v>
      </c>
      <c r="AX249" s="48" t="str">
        <f t="shared" si="103"/>
        <v>revisar</v>
      </c>
      <c r="AY249" s="48" t="str">
        <f t="shared" si="103"/>
        <v>revisar</v>
      </c>
      <c r="AZ249" s="48" t="str">
        <f t="shared" si="103"/>
        <v>revisar</v>
      </c>
      <c r="BA249" s="48" t="str">
        <f t="shared" si="102"/>
        <v>revisar</v>
      </c>
      <c r="BB249" s="48" t="str">
        <f t="shared" si="102"/>
        <v>revisar</v>
      </c>
      <c r="BC249" s="48" t="str">
        <f t="shared" si="102"/>
        <v>revisar</v>
      </c>
      <c r="BD249" s="48" t="str">
        <f t="shared" si="102"/>
        <v>ok</v>
      </c>
      <c r="BE249" s="48" t="str">
        <f t="shared" si="102"/>
        <v>ok</v>
      </c>
      <c r="BF249" s="48" t="str">
        <f t="shared" si="102"/>
        <v>ok</v>
      </c>
      <c r="BG249" s="48" t="str">
        <f t="shared" si="102"/>
        <v>ok</v>
      </c>
    </row>
    <row r="250" spans="1:59" ht="25.5" customHeight="1">
      <c r="A250" s="122"/>
      <c r="B250" s="123" t="e">
        <f t="shared" si="96"/>
        <v>#DIV/0!</v>
      </c>
      <c r="C250" s="122"/>
      <c r="D250" s="124" t="s">
        <v>551</v>
      </c>
      <c r="E250" s="86">
        <v>90830</v>
      </c>
      <c r="F250" s="125" t="s">
        <v>28</v>
      </c>
      <c r="G250" s="88" t="s">
        <v>552</v>
      </c>
      <c r="H250" s="185" t="s">
        <v>76</v>
      </c>
      <c r="I250" s="200"/>
      <c r="J250" s="94"/>
      <c r="K250" s="94">
        <v>29.27</v>
      </c>
      <c r="L250" s="94">
        <v>168.13</v>
      </c>
      <c r="M250" s="186">
        <f t="shared" si="97"/>
        <v>197.4</v>
      </c>
      <c r="N250" s="92">
        <v>0.25190000000000001</v>
      </c>
      <c r="O250" s="93">
        <f t="shared" si="98"/>
        <v>247.12</v>
      </c>
      <c r="P250" s="93"/>
      <c r="Q250" s="93">
        <f t="shared" si="99"/>
        <v>0</v>
      </c>
      <c r="R250" s="93">
        <f t="shared" si="100"/>
        <v>0</v>
      </c>
      <c r="S250" s="94">
        <f t="shared" si="101"/>
        <v>0</v>
      </c>
      <c r="T250" s="118"/>
      <c r="U250" s="118"/>
      <c r="V250" s="6" t="str">
        <f t="shared" si="65"/>
        <v>9.28</v>
      </c>
      <c r="W250" s="6" t="b">
        <f t="shared" si="93"/>
        <v>0</v>
      </c>
      <c r="X250" s="118"/>
      <c r="Y250" s="118"/>
      <c r="Z250" s="118"/>
      <c r="AA250" s="204"/>
      <c r="AB250" s="85" t="s">
        <v>551</v>
      </c>
      <c r="AC250" s="95">
        <v>0</v>
      </c>
      <c r="AD250" s="96">
        <v>0</v>
      </c>
      <c r="AE250" s="97" t="s">
        <v>64</v>
      </c>
      <c r="AF250" s="89" t="s">
        <v>64</v>
      </c>
      <c r="AG250" s="98">
        <v>0</v>
      </c>
      <c r="AH250" s="90" t="s">
        <v>64</v>
      </c>
      <c r="AI250" s="90" t="s">
        <v>64</v>
      </c>
      <c r="AJ250" s="90" t="s">
        <v>64</v>
      </c>
      <c r="AK250" s="91" t="s">
        <v>64</v>
      </c>
      <c r="AL250" s="99" t="s">
        <v>64</v>
      </c>
      <c r="AM250" s="93" t="s">
        <v>64</v>
      </c>
      <c r="AN250" s="93">
        <v>0</v>
      </c>
      <c r="AO250" s="93">
        <v>0</v>
      </c>
      <c r="AP250" s="93">
        <v>0</v>
      </c>
      <c r="AQ250" s="94">
        <v>0</v>
      </c>
      <c r="AR250" s="48" t="str">
        <f t="shared" si="103"/>
        <v>ok</v>
      </c>
      <c r="AS250" s="48" t="str">
        <f t="shared" si="103"/>
        <v>revisar</v>
      </c>
      <c r="AT250" s="48" t="str">
        <f t="shared" si="103"/>
        <v>revisar</v>
      </c>
      <c r="AU250" s="48" t="str">
        <f t="shared" si="103"/>
        <v>revisar</v>
      </c>
      <c r="AV250" s="48" t="str">
        <f t="shared" si="103"/>
        <v>revisar</v>
      </c>
      <c r="AW250" s="48" t="str">
        <f t="shared" si="103"/>
        <v>ok</v>
      </c>
      <c r="AX250" s="48" t="str">
        <f t="shared" si="103"/>
        <v>revisar</v>
      </c>
      <c r="AY250" s="48" t="str">
        <f t="shared" si="103"/>
        <v>revisar</v>
      </c>
      <c r="AZ250" s="48" t="str">
        <f t="shared" si="103"/>
        <v>revisar</v>
      </c>
      <c r="BA250" s="48" t="str">
        <f t="shared" si="102"/>
        <v>revisar</v>
      </c>
      <c r="BB250" s="48" t="str">
        <f t="shared" si="102"/>
        <v>revisar</v>
      </c>
      <c r="BC250" s="48" t="str">
        <f t="shared" si="102"/>
        <v>revisar</v>
      </c>
      <c r="BD250" s="48" t="str">
        <f t="shared" si="102"/>
        <v>ok</v>
      </c>
      <c r="BE250" s="48" t="str">
        <f t="shared" si="102"/>
        <v>ok</v>
      </c>
      <c r="BF250" s="48" t="str">
        <f t="shared" si="102"/>
        <v>ok</v>
      </c>
      <c r="BG250" s="48" t="str">
        <f t="shared" si="102"/>
        <v>ok</v>
      </c>
    </row>
    <row r="251" spans="1:59" ht="25.5" customHeight="1">
      <c r="A251" s="122"/>
      <c r="B251" s="123" t="e">
        <f t="shared" si="96"/>
        <v>#DIV/0!</v>
      </c>
      <c r="C251" s="122"/>
      <c r="D251" s="124" t="s">
        <v>553</v>
      </c>
      <c r="E251" s="86">
        <v>90831</v>
      </c>
      <c r="F251" s="125" t="s">
        <v>28</v>
      </c>
      <c r="G251" s="88" t="s">
        <v>554</v>
      </c>
      <c r="H251" s="185" t="s">
        <v>76</v>
      </c>
      <c r="I251" s="200"/>
      <c r="J251" s="94"/>
      <c r="K251" s="94">
        <v>22.4</v>
      </c>
      <c r="L251" s="94">
        <v>151.12</v>
      </c>
      <c r="M251" s="186">
        <f t="shared" si="97"/>
        <v>173.52</v>
      </c>
      <c r="N251" s="92">
        <v>0.25190000000000001</v>
      </c>
      <c r="O251" s="93">
        <f t="shared" si="98"/>
        <v>217.22</v>
      </c>
      <c r="P251" s="93"/>
      <c r="Q251" s="93">
        <f t="shared" si="99"/>
        <v>0</v>
      </c>
      <c r="R251" s="93">
        <f t="shared" si="100"/>
        <v>0</v>
      </c>
      <c r="S251" s="94">
        <f t="shared" si="101"/>
        <v>0</v>
      </c>
      <c r="T251" s="118"/>
      <c r="U251" s="118"/>
      <c r="V251" s="6" t="str">
        <f t="shared" si="65"/>
        <v>9.29</v>
      </c>
      <c r="W251" s="6" t="b">
        <f t="shared" si="93"/>
        <v>0</v>
      </c>
      <c r="X251" s="118"/>
      <c r="Y251" s="118"/>
      <c r="Z251" s="118"/>
      <c r="AA251" s="204"/>
      <c r="AB251" s="85" t="s">
        <v>553</v>
      </c>
      <c r="AC251" s="95">
        <v>0</v>
      </c>
      <c r="AD251" s="96">
        <v>0</v>
      </c>
      <c r="AE251" s="97" t="s">
        <v>64</v>
      </c>
      <c r="AF251" s="89" t="s">
        <v>64</v>
      </c>
      <c r="AG251" s="98">
        <v>0</v>
      </c>
      <c r="AH251" s="90" t="s">
        <v>64</v>
      </c>
      <c r="AI251" s="90" t="s">
        <v>64</v>
      </c>
      <c r="AJ251" s="90" t="s">
        <v>64</v>
      </c>
      <c r="AK251" s="91" t="s">
        <v>64</v>
      </c>
      <c r="AL251" s="99" t="s">
        <v>64</v>
      </c>
      <c r="AM251" s="93" t="s">
        <v>64</v>
      </c>
      <c r="AN251" s="93">
        <v>0</v>
      </c>
      <c r="AO251" s="93">
        <v>0</v>
      </c>
      <c r="AP251" s="93">
        <v>0</v>
      </c>
      <c r="AQ251" s="94">
        <v>0</v>
      </c>
      <c r="AR251" s="48" t="str">
        <f t="shared" si="103"/>
        <v>ok</v>
      </c>
      <c r="AS251" s="48" t="str">
        <f t="shared" si="103"/>
        <v>revisar</v>
      </c>
      <c r="AT251" s="48" t="str">
        <f t="shared" si="103"/>
        <v>revisar</v>
      </c>
      <c r="AU251" s="48" t="str">
        <f t="shared" si="103"/>
        <v>revisar</v>
      </c>
      <c r="AV251" s="48" t="str">
        <f t="shared" si="103"/>
        <v>revisar</v>
      </c>
      <c r="AW251" s="48" t="str">
        <f t="shared" si="103"/>
        <v>ok</v>
      </c>
      <c r="AX251" s="48" t="str">
        <f t="shared" si="103"/>
        <v>revisar</v>
      </c>
      <c r="AY251" s="48" t="str">
        <f t="shared" si="103"/>
        <v>revisar</v>
      </c>
      <c r="AZ251" s="48" t="str">
        <f t="shared" si="103"/>
        <v>revisar</v>
      </c>
      <c r="BA251" s="48" t="str">
        <f t="shared" si="102"/>
        <v>revisar</v>
      </c>
      <c r="BB251" s="48" t="str">
        <f t="shared" si="102"/>
        <v>revisar</v>
      </c>
      <c r="BC251" s="48" t="str">
        <f t="shared" si="102"/>
        <v>revisar</v>
      </c>
      <c r="BD251" s="48" t="str">
        <f t="shared" si="102"/>
        <v>ok</v>
      </c>
      <c r="BE251" s="48" t="str">
        <f t="shared" si="102"/>
        <v>ok</v>
      </c>
      <c r="BF251" s="48" t="str">
        <f t="shared" si="102"/>
        <v>ok</v>
      </c>
      <c r="BG251" s="48" t="str">
        <f t="shared" si="102"/>
        <v>ok</v>
      </c>
    </row>
    <row r="252" spans="1:59" ht="25.5" customHeight="1">
      <c r="A252" s="122"/>
      <c r="B252" s="123" t="e">
        <f t="shared" si="96"/>
        <v>#DIV/0!</v>
      </c>
      <c r="C252" s="122"/>
      <c r="D252" s="124" t="s">
        <v>555</v>
      </c>
      <c r="E252" s="86">
        <v>102185</v>
      </c>
      <c r="F252" s="125" t="s">
        <v>28</v>
      </c>
      <c r="G252" s="88" t="s">
        <v>556</v>
      </c>
      <c r="H252" s="185" t="s">
        <v>76</v>
      </c>
      <c r="I252" s="200"/>
      <c r="J252" s="94"/>
      <c r="K252" s="94">
        <v>243.11</v>
      </c>
      <c r="L252" s="94">
        <v>3678.16</v>
      </c>
      <c r="M252" s="186">
        <f t="shared" ref="M252" si="104">SUM(K252:L252)</f>
        <v>3921.27</v>
      </c>
      <c r="N252" s="92">
        <v>0.25190000000000001</v>
      </c>
      <c r="O252" s="93">
        <f t="shared" si="98"/>
        <v>4909.03</v>
      </c>
      <c r="P252" s="93"/>
      <c r="Q252" s="93">
        <f t="shared" si="99"/>
        <v>0</v>
      </c>
      <c r="R252" s="93">
        <f t="shared" si="100"/>
        <v>0</v>
      </c>
      <c r="S252" s="94">
        <f t="shared" si="101"/>
        <v>0</v>
      </c>
      <c r="T252" s="118"/>
      <c r="U252" s="118"/>
      <c r="V252" s="6" t="str">
        <f t="shared" si="65"/>
        <v>9.30</v>
      </c>
      <c r="W252" s="6" t="b">
        <f t="shared" si="93"/>
        <v>0</v>
      </c>
      <c r="X252" s="118"/>
      <c r="Y252" s="118"/>
      <c r="Z252" s="118"/>
      <c r="AA252" s="204"/>
      <c r="AB252" s="85" t="s">
        <v>555</v>
      </c>
      <c r="AC252" s="95">
        <v>0</v>
      </c>
      <c r="AD252" s="96">
        <v>0</v>
      </c>
      <c r="AE252" s="97" t="s">
        <v>64</v>
      </c>
      <c r="AF252" s="89" t="s">
        <v>64</v>
      </c>
      <c r="AG252" s="98">
        <v>0</v>
      </c>
      <c r="AH252" s="90" t="s">
        <v>64</v>
      </c>
      <c r="AI252" s="90" t="s">
        <v>64</v>
      </c>
      <c r="AJ252" s="90" t="s">
        <v>64</v>
      </c>
      <c r="AK252" s="91" t="s">
        <v>64</v>
      </c>
      <c r="AL252" s="99" t="s">
        <v>64</v>
      </c>
      <c r="AM252" s="93" t="s">
        <v>64</v>
      </c>
      <c r="AN252" s="93">
        <v>0</v>
      </c>
      <c r="AO252" s="93">
        <v>0</v>
      </c>
      <c r="AP252" s="93">
        <v>0</v>
      </c>
      <c r="AQ252" s="94">
        <v>0</v>
      </c>
      <c r="AR252" s="48" t="str">
        <f t="shared" si="103"/>
        <v>ok</v>
      </c>
      <c r="AS252" s="48" t="str">
        <f t="shared" si="103"/>
        <v>revisar</v>
      </c>
      <c r="AT252" s="48" t="str">
        <f t="shared" si="103"/>
        <v>revisar</v>
      </c>
      <c r="AU252" s="48" t="str">
        <f t="shared" si="103"/>
        <v>revisar</v>
      </c>
      <c r="AV252" s="48" t="str">
        <f t="shared" si="103"/>
        <v>revisar</v>
      </c>
      <c r="AW252" s="48" t="str">
        <f t="shared" si="103"/>
        <v>ok</v>
      </c>
      <c r="AX252" s="48" t="str">
        <f t="shared" si="103"/>
        <v>revisar</v>
      </c>
      <c r="AY252" s="48" t="str">
        <f t="shared" si="103"/>
        <v>revisar</v>
      </c>
      <c r="AZ252" s="48" t="str">
        <f t="shared" si="103"/>
        <v>revisar</v>
      </c>
      <c r="BA252" s="48" t="str">
        <f t="shared" si="102"/>
        <v>revisar</v>
      </c>
      <c r="BB252" s="48" t="str">
        <f t="shared" si="102"/>
        <v>revisar</v>
      </c>
      <c r="BC252" s="48" t="str">
        <f t="shared" si="102"/>
        <v>revisar</v>
      </c>
      <c r="BD252" s="48" t="str">
        <f t="shared" si="102"/>
        <v>ok</v>
      </c>
      <c r="BE252" s="48" t="str">
        <f t="shared" si="102"/>
        <v>ok</v>
      </c>
      <c r="BF252" s="48" t="str">
        <f t="shared" si="102"/>
        <v>ok</v>
      </c>
      <c r="BG252" s="48" t="str">
        <f t="shared" si="102"/>
        <v>ok</v>
      </c>
    </row>
    <row r="253" spans="1:59" ht="6" customHeight="1">
      <c r="A253" s="122"/>
      <c r="B253" s="123"/>
      <c r="C253" s="122"/>
      <c r="D253" s="102"/>
      <c r="E253" s="102"/>
      <c r="F253" s="102"/>
      <c r="G253" s="127"/>
      <c r="H253" s="101"/>
      <c r="I253" s="188"/>
      <c r="J253" s="193"/>
      <c r="K253" s="193"/>
      <c r="L253" s="193"/>
      <c r="M253" s="190"/>
      <c r="N253" s="129"/>
      <c r="O253" s="109"/>
      <c r="P253" s="109"/>
      <c r="Q253" s="109"/>
      <c r="R253" s="109"/>
      <c r="S253" s="110"/>
      <c r="T253" s="118"/>
      <c r="U253" s="118"/>
      <c r="V253" s="6">
        <f t="shared" ref="V253:V510" si="105">D253</f>
        <v>0</v>
      </c>
      <c r="W253" s="6">
        <f t="shared" si="93"/>
        <v>0</v>
      </c>
      <c r="X253" s="118"/>
      <c r="Y253" s="118"/>
      <c r="Z253" s="118"/>
      <c r="AA253" s="204"/>
      <c r="AB253" s="102"/>
      <c r="AC253" s="102"/>
      <c r="AD253" s="102"/>
      <c r="AE253" s="127"/>
      <c r="AF253" s="102"/>
      <c r="AG253" s="131"/>
      <c r="AH253" s="128"/>
      <c r="AI253" s="128"/>
      <c r="AJ253" s="128"/>
      <c r="AK253" s="107"/>
      <c r="AL253" s="129"/>
      <c r="AM253" s="109"/>
      <c r="AN253" s="109"/>
      <c r="AO253" s="109"/>
      <c r="AP253" s="109"/>
      <c r="AQ253" s="110"/>
      <c r="AR253" s="48" t="str">
        <f t="shared" si="103"/>
        <v>ok</v>
      </c>
      <c r="AS253" s="48" t="str">
        <f t="shared" si="103"/>
        <v>ok</v>
      </c>
      <c r="AT253" s="48" t="str">
        <f t="shared" si="103"/>
        <v>ok</v>
      </c>
      <c r="AU253" s="48" t="str">
        <f t="shared" si="103"/>
        <v>ok</v>
      </c>
      <c r="AV253" s="48" t="str">
        <f t="shared" si="103"/>
        <v>ok</v>
      </c>
      <c r="AW253" s="48" t="str">
        <f t="shared" si="103"/>
        <v>ok</v>
      </c>
      <c r="AX253" s="48" t="str">
        <f t="shared" si="103"/>
        <v>ok</v>
      </c>
      <c r="AY253" s="48" t="str">
        <f t="shared" si="103"/>
        <v>ok</v>
      </c>
      <c r="AZ253" s="48" t="str">
        <f t="shared" si="103"/>
        <v>ok</v>
      </c>
      <c r="BA253" s="48" t="str">
        <f t="shared" si="102"/>
        <v>ok</v>
      </c>
      <c r="BB253" s="48" t="str">
        <f t="shared" si="102"/>
        <v>ok</v>
      </c>
      <c r="BC253" s="48" t="str">
        <f t="shared" si="102"/>
        <v>ok</v>
      </c>
      <c r="BD253" s="48" t="str">
        <f t="shared" si="102"/>
        <v>ok</v>
      </c>
      <c r="BE253" s="48" t="str">
        <f t="shared" si="102"/>
        <v>ok</v>
      </c>
      <c r="BF253" s="48" t="str">
        <f t="shared" si="102"/>
        <v>ok</v>
      </c>
      <c r="BG253" s="48" t="str">
        <f t="shared" si="102"/>
        <v>ok</v>
      </c>
    </row>
    <row r="254" spans="1:59" ht="15" customHeight="1">
      <c r="A254" s="51"/>
      <c r="B254" s="52"/>
      <c r="C254" s="51"/>
      <c r="D254" s="111"/>
      <c r="E254" s="112"/>
      <c r="F254" s="112"/>
      <c r="G254" s="112"/>
      <c r="H254" s="191"/>
      <c r="I254" s="192"/>
      <c r="J254" s="191"/>
      <c r="K254" s="191"/>
      <c r="L254" s="191"/>
      <c r="M254" s="191"/>
      <c r="N254" s="83"/>
      <c r="O254" s="113" t="str">
        <f>CONCATENATE("Subtotal ",G222)</f>
        <v>Subtotal ESQUADRIAS / VIDROS / FERRAGENS</v>
      </c>
      <c r="P254" s="114"/>
      <c r="Q254" s="114">
        <f>SUM(Q223:Q253)</f>
        <v>0</v>
      </c>
      <c r="R254" s="114">
        <f>SUM(R223:R253)</f>
        <v>0</v>
      </c>
      <c r="S254" s="115">
        <f>SUM(S223:S253)</f>
        <v>0</v>
      </c>
      <c r="T254" s="116"/>
      <c r="U254" s="6">
        <v>1</v>
      </c>
      <c r="V254" s="6"/>
      <c r="W254" s="6"/>
      <c r="X254" s="100">
        <f>SUM(P254:R254)</f>
        <v>0</v>
      </c>
      <c r="Y254" s="6" t="str">
        <f>IF(X254&lt;&gt;S254,"erro","ok")</f>
        <v>ok</v>
      </c>
      <c r="Z254" s="6"/>
      <c r="AA254" s="203"/>
      <c r="AB254" s="111"/>
      <c r="AC254" s="112"/>
      <c r="AD254" s="112"/>
      <c r="AE254" s="112"/>
      <c r="AF254" s="112"/>
      <c r="AG254" s="112"/>
      <c r="AH254" s="112"/>
      <c r="AI254" s="112"/>
      <c r="AJ254" s="112"/>
      <c r="AK254" s="112"/>
      <c r="AL254" s="83"/>
      <c r="AM254" s="113" t="s">
        <v>377</v>
      </c>
      <c r="AN254" s="114">
        <v>0</v>
      </c>
      <c r="AO254" s="114">
        <v>0</v>
      </c>
      <c r="AP254" s="114">
        <v>0</v>
      </c>
      <c r="AQ254" s="115">
        <v>0</v>
      </c>
      <c r="AR254" s="48" t="str">
        <f t="shared" si="103"/>
        <v>ok</v>
      </c>
      <c r="AS254" s="48" t="str">
        <f t="shared" si="103"/>
        <v>ok</v>
      </c>
      <c r="AT254" s="48" t="str">
        <f t="shared" si="103"/>
        <v>ok</v>
      </c>
      <c r="AU254" s="48" t="str">
        <f t="shared" si="103"/>
        <v>ok</v>
      </c>
      <c r="AV254" s="48" t="str">
        <f t="shared" si="103"/>
        <v>ok</v>
      </c>
      <c r="AW254" s="48" t="str">
        <f t="shared" si="103"/>
        <v>ok</v>
      </c>
      <c r="AX254" s="48" t="str">
        <f t="shared" si="103"/>
        <v>ok</v>
      </c>
      <c r="AY254" s="48" t="str">
        <f t="shared" si="103"/>
        <v>ok</v>
      </c>
      <c r="AZ254" s="48" t="str">
        <f t="shared" si="103"/>
        <v>ok</v>
      </c>
      <c r="BA254" s="48" t="str">
        <f t="shared" si="102"/>
        <v>ok</v>
      </c>
      <c r="BB254" s="48" t="str">
        <f t="shared" si="102"/>
        <v>ok</v>
      </c>
      <c r="BC254" s="48" t="str">
        <f t="shared" si="102"/>
        <v>revisar</v>
      </c>
      <c r="BD254" s="48" t="str">
        <f t="shared" si="102"/>
        <v>ok</v>
      </c>
      <c r="BE254" s="48" t="str">
        <f t="shared" si="102"/>
        <v>ok</v>
      </c>
      <c r="BF254" s="48" t="str">
        <f t="shared" si="102"/>
        <v>ok</v>
      </c>
      <c r="BG254" s="48" t="str">
        <f t="shared" si="102"/>
        <v>ok</v>
      </c>
    </row>
    <row r="255" spans="1:59" ht="6" customHeight="1">
      <c r="A255" s="38"/>
      <c r="B255" s="74"/>
      <c r="C255" s="38"/>
      <c r="D255" s="117"/>
      <c r="E255" s="118"/>
      <c r="F255" s="119"/>
      <c r="G255" s="119"/>
      <c r="H255" s="118"/>
      <c r="I255" s="120"/>
      <c r="J255" s="118"/>
      <c r="K255" s="118"/>
      <c r="L255" s="118"/>
      <c r="M255" s="118"/>
      <c r="N255" s="6"/>
      <c r="O255" s="118"/>
      <c r="P255" s="118"/>
      <c r="Q255" s="118"/>
      <c r="R255" s="118"/>
      <c r="S255" s="121"/>
      <c r="T255" s="6"/>
      <c r="U255" s="6"/>
      <c r="V255" s="6">
        <f t="shared" si="105"/>
        <v>0</v>
      </c>
      <c r="W255" s="6">
        <f t="shared" si="93"/>
        <v>0</v>
      </c>
      <c r="X255" s="6"/>
      <c r="Y255" s="6"/>
      <c r="Z255" s="6"/>
      <c r="AA255" s="203"/>
      <c r="AB255" s="117"/>
      <c r="AC255" s="118"/>
      <c r="AD255" s="119"/>
      <c r="AE255" s="119"/>
      <c r="AF255" s="118"/>
      <c r="AG255" s="118"/>
      <c r="AH255" s="118"/>
      <c r="AI255" s="118"/>
      <c r="AJ255" s="118"/>
      <c r="AK255" s="118"/>
      <c r="AL255" s="6"/>
      <c r="AM255" s="118"/>
      <c r="AN255" s="118"/>
      <c r="AO255" s="118"/>
      <c r="AP255" s="118"/>
      <c r="AQ255" s="121"/>
      <c r="AR255" s="48" t="str">
        <f t="shared" si="103"/>
        <v>ok</v>
      </c>
      <c r="AS255" s="48" t="str">
        <f t="shared" si="103"/>
        <v>ok</v>
      </c>
      <c r="AT255" s="48" t="str">
        <f t="shared" si="103"/>
        <v>ok</v>
      </c>
      <c r="AU255" s="48" t="str">
        <f t="shared" si="103"/>
        <v>ok</v>
      </c>
      <c r="AV255" s="48" t="str">
        <f t="shared" si="103"/>
        <v>ok</v>
      </c>
      <c r="AW255" s="48" t="str">
        <f t="shared" si="103"/>
        <v>ok</v>
      </c>
      <c r="AX255" s="48" t="str">
        <f t="shared" si="103"/>
        <v>ok</v>
      </c>
      <c r="AY255" s="48" t="str">
        <f t="shared" si="103"/>
        <v>ok</v>
      </c>
      <c r="AZ255" s="48" t="str">
        <f t="shared" si="103"/>
        <v>ok</v>
      </c>
      <c r="BA255" s="48" t="str">
        <f t="shared" si="102"/>
        <v>ok</v>
      </c>
      <c r="BB255" s="48" t="str">
        <f t="shared" si="102"/>
        <v>ok</v>
      </c>
      <c r="BC255" s="48" t="str">
        <f t="shared" si="102"/>
        <v>ok</v>
      </c>
      <c r="BD255" s="48" t="str">
        <f t="shared" si="102"/>
        <v>ok</v>
      </c>
      <c r="BE255" s="48" t="str">
        <f t="shared" si="102"/>
        <v>ok</v>
      </c>
      <c r="BF255" s="48" t="str">
        <f t="shared" si="102"/>
        <v>ok</v>
      </c>
      <c r="BG255" s="48" t="str">
        <f t="shared" si="102"/>
        <v>ok</v>
      </c>
    </row>
    <row r="256" spans="1:59" ht="15" customHeight="1">
      <c r="A256" s="51"/>
      <c r="B256" s="52"/>
      <c r="C256" s="51"/>
      <c r="D256" s="79">
        <v>10</v>
      </c>
      <c r="E256" s="80"/>
      <c r="F256" s="80"/>
      <c r="G256" s="81" t="s">
        <v>557</v>
      </c>
      <c r="H256" s="81"/>
      <c r="I256" s="82"/>
      <c r="J256" s="81"/>
      <c r="K256" s="81"/>
      <c r="L256" s="81"/>
      <c r="M256" s="81"/>
      <c r="N256" s="83"/>
      <c r="O256" s="81"/>
      <c r="P256" s="81"/>
      <c r="Q256" s="81"/>
      <c r="R256" s="81"/>
      <c r="S256" s="84">
        <f>S265</f>
        <v>0</v>
      </c>
      <c r="T256" s="6"/>
      <c r="U256" s="6"/>
      <c r="V256" s="6">
        <f t="shared" si="105"/>
        <v>10</v>
      </c>
      <c r="W256" s="6">
        <f t="shared" si="93"/>
        <v>0</v>
      </c>
      <c r="X256" s="6"/>
      <c r="Y256" s="6"/>
      <c r="Z256" s="6"/>
      <c r="AA256" s="203"/>
      <c r="AB256" s="79">
        <v>10</v>
      </c>
      <c r="AC256" s="80"/>
      <c r="AD256" s="80"/>
      <c r="AE256" s="81" t="s">
        <v>307</v>
      </c>
      <c r="AF256" s="81"/>
      <c r="AG256" s="81"/>
      <c r="AH256" s="81"/>
      <c r="AI256" s="81"/>
      <c r="AJ256" s="81"/>
      <c r="AK256" s="81"/>
      <c r="AL256" s="83"/>
      <c r="AM256" s="81"/>
      <c r="AN256" s="81"/>
      <c r="AO256" s="81"/>
      <c r="AP256" s="81"/>
      <c r="AQ256" s="84">
        <v>0</v>
      </c>
      <c r="AR256" s="48" t="str">
        <f t="shared" si="103"/>
        <v>ok</v>
      </c>
      <c r="AS256" s="48" t="str">
        <f t="shared" si="103"/>
        <v>ok</v>
      </c>
      <c r="AT256" s="48" t="str">
        <f t="shared" si="103"/>
        <v>ok</v>
      </c>
      <c r="AU256" s="48" t="str">
        <f t="shared" si="103"/>
        <v>revisar</v>
      </c>
      <c r="AV256" s="48" t="str">
        <f t="shared" si="103"/>
        <v>ok</v>
      </c>
      <c r="AW256" s="48" t="str">
        <f t="shared" si="103"/>
        <v>ok</v>
      </c>
      <c r="AX256" s="48" t="str">
        <f t="shared" si="103"/>
        <v>ok</v>
      </c>
      <c r="AY256" s="48" t="str">
        <f t="shared" si="103"/>
        <v>ok</v>
      </c>
      <c r="AZ256" s="48" t="str">
        <f t="shared" si="103"/>
        <v>ok</v>
      </c>
      <c r="BA256" s="48" t="str">
        <f t="shared" si="102"/>
        <v>ok</v>
      </c>
      <c r="BB256" s="48" t="str">
        <f t="shared" si="102"/>
        <v>ok</v>
      </c>
      <c r="BC256" s="48" t="str">
        <f t="shared" si="102"/>
        <v>ok</v>
      </c>
      <c r="BD256" s="48" t="str">
        <f t="shared" si="102"/>
        <v>ok</v>
      </c>
      <c r="BE256" s="48" t="str">
        <f t="shared" si="102"/>
        <v>ok</v>
      </c>
      <c r="BF256" s="48" t="str">
        <f t="shared" si="102"/>
        <v>ok</v>
      </c>
      <c r="BG256" s="48" t="str">
        <f t="shared" si="102"/>
        <v>ok</v>
      </c>
    </row>
    <row r="257" spans="1:59" ht="27" customHeight="1">
      <c r="A257" s="122"/>
      <c r="B257" s="123" t="e">
        <f t="shared" ref="B257:B263" si="106">S257/$S$697</f>
        <v>#DIV/0!</v>
      </c>
      <c r="C257" s="122"/>
      <c r="D257" s="124" t="s">
        <v>558</v>
      </c>
      <c r="E257" s="132">
        <v>96116</v>
      </c>
      <c r="F257" s="125" t="s">
        <v>28</v>
      </c>
      <c r="G257" s="88" t="s">
        <v>559</v>
      </c>
      <c r="H257" s="185" t="s">
        <v>40</v>
      </c>
      <c r="I257" s="200"/>
      <c r="J257" s="94"/>
      <c r="K257" s="94">
        <v>16.399999999999999</v>
      </c>
      <c r="L257" s="94">
        <v>62.07</v>
      </c>
      <c r="M257" s="186">
        <f t="shared" ref="M257:M262" si="107">SUM(K257:L257)</f>
        <v>78.47</v>
      </c>
      <c r="N257" s="92">
        <v>0.25190000000000001</v>
      </c>
      <c r="O257" s="93">
        <f t="shared" ref="O257:O263" si="108">IF(N257="-",M257,(TRUNC(M257*(1+N257),2)))</f>
        <v>98.23</v>
      </c>
      <c r="P257" s="93"/>
      <c r="Q257" s="93">
        <f t="shared" ref="Q257:Q263" si="109">IF($L257=0,$S257,IF(K257=0,0,IF($N257&lt;&gt;"-",IFERROR(TRUNC(TRUNC((K257*(1+$N257)),2)*$I257,2),0),IFERROR(TRUNC(K257*$I257,2),0))))</f>
        <v>0</v>
      </c>
      <c r="R257" s="93">
        <f t="shared" ref="R257:R263" si="110">IF(L257=0,0,S257-Q257)</f>
        <v>0</v>
      </c>
      <c r="S257" s="94">
        <f t="shared" ref="S257:S263" si="111">IFERROR(ROUND(ROUND(O257,2)*ROUND(I257,2),2),0)</f>
        <v>0</v>
      </c>
      <c r="T257" s="118"/>
      <c r="U257" s="118"/>
      <c r="V257" s="6" t="str">
        <f t="shared" si="105"/>
        <v>10.1</v>
      </c>
      <c r="W257" s="6" t="b">
        <f t="shared" si="93"/>
        <v>0</v>
      </c>
      <c r="X257" s="118"/>
      <c r="Y257" s="118"/>
      <c r="Z257" s="118"/>
      <c r="AA257" s="204"/>
      <c r="AB257" s="85" t="s">
        <v>558</v>
      </c>
      <c r="AC257" s="95">
        <v>0</v>
      </c>
      <c r="AD257" s="96">
        <v>0</v>
      </c>
      <c r="AE257" s="97" t="s">
        <v>64</v>
      </c>
      <c r="AF257" s="89" t="s">
        <v>64</v>
      </c>
      <c r="AG257" s="98">
        <v>0</v>
      </c>
      <c r="AH257" s="90" t="s">
        <v>64</v>
      </c>
      <c r="AI257" s="90" t="s">
        <v>64</v>
      </c>
      <c r="AJ257" s="90" t="s">
        <v>64</v>
      </c>
      <c r="AK257" s="91" t="s">
        <v>64</v>
      </c>
      <c r="AL257" s="99" t="s">
        <v>64</v>
      </c>
      <c r="AM257" s="93" t="s">
        <v>64</v>
      </c>
      <c r="AN257" s="93">
        <v>0</v>
      </c>
      <c r="AO257" s="93">
        <v>0</v>
      </c>
      <c r="AP257" s="93">
        <v>0</v>
      </c>
      <c r="AQ257" s="94">
        <v>0</v>
      </c>
      <c r="AR257" s="48" t="str">
        <f t="shared" si="103"/>
        <v>ok</v>
      </c>
      <c r="AS257" s="48" t="str">
        <f t="shared" si="103"/>
        <v>revisar</v>
      </c>
      <c r="AT257" s="48" t="str">
        <f t="shared" si="103"/>
        <v>revisar</v>
      </c>
      <c r="AU257" s="48" t="str">
        <f t="shared" si="103"/>
        <v>revisar</v>
      </c>
      <c r="AV257" s="48" t="str">
        <f t="shared" si="103"/>
        <v>revisar</v>
      </c>
      <c r="AW257" s="48" t="str">
        <f t="shared" si="103"/>
        <v>ok</v>
      </c>
      <c r="AX257" s="48" t="str">
        <f t="shared" si="103"/>
        <v>revisar</v>
      </c>
      <c r="AY257" s="48" t="str">
        <f t="shared" si="103"/>
        <v>revisar</v>
      </c>
      <c r="AZ257" s="48" t="str">
        <f t="shared" si="103"/>
        <v>revisar</v>
      </c>
      <c r="BA257" s="48" t="str">
        <f t="shared" si="102"/>
        <v>revisar</v>
      </c>
      <c r="BB257" s="48" t="str">
        <f t="shared" si="102"/>
        <v>revisar</v>
      </c>
      <c r="BC257" s="48" t="str">
        <f t="shared" si="102"/>
        <v>revisar</v>
      </c>
      <c r="BD257" s="48" t="str">
        <f t="shared" si="102"/>
        <v>ok</v>
      </c>
      <c r="BE257" s="48" t="str">
        <f t="shared" si="102"/>
        <v>ok</v>
      </c>
      <c r="BF257" s="48" t="str">
        <f t="shared" si="102"/>
        <v>ok</v>
      </c>
      <c r="BG257" s="48" t="str">
        <f t="shared" si="102"/>
        <v>ok</v>
      </c>
    </row>
    <row r="258" spans="1:59" ht="27" customHeight="1">
      <c r="A258" s="122"/>
      <c r="B258" s="123" t="e">
        <f t="shared" si="106"/>
        <v>#DIV/0!</v>
      </c>
      <c r="C258" s="122"/>
      <c r="D258" s="124" t="s">
        <v>560</v>
      </c>
      <c r="E258" s="86">
        <v>96486</v>
      </c>
      <c r="F258" s="125" t="s">
        <v>28</v>
      </c>
      <c r="G258" s="88" t="s">
        <v>561</v>
      </c>
      <c r="H258" s="185" t="s">
        <v>40</v>
      </c>
      <c r="I258" s="200"/>
      <c r="J258" s="94"/>
      <c r="K258" s="94">
        <v>16.399999999999999</v>
      </c>
      <c r="L258" s="94">
        <v>74.209999999999994</v>
      </c>
      <c r="M258" s="186">
        <f t="shared" si="107"/>
        <v>90.609999999999985</v>
      </c>
      <c r="N258" s="92">
        <v>0.25190000000000001</v>
      </c>
      <c r="O258" s="93">
        <f t="shared" si="108"/>
        <v>113.43</v>
      </c>
      <c r="P258" s="93"/>
      <c r="Q258" s="93">
        <f t="shared" si="109"/>
        <v>0</v>
      </c>
      <c r="R258" s="93">
        <f t="shared" si="110"/>
        <v>0</v>
      </c>
      <c r="S258" s="94">
        <f t="shared" si="111"/>
        <v>0</v>
      </c>
      <c r="T258" s="118"/>
      <c r="U258" s="118"/>
      <c r="V258" s="6" t="str">
        <f t="shared" si="105"/>
        <v>10.2</v>
      </c>
      <c r="W258" s="6" t="b">
        <f t="shared" si="93"/>
        <v>0</v>
      </c>
      <c r="X258" s="118"/>
      <c r="Y258" s="118"/>
      <c r="Z258" s="118"/>
      <c r="AA258" s="204"/>
      <c r="AB258" s="85" t="s">
        <v>560</v>
      </c>
      <c r="AC258" s="95">
        <v>0</v>
      </c>
      <c r="AD258" s="96">
        <v>0</v>
      </c>
      <c r="AE258" s="97" t="s">
        <v>64</v>
      </c>
      <c r="AF258" s="89" t="s">
        <v>64</v>
      </c>
      <c r="AG258" s="98">
        <v>0</v>
      </c>
      <c r="AH258" s="90" t="s">
        <v>64</v>
      </c>
      <c r="AI258" s="90" t="s">
        <v>64</v>
      </c>
      <c r="AJ258" s="90" t="s">
        <v>64</v>
      </c>
      <c r="AK258" s="91" t="s">
        <v>64</v>
      </c>
      <c r="AL258" s="99" t="s">
        <v>64</v>
      </c>
      <c r="AM258" s="93" t="s">
        <v>64</v>
      </c>
      <c r="AN258" s="93">
        <v>0</v>
      </c>
      <c r="AO258" s="93">
        <v>0</v>
      </c>
      <c r="AP258" s="93">
        <v>0</v>
      </c>
      <c r="AQ258" s="94">
        <v>0</v>
      </c>
      <c r="AR258" s="48" t="str">
        <f t="shared" si="103"/>
        <v>ok</v>
      </c>
      <c r="AS258" s="48" t="str">
        <f t="shared" si="103"/>
        <v>revisar</v>
      </c>
      <c r="AT258" s="48" t="str">
        <f t="shared" si="103"/>
        <v>revisar</v>
      </c>
      <c r="AU258" s="48" t="str">
        <f t="shared" si="103"/>
        <v>revisar</v>
      </c>
      <c r="AV258" s="48" t="str">
        <f t="shared" si="103"/>
        <v>revisar</v>
      </c>
      <c r="AW258" s="48" t="str">
        <f t="shared" si="103"/>
        <v>ok</v>
      </c>
      <c r="AX258" s="48" t="str">
        <f t="shared" si="103"/>
        <v>revisar</v>
      </c>
      <c r="AY258" s="48" t="str">
        <f t="shared" si="103"/>
        <v>revisar</v>
      </c>
      <c r="AZ258" s="48" t="str">
        <f t="shared" si="103"/>
        <v>revisar</v>
      </c>
      <c r="BA258" s="48" t="str">
        <f t="shared" si="102"/>
        <v>revisar</v>
      </c>
      <c r="BB258" s="48" t="str">
        <f t="shared" si="102"/>
        <v>revisar</v>
      </c>
      <c r="BC258" s="48" t="str">
        <f t="shared" si="102"/>
        <v>revisar</v>
      </c>
      <c r="BD258" s="48" t="str">
        <f t="shared" si="102"/>
        <v>ok</v>
      </c>
      <c r="BE258" s="48" t="str">
        <f t="shared" si="102"/>
        <v>ok</v>
      </c>
      <c r="BF258" s="48" t="str">
        <f t="shared" si="102"/>
        <v>ok</v>
      </c>
      <c r="BG258" s="48" t="str">
        <f t="shared" si="102"/>
        <v>ok</v>
      </c>
    </row>
    <row r="259" spans="1:59" ht="27" customHeight="1">
      <c r="A259" s="122"/>
      <c r="B259" s="123" t="e">
        <f t="shared" si="106"/>
        <v>#DIV/0!</v>
      </c>
      <c r="C259" s="122"/>
      <c r="D259" s="124" t="s">
        <v>562</v>
      </c>
      <c r="E259" s="86">
        <v>96113</v>
      </c>
      <c r="F259" s="125" t="s">
        <v>28</v>
      </c>
      <c r="G259" s="88" t="s">
        <v>563</v>
      </c>
      <c r="H259" s="185" t="s">
        <v>40</v>
      </c>
      <c r="I259" s="200"/>
      <c r="J259" s="94"/>
      <c r="K259" s="94">
        <v>24.96</v>
      </c>
      <c r="L259" s="94">
        <v>24.35</v>
      </c>
      <c r="M259" s="186">
        <f t="shared" si="107"/>
        <v>49.31</v>
      </c>
      <c r="N259" s="92">
        <v>0.25190000000000001</v>
      </c>
      <c r="O259" s="93">
        <f t="shared" si="108"/>
        <v>61.73</v>
      </c>
      <c r="P259" s="93"/>
      <c r="Q259" s="93">
        <f t="shared" si="109"/>
        <v>0</v>
      </c>
      <c r="R259" s="93">
        <f t="shared" si="110"/>
        <v>0</v>
      </c>
      <c r="S259" s="94">
        <f t="shared" si="111"/>
        <v>0</v>
      </c>
      <c r="T259" s="118"/>
      <c r="U259" s="118"/>
      <c r="V259" s="6" t="str">
        <f t="shared" si="105"/>
        <v>10.3</v>
      </c>
      <c r="W259" s="6" t="b">
        <f t="shared" si="93"/>
        <v>0</v>
      </c>
      <c r="X259" s="118"/>
      <c r="Y259" s="118"/>
      <c r="Z259" s="118"/>
      <c r="AA259" s="204"/>
      <c r="AB259" s="85" t="s">
        <v>562</v>
      </c>
      <c r="AC259" s="95">
        <v>0</v>
      </c>
      <c r="AD259" s="96">
        <v>0</v>
      </c>
      <c r="AE259" s="97" t="s">
        <v>64</v>
      </c>
      <c r="AF259" s="89" t="s">
        <v>64</v>
      </c>
      <c r="AG259" s="98">
        <v>0</v>
      </c>
      <c r="AH259" s="90" t="s">
        <v>64</v>
      </c>
      <c r="AI259" s="90" t="s">
        <v>64</v>
      </c>
      <c r="AJ259" s="90" t="s">
        <v>64</v>
      </c>
      <c r="AK259" s="91" t="s">
        <v>64</v>
      </c>
      <c r="AL259" s="99" t="s">
        <v>64</v>
      </c>
      <c r="AM259" s="93" t="s">
        <v>64</v>
      </c>
      <c r="AN259" s="93">
        <v>0</v>
      </c>
      <c r="AO259" s="93">
        <v>0</v>
      </c>
      <c r="AP259" s="93">
        <v>0</v>
      </c>
      <c r="AQ259" s="94">
        <v>0</v>
      </c>
      <c r="AR259" s="48" t="str">
        <f t="shared" si="103"/>
        <v>ok</v>
      </c>
      <c r="AS259" s="48" t="str">
        <f t="shared" si="103"/>
        <v>revisar</v>
      </c>
      <c r="AT259" s="48" t="str">
        <f t="shared" si="103"/>
        <v>revisar</v>
      </c>
      <c r="AU259" s="48" t="str">
        <f t="shared" si="103"/>
        <v>revisar</v>
      </c>
      <c r="AV259" s="48" t="str">
        <f t="shared" si="103"/>
        <v>revisar</v>
      </c>
      <c r="AW259" s="48" t="str">
        <f t="shared" si="103"/>
        <v>ok</v>
      </c>
      <c r="AX259" s="48" t="str">
        <f t="shared" si="103"/>
        <v>revisar</v>
      </c>
      <c r="AY259" s="48" t="str">
        <f t="shared" si="103"/>
        <v>revisar</v>
      </c>
      <c r="AZ259" s="48" t="str">
        <f t="shared" si="103"/>
        <v>revisar</v>
      </c>
      <c r="BA259" s="48" t="str">
        <f t="shared" si="102"/>
        <v>revisar</v>
      </c>
      <c r="BB259" s="48" t="str">
        <f t="shared" si="102"/>
        <v>revisar</v>
      </c>
      <c r="BC259" s="48" t="str">
        <f t="shared" si="102"/>
        <v>revisar</v>
      </c>
      <c r="BD259" s="48" t="str">
        <f t="shared" si="102"/>
        <v>ok</v>
      </c>
      <c r="BE259" s="48" t="str">
        <f t="shared" si="102"/>
        <v>ok</v>
      </c>
      <c r="BF259" s="48" t="str">
        <f t="shared" si="102"/>
        <v>ok</v>
      </c>
      <c r="BG259" s="48" t="str">
        <f t="shared" si="102"/>
        <v>ok</v>
      </c>
    </row>
    <row r="260" spans="1:59" ht="27" customHeight="1">
      <c r="A260" s="122"/>
      <c r="B260" s="123" t="e">
        <f t="shared" si="106"/>
        <v>#DIV/0!</v>
      </c>
      <c r="C260" s="122"/>
      <c r="D260" s="124" t="s">
        <v>564</v>
      </c>
      <c r="E260" s="86">
        <v>96114</v>
      </c>
      <c r="F260" s="125" t="s">
        <v>28</v>
      </c>
      <c r="G260" s="88" t="s">
        <v>565</v>
      </c>
      <c r="H260" s="185" t="s">
        <v>40</v>
      </c>
      <c r="I260" s="200"/>
      <c r="J260" s="94"/>
      <c r="K260" s="94">
        <v>21.35</v>
      </c>
      <c r="L260" s="94">
        <v>65.38</v>
      </c>
      <c r="M260" s="186">
        <f t="shared" si="107"/>
        <v>86.72999999999999</v>
      </c>
      <c r="N260" s="92">
        <v>0.25190000000000001</v>
      </c>
      <c r="O260" s="93">
        <f t="shared" si="108"/>
        <v>108.57</v>
      </c>
      <c r="P260" s="93"/>
      <c r="Q260" s="93">
        <f t="shared" si="109"/>
        <v>0</v>
      </c>
      <c r="R260" s="93">
        <f t="shared" si="110"/>
        <v>0</v>
      </c>
      <c r="S260" s="94">
        <f t="shared" si="111"/>
        <v>0</v>
      </c>
      <c r="T260" s="118"/>
      <c r="U260" s="118"/>
      <c r="V260" s="6" t="str">
        <f t="shared" si="105"/>
        <v>10.4</v>
      </c>
      <c r="W260" s="6" t="b">
        <f t="shared" si="93"/>
        <v>0</v>
      </c>
      <c r="X260" s="118"/>
      <c r="Y260" s="118"/>
      <c r="Z260" s="118"/>
      <c r="AA260" s="204"/>
      <c r="AB260" s="85" t="s">
        <v>564</v>
      </c>
      <c r="AC260" s="95">
        <v>0</v>
      </c>
      <c r="AD260" s="96">
        <v>0</v>
      </c>
      <c r="AE260" s="97" t="s">
        <v>64</v>
      </c>
      <c r="AF260" s="89" t="s">
        <v>64</v>
      </c>
      <c r="AG260" s="98">
        <v>0</v>
      </c>
      <c r="AH260" s="90" t="s">
        <v>64</v>
      </c>
      <c r="AI260" s="90" t="s">
        <v>64</v>
      </c>
      <c r="AJ260" s="90" t="s">
        <v>64</v>
      </c>
      <c r="AK260" s="91" t="s">
        <v>64</v>
      </c>
      <c r="AL260" s="99" t="s">
        <v>64</v>
      </c>
      <c r="AM260" s="93" t="s">
        <v>64</v>
      </c>
      <c r="AN260" s="93">
        <v>0</v>
      </c>
      <c r="AO260" s="93">
        <v>0</v>
      </c>
      <c r="AP260" s="93">
        <v>0</v>
      </c>
      <c r="AQ260" s="94">
        <v>0</v>
      </c>
      <c r="AR260" s="48" t="str">
        <f t="shared" si="103"/>
        <v>ok</v>
      </c>
      <c r="AS260" s="48" t="str">
        <f t="shared" si="103"/>
        <v>revisar</v>
      </c>
      <c r="AT260" s="48" t="str">
        <f t="shared" si="103"/>
        <v>revisar</v>
      </c>
      <c r="AU260" s="48" t="str">
        <f t="shared" si="103"/>
        <v>revisar</v>
      </c>
      <c r="AV260" s="48" t="str">
        <f t="shared" si="103"/>
        <v>revisar</v>
      </c>
      <c r="AW260" s="48" t="str">
        <f t="shared" si="103"/>
        <v>ok</v>
      </c>
      <c r="AX260" s="48" t="str">
        <f t="shared" si="103"/>
        <v>revisar</v>
      </c>
      <c r="AY260" s="48" t="str">
        <f t="shared" si="103"/>
        <v>revisar</v>
      </c>
      <c r="AZ260" s="48" t="str">
        <f t="shared" si="103"/>
        <v>revisar</v>
      </c>
      <c r="BA260" s="48" t="str">
        <f t="shared" si="102"/>
        <v>revisar</v>
      </c>
      <c r="BB260" s="48" t="str">
        <f t="shared" si="102"/>
        <v>revisar</v>
      </c>
      <c r="BC260" s="48" t="str">
        <f t="shared" si="102"/>
        <v>revisar</v>
      </c>
      <c r="BD260" s="48" t="str">
        <f t="shared" si="102"/>
        <v>ok</v>
      </c>
      <c r="BE260" s="48" t="str">
        <f t="shared" si="102"/>
        <v>ok</v>
      </c>
      <c r="BF260" s="48" t="str">
        <f t="shared" si="102"/>
        <v>ok</v>
      </c>
      <c r="BG260" s="48" t="str">
        <f t="shared" si="102"/>
        <v>ok</v>
      </c>
    </row>
    <row r="261" spans="1:59" ht="27" customHeight="1">
      <c r="A261" s="122"/>
      <c r="B261" s="123" t="e">
        <f t="shared" si="106"/>
        <v>#DIV/0!</v>
      </c>
      <c r="C261" s="122"/>
      <c r="D261" s="124" t="s">
        <v>566</v>
      </c>
      <c r="E261" s="86">
        <v>96123</v>
      </c>
      <c r="F261" s="125" t="s">
        <v>28</v>
      </c>
      <c r="G261" s="88" t="s">
        <v>567</v>
      </c>
      <c r="H261" s="185" t="s">
        <v>46</v>
      </c>
      <c r="I261" s="200"/>
      <c r="J261" s="94"/>
      <c r="K261" s="94">
        <v>9.68</v>
      </c>
      <c r="L261" s="94">
        <v>23.55</v>
      </c>
      <c r="M261" s="186">
        <f t="shared" si="107"/>
        <v>33.230000000000004</v>
      </c>
      <c r="N261" s="92">
        <v>0.25190000000000001</v>
      </c>
      <c r="O261" s="93">
        <f t="shared" si="108"/>
        <v>41.6</v>
      </c>
      <c r="P261" s="93"/>
      <c r="Q261" s="93">
        <f t="shared" si="109"/>
        <v>0</v>
      </c>
      <c r="R261" s="93">
        <f t="shared" si="110"/>
        <v>0</v>
      </c>
      <c r="S261" s="94">
        <f t="shared" si="111"/>
        <v>0</v>
      </c>
      <c r="T261" s="118"/>
      <c r="U261" s="118"/>
      <c r="V261" s="6" t="str">
        <f t="shared" si="105"/>
        <v>10.5</v>
      </c>
      <c r="W261" s="6" t="b">
        <f t="shared" si="93"/>
        <v>0</v>
      </c>
      <c r="X261" s="118"/>
      <c r="Y261" s="118"/>
      <c r="Z261" s="118"/>
      <c r="AA261" s="204"/>
      <c r="AB261" s="85" t="s">
        <v>566</v>
      </c>
      <c r="AC261" s="95">
        <v>0</v>
      </c>
      <c r="AD261" s="96">
        <v>0</v>
      </c>
      <c r="AE261" s="97" t="s">
        <v>64</v>
      </c>
      <c r="AF261" s="89" t="s">
        <v>64</v>
      </c>
      <c r="AG261" s="98">
        <v>0</v>
      </c>
      <c r="AH261" s="90" t="s">
        <v>64</v>
      </c>
      <c r="AI261" s="90" t="s">
        <v>64</v>
      </c>
      <c r="AJ261" s="90" t="s">
        <v>64</v>
      </c>
      <c r="AK261" s="91" t="s">
        <v>64</v>
      </c>
      <c r="AL261" s="99" t="s">
        <v>64</v>
      </c>
      <c r="AM261" s="93" t="s">
        <v>64</v>
      </c>
      <c r="AN261" s="93">
        <v>0</v>
      </c>
      <c r="AO261" s="93">
        <v>0</v>
      </c>
      <c r="AP261" s="93">
        <v>0</v>
      </c>
      <c r="AQ261" s="94">
        <v>0</v>
      </c>
      <c r="AR261" s="48" t="str">
        <f t="shared" si="103"/>
        <v>ok</v>
      </c>
      <c r="AS261" s="48" t="str">
        <f t="shared" si="103"/>
        <v>revisar</v>
      </c>
      <c r="AT261" s="48" t="str">
        <f t="shared" si="103"/>
        <v>revisar</v>
      </c>
      <c r="AU261" s="48" t="str">
        <f t="shared" ref="AU261:AZ268" si="112">IF(AE261=G261,"ok","revisar")</f>
        <v>revisar</v>
      </c>
      <c r="AV261" s="48" t="str">
        <f t="shared" si="112"/>
        <v>revisar</v>
      </c>
      <c r="AW261" s="48" t="str">
        <f t="shared" si="112"/>
        <v>ok</v>
      </c>
      <c r="AX261" s="48" t="str">
        <f t="shared" si="112"/>
        <v>revisar</v>
      </c>
      <c r="AY261" s="48" t="str">
        <f t="shared" si="112"/>
        <v>revisar</v>
      </c>
      <c r="AZ261" s="48" t="str">
        <f t="shared" si="112"/>
        <v>revisar</v>
      </c>
      <c r="BA261" s="48" t="str">
        <f t="shared" si="102"/>
        <v>revisar</v>
      </c>
      <c r="BB261" s="48" t="str">
        <f t="shared" si="102"/>
        <v>revisar</v>
      </c>
      <c r="BC261" s="48" t="str">
        <f t="shared" si="102"/>
        <v>revisar</v>
      </c>
      <c r="BD261" s="48" t="str">
        <f t="shared" si="102"/>
        <v>ok</v>
      </c>
      <c r="BE261" s="48" t="str">
        <f t="shared" si="102"/>
        <v>ok</v>
      </c>
      <c r="BF261" s="48" t="str">
        <f t="shared" si="102"/>
        <v>ok</v>
      </c>
      <c r="BG261" s="48" t="str">
        <f t="shared" si="102"/>
        <v>ok</v>
      </c>
    </row>
    <row r="262" spans="1:59" ht="27" customHeight="1">
      <c r="A262" s="122"/>
      <c r="B262" s="123" t="e">
        <f t="shared" si="106"/>
        <v>#DIV/0!</v>
      </c>
      <c r="C262" s="122"/>
      <c r="D262" s="124" t="s">
        <v>568</v>
      </c>
      <c r="E262" s="86">
        <v>96121</v>
      </c>
      <c r="F262" s="125" t="s">
        <v>28</v>
      </c>
      <c r="G262" s="88" t="s">
        <v>569</v>
      </c>
      <c r="H262" s="185" t="s">
        <v>46</v>
      </c>
      <c r="I262" s="200"/>
      <c r="J262" s="94"/>
      <c r="K262" s="94">
        <v>5.77</v>
      </c>
      <c r="L262" s="94">
        <v>8.61</v>
      </c>
      <c r="M262" s="186">
        <f t="shared" si="107"/>
        <v>14.379999999999999</v>
      </c>
      <c r="N262" s="92">
        <v>0.25190000000000001</v>
      </c>
      <c r="O262" s="93">
        <f t="shared" si="108"/>
        <v>18</v>
      </c>
      <c r="P262" s="93"/>
      <c r="Q262" s="93">
        <f t="shared" si="109"/>
        <v>0</v>
      </c>
      <c r="R262" s="93">
        <f t="shared" si="110"/>
        <v>0</v>
      </c>
      <c r="S262" s="94">
        <f t="shared" si="111"/>
        <v>0</v>
      </c>
      <c r="T262" s="118"/>
      <c r="U262" s="118"/>
      <c r="V262" s="6" t="str">
        <f t="shared" si="105"/>
        <v>10.6</v>
      </c>
      <c r="W262" s="6" t="b">
        <f t="shared" si="93"/>
        <v>0</v>
      </c>
      <c r="X262" s="118"/>
      <c r="Y262" s="118"/>
      <c r="Z262" s="118"/>
      <c r="AA262" s="204"/>
      <c r="AB262" s="85" t="s">
        <v>568</v>
      </c>
      <c r="AC262" s="95">
        <v>0</v>
      </c>
      <c r="AD262" s="96">
        <v>0</v>
      </c>
      <c r="AE262" s="97" t="s">
        <v>64</v>
      </c>
      <c r="AF262" s="89" t="s">
        <v>64</v>
      </c>
      <c r="AG262" s="98">
        <v>0</v>
      </c>
      <c r="AH262" s="90" t="s">
        <v>64</v>
      </c>
      <c r="AI262" s="90" t="s">
        <v>64</v>
      </c>
      <c r="AJ262" s="90" t="s">
        <v>64</v>
      </c>
      <c r="AK262" s="91" t="s">
        <v>64</v>
      </c>
      <c r="AL262" s="99" t="s">
        <v>64</v>
      </c>
      <c r="AM262" s="93" t="s">
        <v>64</v>
      </c>
      <c r="AN262" s="93">
        <v>0</v>
      </c>
      <c r="AO262" s="93">
        <v>0</v>
      </c>
      <c r="AP262" s="93">
        <v>0</v>
      </c>
      <c r="AQ262" s="94">
        <v>0</v>
      </c>
      <c r="AR262" s="48" t="str">
        <f t="shared" ref="AR262:AT268" si="113">IF(AB262=D262,"ok","revisar")</f>
        <v>ok</v>
      </c>
      <c r="AS262" s="48" t="str">
        <f t="shared" si="113"/>
        <v>revisar</v>
      </c>
      <c r="AT262" s="48" t="str">
        <f t="shared" si="113"/>
        <v>revisar</v>
      </c>
      <c r="AU262" s="48" t="str">
        <f t="shared" si="112"/>
        <v>revisar</v>
      </c>
      <c r="AV262" s="48" t="str">
        <f t="shared" si="112"/>
        <v>revisar</v>
      </c>
      <c r="AW262" s="48" t="str">
        <f t="shared" si="112"/>
        <v>ok</v>
      </c>
      <c r="AX262" s="48" t="str">
        <f t="shared" si="112"/>
        <v>revisar</v>
      </c>
      <c r="AY262" s="48" t="str">
        <f t="shared" si="112"/>
        <v>revisar</v>
      </c>
      <c r="AZ262" s="48" t="str">
        <f t="shared" si="112"/>
        <v>revisar</v>
      </c>
      <c r="BA262" s="48" t="str">
        <f t="shared" si="102"/>
        <v>revisar</v>
      </c>
      <c r="BB262" s="48" t="str">
        <f t="shared" si="102"/>
        <v>revisar</v>
      </c>
      <c r="BC262" s="48" t="str">
        <f t="shared" si="102"/>
        <v>revisar</v>
      </c>
      <c r="BD262" s="48" t="str">
        <f t="shared" si="102"/>
        <v>ok</v>
      </c>
      <c r="BE262" s="48" t="str">
        <f t="shared" si="102"/>
        <v>ok</v>
      </c>
      <c r="BF262" s="48" t="str">
        <f t="shared" si="102"/>
        <v>ok</v>
      </c>
      <c r="BG262" s="48" t="str">
        <f t="shared" si="102"/>
        <v>ok</v>
      </c>
    </row>
    <row r="263" spans="1:59" ht="27" customHeight="1">
      <c r="A263" s="122"/>
      <c r="B263" s="123" t="e">
        <f t="shared" si="106"/>
        <v>#DIV/0!</v>
      </c>
      <c r="C263" s="122"/>
      <c r="D263" s="124" t="s">
        <v>570</v>
      </c>
      <c r="E263" s="86">
        <v>104756</v>
      </c>
      <c r="F263" s="125" t="s">
        <v>28</v>
      </c>
      <c r="G263" s="88" t="s">
        <v>571</v>
      </c>
      <c r="H263" s="185" t="s">
        <v>40</v>
      </c>
      <c r="I263" s="200"/>
      <c r="J263" s="94"/>
      <c r="K263" s="94">
        <v>43.38</v>
      </c>
      <c r="L263" s="94">
        <v>124.79</v>
      </c>
      <c r="M263" s="186">
        <f t="shared" ref="M263" si="114">SUM(K263:L263)</f>
        <v>168.17000000000002</v>
      </c>
      <c r="N263" s="92">
        <v>0.25190000000000001</v>
      </c>
      <c r="O263" s="93">
        <f t="shared" si="108"/>
        <v>210.53</v>
      </c>
      <c r="P263" s="93"/>
      <c r="Q263" s="93">
        <f t="shared" si="109"/>
        <v>0</v>
      </c>
      <c r="R263" s="93">
        <f t="shared" si="110"/>
        <v>0</v>
      </c>
      <c r="S263" s="94">
        <f t="shared" si="111"/>
        <v>0</v>
      </c>
      <c r="T263" s="118"/>
      <c r="U263" s="118"/>
      <c r="V263" s="6" t="str">
        <f t="shared" si="105"/>
        <v>10.7</v>
      </c>
      <c r="W263" s="6" t="b">
        <f t="shared" si="93"/>
        <v>0</v>
      </c>
      <c r="X263" s="118"/>
      <c r="Y263" s="118"/>
      <c r="Z263" s="118"/>
      <c r="AA263" s="204"/>
      <c r="AB263" s="85" t="s">
        <v>570</v>
      </c>
      <c r="AC263" s="95">
        <v>0</v>
      </c>
      <c r="AD263" s="96">
        <v>0</v>
      </c>
      <c r="AE263" s="97" t="s">
        <v>64</v>
      </c>
      <c r="AF263" s="89" t="s">
        <v>64</v>
      </c>
      <c r="AG263" s="98">
        <v>0</v>
      </c>
      <c r="AH263" s="90" t="s">
        <v>64</v>
      </c>
      <c r="AI263" s="90" t="s">
        <v>64</v>
      </c>
      <c r="AJ263" s="90" t="s">
        <v>64</v>
      </c>
      <c r="AK263" s="91" t="s">
        <v>64</v>
      </c>
      <c r="AL263" s="99" t="s">
        <v>64</v>
      </c>
      <c r="AM263" s="93" t="s">
        <v>64</v>
      </c>
      <c r="AN263" s="93">
        <v>0</v>
      </c>
      <c r="AO263" s="93">
        <v>0</v>
      </c>
      <c r="AP263" s="93">
        <v>0</v>
      </c>
      <c r="AQ263" s="94">
        <v>0</v>
      </c>
      <c r="AR263" s="48" t="str">
        <f t="shared" si="113"/>
        <v>ok</v>
      </c>
      <c r="AS263" s="48" t="str">
        <f t="shared" si="113"/>
        <v>revisar</v>
      </c>
      <c r="AT263" s="48" t="str">
        <f t="shared" si="113"/>
        <v>revisar</v>
      </c>
      <c r="AU263" s="48" t="str">
        <f t="shared" si="112"/>
        <v>revisar</v>
      </c>
      <c r="AV263" s="48" t="str">
        <f t="shared" si="112"/>
        <v>revisar</v>
      </c>
      <c r="AW263" s="48" t="str">
        <f t="shared" si="112"/>
        <v>ok</v>
      </c>
      <c r="AX263" s="48" t="str">
        <f t="shared" si="112"/>
        <v>revisar</v>
      </c>
      <c r="AY263" s="48" t="str">
        <f t="shared" si="112"/>
        <v>revisar</v>
      </c>
      <c r="AZ263" s="48" t="str">
        <f t="shared" si="112"/>
        <v>revisar</v>
      </c>
      <c r="BA263" s="48" t="str">
        <f t="shared" si="102"/>
        <v>revisar</v>
      </c>
      <c r="BB263" s="48" t="str">
        <f t="shared" si="102"/>
        <v>revisar</v>
      </c>
      <c r="BC263" s="48" t="str">
        <f t="shared" si="102"/>
        <v>revisar</v>
      </c>
      <c r="BD263" s="48" t="str">
        <f t="shared" si="102"/>
        <v>ok</v>
      </c>
      <c r="BE263" s="48" t="str">
        <f t="shared" si="102"/>
        <v>ok</v>
      </c>
      <c r="BF263" s="48" t="str">
        <f t="shared" si="102"/>
        <v>ok</v>
      </c>
      <c r="BG263" s="48" t="str">
        <f t="shared" si="102"/>
        <v>ok</v>
      </c>
    </row>
    <row r="264" spans="1:59" ht="6" customHeight="1">
      <c r="A264" s="122"/>
      <c r="B264" s="123"/>
      <c r="C264" s="122"/>
      <c r="D264" s="102"/>
      <c r="E264" s="102"/>
      <c r="F264" s="102"/>
      <c r="G264" s="127"/>
      <c r="H264" s="101"/>
      <c r="I264" s="188"/>
      <c r="J264" s="193"/>
      <c r="K264" s="193"/>
      <c r="L264" s="193"/>
      <c r="M264" s="190"/>
      <c r="N264" s="129"/>
      <c r="O264" s="109"/>
      <c r="P264" s="109"/>
      <c r="Q264" s="109"/>
      <c r="R264" s="109"/>
      <c r="S264" s="110"/>
      <c r="T264" s="118"/>
      <c r="U264" s="118"/>
      <c r="V264" s="6">
        <f t="shared" si="105"/>
        <v>0</v>
      </c>
      <c r="W264" s="6">
        <f t="shared" si="93"/>
        <v>0</v>
      </c>
      <c r="X264" s="118"/>
      <c r="Y264" s="118"/>
      <c r="Z264" s="118"/>
      <c r="AA264" s="204"/>
      <c r="AB264" s="102"/>
      <c r="AC264" s="102"/>
      <c r="AD264" s="102"/>
      <c r="AE264" s="127"/>
      <c r="AF264" s="102"/>
      <c r="AG264" s="131"/>
      <c r="AH264" s="128"/>
      <c r="AI264" s="128"/>
      <c r="AJ264" s="128"/>
      <c r="AK264" s="107"/>
      <c r="AL264" s="129"/>
      <c r="AM264" s="109"/>
      <c r="AN264" s="109"/>
      <c r="AO264" s="109"/>
      <c r="AP264" s="109"/>
      <c r="AQ264" s="110"/>
      <c r="AR264" s="48" t="str">
        <f t="shared" si="113"/>
        <v>ok</v>
      </c>
      <c r="AS264" s="48" t="str">
        <f t="shared" si="113"/>
        <v>ok</v>
      </c>
      <c r="AT264" s="48" t="str">
        <f t="shared" si="113"/>
        <v>ok</v>
      </c>
      <c r="AU264" s="48" t="str">
        <f t="shared" si="112"/>
        <v>ok</v>
      </c>
      <c r="AV264" s="48" t="str">
        <f t="shared" si="112"/>
        <v>ok</v>
      </c>
      <c r="AW264" s="48" t="str">
        <f t="shared" si="112"/>
        <v>ok</v>
      </c>
      <c r="AX264" s="48" t="str">
        <f t="shared" si="112"/>
        <v>ok</v>
      </c>
      <c r="AY264" s="48" t="str">
        <f t="shared" si="112"/>
        <v>ok</v>
      </c>
      <c r="AZ264" s="48" t="str">
        <f t="shared" si="112"/>
        <v>ok</v>
      </c>
      <c r="BA264" s="48" t="str">
        <f t="shared" si="102"/>
        <v>ok</v>
      </c>
      <c r="BB264" s="48" t="str">
        <f t="shared" si="102"/>
        <v>ok</v>
      </c>
      <c r="BC264" s="48" t="str">
        <f t="shared" si="102"/>
        <v>ok</v>
      </c>
      <c r="BD264" s="48" t="str">
        <f t="shared" si="102"/>
        <v>ok</v>
      </c>
      <c r="BE264" s="48" t="str">
        <f t="shared" si="102"/>
        <v>ok</v>
      </c>
      <c r="BF264" s="48" t="str">
        <f t="shared" si="102"/>
        <v>ok</v>
      </c>
      <c r="BG264" s="48" t="str">
        <f t="shared" si="102"/>
        <v>ok</v>
      </c>
    </row>
    <row r="265" spans="1:59" ht="15" customHeight="1">
      <c r="A265" s="51"/>
      <c r="B265" s="52"/>
      <c r="C265" s="51"/>
      <c r="D265" s="111"/>
      <c r="E265" s="112"/>
      <c r="F265" s="112"/>
      <c r="G265" s="112"/>
      <c r="H265" s="191"/>
      <c r="I265" s="192"/>
      <c r="J265" s="191"/>
      <c r="K265" s="191"/>
      <c r="L265" s="191"/>
      <c r="M265" s="191"/>
      <c r="N265" s="83"/>
      <c r="O265" s="113" t="str">
        <f>CONCATENATE("Subtotal ",G256)</f>
        <v>Subtotal FORROS</v>
      </c>
      <c r="P265" s="114"/>
      <c r="Q265" s="114">
        <f>SUM(Q257:Q264)</f>
        <v>0</v>
      </c>
      <c r="R265" s="114">
        <f>SUM(R257:R264)</f>
        <v>0</v>
      </c>
      <c r="S265" s="115">
        <f>SUM(S257:S264)</f>
        <v>0</v>
      </c>
      <c r="T265" s="116"/>
      <c r="U265" s="6">
        <v>1</v>
      </c>
      <c r="V265" s="6"/>
      <c r="W265" s="6"/>
      <c r="X265" s="100">
        <f>SUM(P265:R265)</f>
        <v>0</v>
      </c>
      <c r="Y265" s="6" t="str">
        <f>IF(X265&lt;&gt;S265,"erro","ok")</f>
        <v>ok</v>
      </c>
      <c r="Z265" s="6"/>
      <c r="AA265" s="203"/>
      <c r="AB265" s="111"/>
      <c r="AC265" s="112"/>
      <c r="AD265" s="112"/>
      <c r="AE265" s="112"/>
      <c r="AF265" s="112"/>
      <c r="AG265" s="112"/>
      <c r="AH265" s="112"/>
      <c r="AI265" s="112"/>
      <c r="AJ265" s="112"/>
      <c r="AK265" s="112"/>
      <c r="AL265" s="83"/>
      <c r="AM265" s="113" t="s">
        <v>377</v>
      </c>
      <c r="AN265" s="114">
        <v>0</v>
      </c>
      <c r="AO265" s="114">
        <v>0</v>
      </c>
      <c r="AP265" s="114">
        <v>0</v>
      </c>
      <c r="AQ265" s="115">
        <v>0</v>
      </c>
      <c r="AR265" s="48" t="str">
        <f t="shared" si="113"/>
        <v>ok</v>
      </c>
      <c r="AS265" s="48" t="str">
        <f t="shared" si="113"/>
        <v>ok</v>
      </c>
      <c r="AT265" s="48" t="str">
        <f t="shared" si="113"/>
        <v>ok</v>
      </c>
      <c r="AU265" s="48" t="str">
        <f t="shared" si="112"/>
        <v>ok</v>
      </c>
      <c r="AV265" s="48" t="str">
        <f t="shared" si="112"/>
        <v>ok</v>
      </c>
      <c r="AW265" s="48" t="str">
        <f t="shared" si="112"/>
        <v>ok</v>
      </c>
      <c r="AX265" s="48" t="str">
        <f t="shared" si="112"/>
        <v>ok</v>
      </c>
      <c r="AY265" s="48" t="str">
        <f t="shared" si="112"/>
        <v>ok</v>
      </c>
      <c r="AZ265" s="48" t="str">
        <f t="shared" si="112"/>
        <v>ok</v>
      </c>
      <c r="BA265" s="48" t="str">
        <f t="shared" si="102"/>
        <v>ok</v>
      </c>
      <c r="BB265" s="48" t="str">
        <f t="shared" si="102"/>
        <v>ok</v>
      </c>
      <c r="BC265" s="48" t="str">
        <f t="shared" si="102"/>
        <v>revisar</v>
      </c>
      <c r="BD265" s="48" t="str">
        <f t="shared" si="102"/>
        <v>ok</v>
      </c>
      <c r="BE265" s="48" t="str">
        <f t="shared" si="102"/>
        <v>ok</v>
      </c>
      <c r="BF265" s="48" t="str">
        <f t="shared" si="102"/>
        <v>ok</v>
      </c>
      <c r="BG265" s="48" t="str">
        <f t="shared" si="102"/>
        <v>ok</v>
      </c>
    </row>
    <row r="266" spans="1:59" ht="6" customHeight="1">
      <c r="A266" s="38"/>
      <c r="B266" s="74"/>
      <c r="C266" s="38"/>
      <c r="D266" s="117"/>
      <c r="E266" s="118"/>
      <c r="F266" s="119"/>
      <c r="G266" s="119"/>
      <c r="H266" s="118"/>
      <c r="I266" s="120"/>
      <c r="J266" s="118"/>
      <c r="K266" s="118"/>
      <c r="L266" s="118"/>
      <c r="M266" s="118"/>
      <c r="N266" s="6"/>
      <c r="O266" s="118"/>
      <c r="P266" s="118"/>
      <c r="Q266" s="118"/>
      <c r="R266" s="118"/>
      <c r="S266" s="121"/>
      <c r="T266" s="6"/>
      <c r="U266" s="6"/>
      <c r="V266" s="6">
        <f t="shared" si="105"/>
        <v>0</v>
      </c>
      <c r="W266" s="6">
        <f t="shared" si="93"/>
        <v>0</v>
      </c>
      <c r="X266" s="6"/>
      <c r="Y266" s="6"/>
      <c r="Z266" s="6"/>
      <c r="AA266" s="203"/>
      <c r="AB266" s="117"/>
      <c r="AC266" s="118"/>
      <c r="AD266" s="119"/>
      <c r="AE266" s="119"/>
      <c r="AF266" s="118"/>
      <c r="AG266" s="118"/>
      <c r="AH266" s="118"/>
      <c r="AI266" s="118"/>
      <c r="AJ266" s="118"/>
      <c r="AK266" s="118"/>
      <c r="AL266" s="6"/>
      <c r="AM266" s="118"/>
      <c r="AN266" s="118"/>
      <c r="AO266" s="118"/>
      <c r="AP266" s="118"/>
      <c r="AQ266" s="121"/>
      <c r="AR266" s="48" t="str">
        <f t="shared" si="113"/>
        <v>ok</v>
      </c>
      <c r="AS266" s="48" t="str">
        <f t="shared" si="113"/>
        <v>ok</v>
      </c>
      <c r="AT266" s="48" t="str">
        <f t="shared" si="113"/>
        <v>ok</v>
      </c>
      <c r="AU266" s="48" t="str">
        <f t="shared" si="112"/>
        <v>ok</v>
      </c>
      <c r="AV266" s="48" t="str">
        <f t="shared" si="112"/>
        <v>ok</v>
      </c>
      <c r="AW266" s="48" t="str">
        <f t="shared" si="112"/>
        <v>ok</v>
      </c>
      <c r="AX266" s="48" t="str">
        <f t="shared" si="112"/>
        <v>ok</v>
      </c>
      <c r="AY266" s="48" t="str">
        <f t="shared" si="112"/>
        <v>ok</v>
      </c>
      <c r="AZ266" s="48" t="str">
        <f t="shared" si="112"/>
        <v>ok</v>
      </c>
      <c r="BA266" s="48" t="str">
        <f t="shared" si="102"/>
        <v>ok</v>
      </c>
      <c r="BB266" s="48" t="str">
        <f t="shared" si="102"/>
        <v>ok</v>
      </c>
      <c r="BC266" s="48" t="str">
        <f t="shared" si="102"/>
        <v>ok</v>
      </c>
      <c r="BD266" s="48" t="str">
        <f t="shared" si="102"/>
        <v>ok</v>
      </c>
      <c r="BE266" s="48" t="str">
        <f t="shared" si="102"/>
        <v>ok</v>
      </c>
      <c r="BF266" s="48" t="str">
        <f t="shared" si="102"/>
        <v>ok</v>
      </c>
      <c r="BG266" s="48" t="str">
        <f t="shared" si="102"/>
        <v>ok</v>
      </c>
    </row>
    <row r="267" spans="1:59" ht="15" customHeight="1">
      <c r="A267" s="133"/>
      <c r="B267" s="134"/>
      <c r="C267" s="133"/>
      <c r="D267" s="79">
        <v>11</v>
      </c>
      <c r="E267" s="80"/>
      <c r="F267" s="80"/>
      <c r="G267" s="81" t="s">
        <v>572</v>
      </c>
      <c r="H267" s="81"/>
      <c r="I267" s="82"/>
      <c r="J267" s="81"/>
      <c r="K267" s="81"/>
      <c r="L267" s="81"/>
      <c r="M267" s="81"/>
      <c r="N267" s="83"/>
      <c r="O267" s="81"/>
      <c r="P267" s="81"/>
      <c r="Q267" s="81"/>
      <c r="R267" s="81"/>
      <c r="S267" s="84">
        <f>S379</f>
        <v>0</v>
      </c>
      <c r="T267" s="6"/>
      <c r="U267" s="6"/>
      <c r="V267" s="6">
        <f t="shared" si="105"/>
        <v>11</v>
      </c>
      <c r="W267" s="6">
        <f t="shared" si="93"/>
        <v>0</v>
      </c>
      <c r="X267" s="6"/>
      <c r="Y267" s="6"/>
      <c r="Z267" s="6"/>
      <c r="AA267" s="203"/>
      <c r="AB267" s="79">
        <v>11</v>
      </c>
      <c r="AC267" s="80"/>
      <c r="AD267" s="80"/>
      <c r="AE267" s="81" t="s">
        <v>307</v>
      </c>
      <c r="AF267" s="81"/>
      <c r="AG267" s="81"/>
      <c r="AH267" s="81"/>
      <c r="AI267" s="81"/>
      <c r="AJ267" s="81"/>
      <c r="AK267" s="81"/>
      <c r="AL267" s="83"/>
      <c r="AM267" s="81"/>
      <c r="AN267" s="81"/>
      <c r="AO267" s="81"/>
      <c r="AP267" s="81"/>
      <c r="AQ267" s="84">
        <v>0</v>
      </c>
      <c r="AR267" s="48" t="str">
        <f t="shared" si="113"/>
        <v>ok</v>
      </c>
      <c r="AS267" s="48" t="str">
        <f t="shared" si="113"/>
        <v>ok</v>
      </c>
      <c r="AT267" s="48" t="str">
        <f t="shared" si="113"/>
        <v>ok</v>
      </c>
      <c r="AU267" s="48" t="str">
        <f t="shared" si="112"/>
        <v>revisar</v>
      </c>
      <c r="AV267" s="48" t="str">
        <f t="shared" si="112"/>
        <v>ok</v>
      </c>
      <c r="AW267" s="48" t="str">
        <f t="shared" si="112"/>
        <v>ok</v>
      </c>
      <c r="AX267" s="48" t="str">
        <f t="shared" si="112"/>
        <v>ok</v>
      </c>
      <c r="AY267" s="48" t="str">
        <f t="shared" si="112"/>
        <v>ok</v>
      </c>
      <c r="AZ267" s="48" t="str">
        <f t="shared" si="112"/>
        <v>ok</v>
      </c>
      <c r="BA267" s="48" t="str">
        <f t="shared" si="102"/>
        <v>ok</v>
      </c>
      <c r="BB267" s="48" t="str">
        <f t="shared" si="102"/>
        <v>ok</v>
      </c>
      <c r="BC267" s="48" t="str">
        <f t="shared" si="102"/>
        <v>ok</v>
      </c>
      <c r="BD267" s="48" t="str">
        <f t="shared" si="102"/>
        <v>ok</v>
      </c>
      <c r="BE267" s="48" t="str">
        <f t="shared" si="102"/>
        <v>ok</v>
      </c>
      <c r="BF267" s="48" t="str">
        <f t="shared" si="102"/>
        <v>ok</v>
      </c>
      <c r="BG267" s="48" t="str">
        <f t="shared" si="102"/>
        <v>ok</v>
      </c>
    </row>
    <row r="268" spans="1:59" ht="25.5" customHeight="1">
      <c r="A268" s="122"/>
      <c r="B268" s="123" t="e">
        <f>S268/$S$697</f>
        <v>#DIV/0!</v>
      </c>
      <c r="C268" s="122"/>
      <c r="D268" s="124" t="s">
        <v>573</v>
      </c>
      <c r="E268" s="132">
        <v>100858</v>
      </c>
      <c r="F268" s="125" t="s">
        <v>28</v>
      </c>
      <c r="G268" s="88" t="s">
        <v>574</v>
      </c>
      <c r="H268" s="185" t="s">
        <v>76</v>
      </c>
      <c r="I268" s="200"/>
      <c r="J268" s="94"/>
      <c r="K268" s="94">
        <v>29.59</v>
      </c>
      <c r="L268" s="94">
        <v>804.12</v>
      </c>
      <c r="M268" s="186">
        <f t="shared" ref="M268:M331" si="115">SUM(K268:L268)</f>
        <v>833.71</v>
      </c>
      <c r="N268" s="92">
        <v>0.25190000000000001</v>
      </c>
      <c r="O268" s="93">
        <f t="shared" ref="O268:O331" si="116">IF(N268="-",M268,(TRUNC(M268*(1+N268),2)))</f>
        <v>1043.72</v>
      </c>
      <c r="P268" s="93"/>
      <c r="Q268" s="93">
        <f t="shared" ref="Q268:Q331" si="117">IF($L268=0,$S268,IF(K268=0,0,IF($N268&lt;&gt;"-",IFERROR(TRUNC(TRUNC((K268*(1+$N268)),2)*$I268,2),0),IFERROR(TRUNC(K268*$I268,2),0))))</f>
        <v>0</v>
      </c>
      <c r="R268" s="93">
        <f t="shared" ref="R268:R331" si="118">IF(L268=0,0,S268-Q268)</f>
        <v>0</v>
      </c>
      <c r="S268" s="94">
        <f t="shared" ref="S268:S331" si="119">IFERROR(ROUND(ROUND(O268,2)*ROUND(I268,2),2),0)</f>
        <v>0</v>
      </c>
      <c r="T268" s="118"/>
      <c r="U268" s="118"/>
      <c r="V268" s="6" t="str">
        <f t="shared" si="105"/>
        <v>11.1</v>
      </c>
      <c r="W268" s="6" t="b">
        <f t="shared" si="93"/>
        <v>0</v>
      </c>
      <c r="X268" s="118"/>
      <c r="Y268" s="118"/>
      <c r="Z268" s="118"/>
      <c r="AA268" s="204"/>
      <c r="AB268" s="85" t="s">
        <v>573</v>
      </c>
      <c r="AC268" s="95">
        <v>0</v>
      </c>
      <c r="AD268" s="96">
        <v>0</v>
      </c>
      <c r="AE268" s="97" t="s">
        <v>64</v>
      </c>
      <c r="AF268" s="89" t="s">
        <v>64</v>
      </c>
      <c r="AG268" s="98">
        <v>0</v>
      </c>
      <c r="AH268" s="90" t="s">
        <v>64</v>
      </c>
      <c r="AI268" s="90" t="s">
        <v>64</v>
      </c>
      <c r="AJ268" s="90" t="s">
        <v>64</v>
      </c>
      <c r="AK268" s="91" t="s">
        <v>64</v>
      </c>
      <c r="AL268" s="99" t="s">
        <v>64</v>
      </c>
      <c r="AM268" s="93" t="s">
        <v>64</v>
      </c>
      <c r="AN268" s="93">
        <v>0</v>
      </c>
      <c r="AO268" s="93">
        <v>0</v>
      </c>
      <c r="AP268" s="93">
        <v>0</v>
      </c>
      <c r="AQ268" s="94">
        <v>0</v>
      </c>
      <c r="AR268" s="48" t="str">
        <f t="shared" si="113"/>
        <v>ok</v>
      </c>
      <c r="AS268" s="48" t="str">
        <f t="shared" si="113"/>
        <v>revisar</v>
      </c>
      <c r="AT268" s="48" t="str">
        <f t="shared" si="113"/>
        <v>revisar</v>
      </c>
      <c r="AU268" s="48" t="str">
        <f t="shared" si="112"/>
        <v>revisar</v>
      </c>
      <c r="AV268" s="48" t="str">
        <f t="shared" si="112"/>
        <v>revisar</v>
      </c>
      <c r="AW268" s="48" t="str">
        <f t="shared" si="112"/>
        <v>ok</v>
      </c>
      <c r="AX268" s="48" t="str">
        <f t="shared" si="112"/>
        <v>revisar</v>
      </c>
      <c r="AY268" s="48" t="str">
        <f t="shared" si="112"/>
        <v>revisar</v>
      </c>
      <c r="AZ268" s="48" t="str">
        <f t="shared" si="112"/>
        <v>revisar</v>
      </c>
      <c r="BA268" s="48" t="str">
        <f t="shared" si="102"/>
        <v>revisar</v>
      </c>
      <c r="BB268" s="48" t="str">
        <f t="shared" si="102"/>
        <v>revisar</v>
      </c>
      <c r="BC268" s="48" t="str">
        <f t="shared" si="102"/>
        <v>revisar</v>
      </c>
      <c r="BD268" s="48" t="str">
        <f t="shared" ref="BD268:BG361" si="120">IF(AN268=P268,"ok","revisar")</f>
        <v>ok</v>
      </c>
      <c r="BE268" s="48" t="str">
        <f t="shared" si="120"/>
        <v>ok</v>
      </c>
      <c r="BF268" s="48" t="str">
        <f t="shared" si="120"/>
        <v>ok</v>
      </c>
      <c r="BG268" s="48" t="str">
        <f t="shared" si="120"/>
        <v>ok</v>
      </c>
    </row>
    <row r="269" spans="1:59" ht="25.5" customHeight="1">
      <c r="A269" s="122"/>
      <c r="B269" s="123"/>
      <c r="C269" s="122"/>
      <c r="D269" s="124" t="s">
        <v>575</v>
      </c>
      <c r="E269" s="132">
        <v>95469</v>
      </c>
      <c r="F269" s="125" t="s">
        <v>28</v>
      </c>
      <c r="G269" s="88" t="s">
        <v>576</v>
      </c>
      <c r="H269" s="185" t="s">
        <v>76</v>
      </c>
      <c r="I269" s="200"/>
      <c r="J269" s="94"/>
      <c r="K269" s="94">
        <v>17.899999999999999</v>
      </c>
      <c r="L269" s="94">
        <v>318.74</v>
      </c>
      <c r="M269" s="186">
        <f t="shared" si="115"/>
        <v>336.64</v>
      </c>
      <c r="N269" s="92">
        <v>0.25190000000000001</v>
      </c>
      <c r="O269" s="93">
        <f t="shared" si="116"/>
        <v>421.43</v>
      </c>
      <c r="P269" s="93"/>
      <c r="Q269" s="93">
        <f t="shared" si="117"/>
        <v>0</v>
      </c>
      <c r="R269" s="93">
        <f t="shared" si="118"/>
        <v>0</v>
      </c>
      <c r="S269" s="94">
        <f t="shared" si="119"/>
        <v>0</v>
      </c>
      <c r="T269" s="118"/>
      <c r="U269" s="118"/>
      <c r="V269" s="6" t="str">
        <f t="shared" si="105"/>
        <v>11.2</v>
      </c>
      <c r="W269" s="6" t="b">
        <f t="shared" ref="W269:W332" si="121">IF(L269=0,S269-Q269-(TRUNC(TRUNC(J269*(1+N269),2)*I269,2)))</f>
        <v>0</v>
      </c>
      <c r="X269" s="118"/>
      <c r="Y269" s="118"/>
      <c r="Z269" s="118"/>
      <c r="AA269" s="204"/>
      <c r="AB269" s="85"/>
      <c r="AC269" s="95"/>
      <c r="AD269" s="96"/>
      <c r="AE269" s="97"/>
      <c r="AF269" s="89"/>
      <c r="AG269" s="98"/>
      <c r="AH269" s="90"/>
      <c r="AI269" s="90"/>
      <c r="AJ269" s="90"/>
      <c r="AK269" s="91"/>
      <c r="AL269" s="99"/>
      <c r="AM269" s="93"/>
      <c r="AN269" s="93"/>
      <c r="AO269" s="93"/>
      <c r="AP269" s="93"/>
      <c r="AQ269" s="94"/>
    </row>
    <row r="270" spans="1:59" ht="25.5" customHeight="1">
      <c r="A270" s="122"/>
      <c r="B270" s="123"/>
      <c r="C270" s="122"/>
      <c r="D270" s="124" t="s">
        <v>577</v>
      </c>
      <c r="E270" s="132">
        <v>100878</v>
      </c>
      <c r="F270" s="125" t="s">
        <v>28</v>
      </c>
      <c r="G270" s="88" t="s">
        <v>578</v>
      </c>
      <c r="H270" s="185" t="s">
        <v>76</v>
      </c>
      <c r="I270" s="200"/>
      <c r="J270" s="94"/>
      <c r="K270" s="94">
        <v>41.83</v>
      </c>
      <c r="L270" s="94">
        <v>711.91</v>
      </c>
      <c r="M270" s="186">
        <f t="shared" si="115"/>
        <v>753.74</v>
      </c>
      <c r="N270" s="92">
        <v>0.25190000000000001</v>
      </c>
      <c r="O270" s="93">
        <f t="shared" si="116"/>
        <v>943.6</v>
      </c>
      <c r="P270" s="93"/>
      <c r="Q270" s="93">
        <f t="shared" si="117"/>
        <v>0</v>
      </c>
      <c r="R270" s="93">
        <f t="shared" si="118"/>
        <v>0</v>
      </c>
      <c r="S270" s="94">
        <f t="shared" si="119"/>
        <v>0</v>
      </c>
      <c r="T270" s="118"/>
      <c r="U270" s="118"/>
      <c r="V270" s="6" t="str">
        <f t="shared" si="105"/>
        <v>11.3</v>
      </c>
      <c r="W270" s="6" t="b">
        <f t="shared" si="121"/>
        <v>0</v>
      </c>
      <c r="X270" s="118"/>
      <c r="Y270" s="118"/>
      <c r="Z270" s="118"/>
      <c r="AA270" s="204"/>
      <c r="AB270" s="85"/>
      <c r="AC270" s="95"/>
      <c r="AD270" s="96"/>
      <c r="AE270" s="97"/>
      <c r="AF270" s="89"/>
      <c r="AG270" s="98"/>
      <c r="AH270" s="90"/>
      <c r="AI270" s="90"/>
      <c r="AJ270" s="90"/>
      <c r="AK270" s="91"/>
      <c r="AL270" s="99"/>
      <c r="AM270" s="93"/>
      <c r="AN270" s="93"/>
      <c r="AO270" s="93"/>
      <c r="AP270" s="93"/>
      <c r="AQ270" s="94"/>
    </row>
    <row r="271" spans="1:59" ht="25.5" customHeight="1">
      <c r="A271" s="122"/>
      <c r="B271" s="123"/>
      <c r="C271" s="122"/>
      <c r="D271" s="124" t="s">
        <v>579</v>
      </c>
      <c r="E271" s="132">
        <v>100849</v>
      </c>
      <c r="F271" s="125" t="s">
        <v>28</v>
      </c>
      <c r="G271" s="88" t="s">
        <v>580</v>
      </c>
      <c r="H271" s="185" t="s">
        <v>76</v>
      </c>
      <c r="I271" s="200"/>
      <c r="J271" s="94"/>
      <c r="K271" s="94">
        <v>4.49</v>
      </c>
      <c r="L271" s="94">
        <v>38.97</v>
      </c>
      <c r="M271" s="186">
        <f t="shared" si="115"/>
        <v>43.46</v>
      </c>
      <c r="N271" s="92">
        <v>0.25190000000000001</v>
      </c>
      <c r="O271" s="93">
        <f t="shared" si="116"/>
        <v>54.4</v>
      </c>
      <c r="P271" s="93"/>
      <c r="Q271" s="93">
        <f t="shared" si="117"/>
        <v>0</v>
      </c>
      <c r="R271" s="93">
        <f t="shared" si="118"/>
        <v>0</v>
      </c>
      <c r="S271" s="94">
        <f t="shared" si="119"/>
        <v>0</v>
      </c>
      <c r="T271" s="118"/>
      <c r="U271" s="118"/>
      <c r="V271" s="6" t="str">
        <f t="shared" si="105"/>
        <v>11.4</v>
      </c>
      <c r="W271" s="6" t="b">
        <f t="shared" si="121"/>
        <v>0</v>
      </c>
      <c r="X271" s="118"/>
      <c r="Y271" s="118"/>
      <c r="Z271" s="118"/>
      <c r="AA271" s="204"/>
      <c r="AB271" s="85"/>
      <c r="AC271" s="95"/>
      <c r="AD271" s="96"/>
      <c r="AE271" s="97"/>
      <c r="AF271" s="89"/>
      <c r="AG271" s="98"/>
      <c r="AH271" s="90"/>
      <c r="AI271" s="90"/>
      <c r="AJ271" s="90"/>
      <c r="AK271" s="91"/>
      <c r="AL271" s="99"/>
      <c r="AM271" s="93"/>
      <c r="AN271" s="93"/>
      <c r="AO271" s="93"/>
      <c r="AP271" s="93"/>
      <c r="AQ271" s="94"/>
    </row>
    <row r="272" spans="1:59" ht="25.5" customHeight="1">
      <c r="A272" s="122"/>
      <c r="B272" s="123"/>
      <c r="C272" s="122"/>
      <c r="D272" s="124" t="s">
        <v>581</v>
      </c>
      <c r="E272" s="132">
        <v>100851</v>
      </c>
      <c r="F272" s="125" t="s">
        <v>28</v>
      </c>
      <c r="G272" s="88" t="s">
        <v>582</v>
      </c>
      <c r="H272" s="185" t="s">
        <v>76</v>
      </c>
      <c r="I272" s="200"/>
      <c r="J272" s="94"/>
      <c r="K272" s="94">
        <v>4.49</v>
      </c>
      <c r="L272" s="94">
        <v>81.650000000000006</v>
      </c>
      <c r="M272" s="186">
        <f t="shared" si="115"/>
        <v>86.14</v>
      </c>
      <c r="N272" s="92">
        <v>0.25190000000000001</v>
      </c>
      <c r="O272" s="93">
        <f t="shared" si="116"/>
        <v>107.83</v>
      </c>
      <c r="P272" s="93"/>
      <c r="Q272" s="93">
        <f t="shared" si="117"/>
        <v>0</v>
      </c>
      <c r="R272" s="93">
        <f t="shared" si="118"/>
        <v>0</v>
      </c>
      <c r="S272" s="94">
        <f t="shared" si="119"/>
        <v>0</v>
      </c>
      <c r="T272" s="118"/>
      <c r="U272" s="118"/>
      <c r="V272" s="6" t="str">
        <f t="shared" si="105"/>
        <v>11.5</v>
      </c>
      <c r="W272" s="6" t="b">
        <f t="shared" si="121"/>
        <v>0</v>
      </c>
      <c r="X272" s="118"/>
      <c r="Y272" s="118"/>
      <c r="Z272" s="118"/>
      <c r="AA272" s="204"/>
      <c r="AB272" s="85"/>
      <c r="AC272" s="95"/>
      <c r="AD272" s="96"/>
      <c r="AE272" s="97"/>
      <c r="AF272" s="89"/>
      <c r="AG272" s="98"/>
      <c r="AH272" s="90"/>
      <c r="AI272" s="90"/>
      <c r="AJ272" s="90"/>
      <c r="AK272" s="91"/>
      <c r="AL272" s="99"/>
      <c r="AM272" s="93"/>
      <c r="AN272" s="93"/>
      <c r="AO272" s="93"/>
      <c r="AP272" s="93"/>
      <c r="AQ272" s="94"/>
    </row>
    <row r="273" spans="1:43" ht="25.5" customHeight="1">
      <c r="A273" s="122"/>
      <c r="B273" s="123"/>
      <c r="C273" s="122"/>
      <c r="D273" s="124" t="s">
        <v>583</v>
      </c>
      <c r="E273" s="132">
        <v>100866</v>
      </c>
      <c r="F273" s="125" t="s">
        <v>28</v>
      </c>
      <c r="G273" s="88" t="s">
        <v>584</v>
      </c>
      <c r="H273" s="185" t="s">
        <v>76</v>
      </c>
      <c r="I273" s="200"/>
      <c r="J273" s="94"/>
      <c r="K273" s="94">
        <v>27.84</v>
      </c>
      <c r="L273" s="94">
        <v>389.57</v>
      </c>
      <c r="M273" s="186">
        <f t="shared" si="115"/>
        <v>417.40999999999997</v>
      </c>
      <c r="N273" s="92">
        <v>0.25190000000000001</v>
      </c>
      <c r="O273" s="93">
        <f t="shared" si="116"/>
        <v>522.54999999999995</v>
      </c>
      <c r="P273" s="93"/>
      <c r="Q273" s="93">
        <f t="shared" si="117"/>
        <v>0</v>
      </c>
      <c r="R273" s="93">
        <f t="shared" si="118"/>
        <v>0</v>
      </c>
      <c r="S273" s="94">
        <f t="shared" si="119"/>
        <v>0</v>
      </c>
      <c r="T273" s="118"/>
      <c r="U273" s="118"/>
      <c r="V273" s="6" t="str">
        <f t="shared" si="105"/>
        <v>11.6</v>
      </c>
      <c r="W273" s="6" t="b">
        <f t="shared" si="121"/>
        <v>0</v>
      </c>
      <c r="X273" s="118"/>
      <c r="Y273" s="118"/>
      <c r="Z273" s="118"/>
      <c r="AA273" s="204"/>
      <c r="AB273" s="85"/>
      <c r="AC273" s="95"/>
      <c r="AD273" s="96"/>
      <c r="AE273" s="97"/>
      <c r="AF273" s="89"/>
      <c r="AG273" s="98"/>
      <c r="AH273" s="90"/>
      <c r="AI273" s="90"/>
      <c r="AJ273" s="90"/>
      <c r="AK273" s="91"/>
      <c r="AL273" s="99"/>
      <c r="AM273" s="93"/>
      <c r="AN273" s="93"/>
      <c r="AO273" s="93"/>
      <c r="AP273" s="93"/>
      <c r="AQ273" s="94"/>
    </row>
    <row r="274" spans="1:43" ht="25.5" customHeight="1">
      <c r="A274" s="122"/>
      <c r="B274" s="123"/>
      <c r="C274" s="122"/>
      <c r="D274" s="124" t="s">
        <v>585</v>
      </c>
      <c r="E274" s="132">
        <v>100856</v>
      </c>
      <c r="F274" s="125" t="s">
        <v>28</v>
      </c>
      <c r="G274" s="88" t="s">
        <v>586</v>
      </c>
      <c r="H274" s="185" t="s">
        <v>76</v>
      </c>
      <c r="I274" s="200"/>
      <c r="J274" s="94"/>
      <c r="K274" s="94">
        <v>2.8</v>
      </c>
      <c r="L274" s="94">
        <v>55.01</v>
      </c>
      <c r="M274" s="186">
        <f t="shared" si="115"/>
        <v>57.809999999999995</v>
      </c>
      <c r="N274" s="92">
        <v>0.25190000000000001</v>
      </c>
      <c r="O274" s="93">
        <f t="shared" si="116"/>
        <v>72.37</v>
      </c>
      <c r="P274" s="93"/>
      <c r="Q274" s="93">
        <f t="shared" si="117"/>
        <v>0</v>
      </c>
      <c r="R274" s="93">
        <f t="shared" si="118"/>
        <v>0</v>
      </c>
      <c r="S274" s="94">
        <f t="shared" si="119"/>
        <v>0</v>
      </c>
      <c r="T274" s="118"/>
      <c r="U274" s="118"/>
      <c r="V274" s="6" t="str">
        <f t="shared" si="105"/>
        <v>11.7</v>
      </c>
      <c r="W274" s="6" t="b">
        <f t="shared" si="121"/>
        <v>0</v>
      </c>
      <c r="X274" s="118"/>
      <c r="Y274" s="118"/>
      <c r="Z274" s="118"/>
      <c r="AA274" s="204"/>
      <c r="AB274" s="85"/>
      <c r="AC274" s="95"/>
      <c r="AD274" s="96"/>
      <c r="AE274" s="97"/>
      <c r="AF274" s="89"/>
      <c r="AG274" s="98"/>
      <c r="AH274" s="90"/>
      <c r="AI274" s="90"/>
      <c r="AJ274" s="90"/>
      <c r="AK274" s="91"/>
      <c r="AL274" s="99"/>
      <c r="AM274" s="93"/>
      <c r="AN274" s="93"/>
      <c r="AO274" s="93"/>
      <c r="AP274" s="93"/>
      <c r="AQ274" s="94"/>
    </row>
    <row r="275" spans="1:43" ht="25.5" customHeight="1">
      <c r="A275" s="122"/>
      <c r="B275" s="123"/>
      <c r="C275" s="122"/>
      <c r="D275" s="124" t="s">
        <v>587</v>
      </c>
      <c r="E275" s="132">
        <v>95544</v>
      </c>
      <c r="F275" s="125" t="s">
        <v>28</v>
      </c>
      <c r="G275" s="88" t="s">
        <v>588</v>
      </c>
      <c r="H275" s="185" t="s">
        <v>76</v>
      </c>
      <c r="I275" s="200"/>
      <c r="J275" s="94"/>
      <c r="K275" s="94">
        <v>9.27</v>
      </c>
      <c r="L275" s="94">
        <v>83.15</v>
      </c>
      <c r="M275" s="186">
        <f t="shared" si="115"/>
        <v>92.42</v>
      </c>
      <c r="N275" s="92">
        <v>0.25190000000000001</v>
      </c>
      <c r="O275" s="93">
        <f t="shared" si="116"/>
        <v>115.7</v>
      </c>
      <c r="P275" s="93"/>
      <c r="Q275" s="93">
        <f t="shared" si="117"/>
        <v>0</v>
      </c>
      <c r="R275" s="93">
        <f t="shared" si="118"/>
        <v>0</v>
      </c>
      <c r="S275" s="94">
        <f t="shared" si="119"/>
        <v>0</v>
      </c>
      <c r="T275" s="118"/>
      <c r="U275" s="118"/>
      <c r="V275" s="6" t="str">
        <f t="shared" si="105"/>
        <v>11.8</v>
      </c>
      <c r="W275" s="6" t="b">
        <f t="shared" si="121"/>
        <v>0</v>
      </c>
      <c r="X275" s="118"/>
      <c r="Y275" s="118"/>
      <c r="Z275" s="118"/>
      <c r="AA275" s="204"/>
      <c r="AB275" s="85"/>
      <c r="AC275" s="95"/>
      <c r="AD275" s="96"/>
      <c r="AE275" s="97"/>
      <c r="AF275" s="89"/>
      <c r="AG275" s="98"/>
      <c r="AH275" s="90"/>
      <c r="AI275" s="90"/>
      <c r="AJ275" s="90"/>
      <c r="AK275" s="91"/>
      <c r="AL275" s="99"/>
      <c r="AM275" s="93"/>
      <c r="AN275" s="93"/>
      <c r="AO275" s="93"/>
      <c r="AP275" s="93"/>
      <c r="AQ275" s="94"/>
    </row>
    <row r="276" spans="1:43" ht="25.5" customHeight="1">
      <c r="A276" s="122"/>
      <c r="B276" s="123"/>
      <c r="C276" s="122"/>
      <c r="D276" s="124" t="s">
        <v>589</v>
      </c>
      <c r="E276" s="132">
        <v>95547</v>
      </c>
      <c r="F276" s="125" t="s">
        <v>28</v>
      </c>
      <c r="G276" s="88" t="s">
        <v>590</v>
      </c>
      <c r="H276" s="185" t="s">
        <v>76</v>
      </c>
      <c r="I276" s="200"/>
      <c r="J276" s="94"/>
      <c r="K276" s="94">
        <v>9.2799999999999994</v>
      </c>
      <c r="L276" s="94">
        <v>47.28</v>
      </c>
      <c r="M276" s="186">
        <f t="shared" si="115"/>
        <v>56.56</v>
      </c>
      <c r="N276" s="92">
        <v>0.25190000000000001</v>
      </c>
      <c r="O276" s="93">
        <f t="shared" si="116"/>
        <v>70.8</v>
      </c>
      <c r="P276" s="93"/>
      <c r="Q276" s="93">
        <f t="shared" si="117"/>
        <v>0</v>
      </c>
      <c r="R276" s="93">
        <f t="shared" si="118"/>
        <v>0</v>
      </c>
      <c r="S276" s="94">
        <f t="shared" si="119"/>
        <v>0</v>
      </c>
      <c r="T276" s="118"/>
      <c r="U276" s="118"/>
      <c r="V276" s="6" t="str">
        <f t="shared" si="105"/>
        <v>11.9</v>
      </c>
      <c r="W276" s="6" t="b">
        <f t="shared" si="121"/>
        <v>0</v>
      </c>
      <c r="X276" s="118"/>
      <c r="Y276" s="118"/>
      <c r="Z276" s="118"/>
      <c r="AA276" s="204"/>
      <c r="AB276" s="85"/>
      <c r="AC276" s="95"/>
      <c r="AD276" s="96"/>
      <c r="AE276" s="97"/>
      <c r="AF276" s="89"/>
      <c r="AG276" s="98"/>
      <c r="AH276" s="90"/>
      <c r="AI276" s="90"/>
      <c r="AJ276" s="90"/>
      <c r="AK276" s="91"/>
      <c r="AL276" s="99"/>
      <c r="AM276" s="93"/>
      <c r="AN276" s="93"/>
      <c r="AO276" s="93"/>
      <c r="AP276" s="93"/>
      <c r="AQ276" s="94"/>
    </row>
    <row r="277" spans="1:43" ht="25.5" customHeight="1">
      <c r="A277" s="122"/>
      <c r="B277" s="123"/>
      <c r="C277" s="122"/>
      <c r="D277" s="124" t="s">
        <v>591</v>
      </c>
      <c r="E277" s="132">
        <v>100860</v>
      </c>
      <c r="F277" s="125" t="s">
        <v>28</v>
      </c>
      <c r="G277" s="88" t="s">
        <v>592</v>
      </c>
      <c r="H277" s="185" t="s">
        <v>76</v>
      </c>
      <c r="I277" s="200"/>
      <c r="J277" s="94"/>
      <c r="K277" s="94">
        <v>13.1</v>
      </c>
      <c r="L277" s="94">
        <v>93.92</v>
      </c>
      <c r="M277" s="186">
        <f t="shared" si="115"/>
        <v>107.02</v>
      </c>
      <c r="N277" s="92">
        <v>0.25190000000000001</v>
      </c>
      <c r="O277" s="93">
        <f t="shared" si="116"/>
        <v>133.97</v>
      </c>
      <c r="P277" s="93"/>
      <c r="Q277" s="93">
        <f t="shared" si="117"/>
        <v>0</v>
      </c>
      <c r="R277" s="93">
        <f t="shared" si="118"/>
        <v>0</v>
      </c>
      <c r="S277" s="94">
        <f t="shared" si="119"/>
        <v>0</v>
      </c>
      <c r="T277" s="118"/>
      <c r="U277" s="118"/>
      <c r="V277" s="6" t="str">
        <f t="shared" si="105"/>
        <v>11.10</v>
      </c>
      <c r="W277" s="6" t="b">
        <f t="shared" si="121"/>
        <v>0</v>
      </c>
      <c r="X277" s="118"/>
      <c r="Y277" s="118"/>
      <c r="Z277" s="118"/>
      <c r="AA277" s="204"/>
      <c r="AB277" s="85"/>
      <c r="AC277" s="95"/>
      <c r="AD277" s="96"/>
      <c r="AE277" s="97"/>
      <c r="AF277" s="89"/>
      <c r="AG277" s="98"/>
      <c r="AH277" s="90"/>
      <c r="AI277" s="90"/>
      <c r="AJ277" s="90"/>
      <c r="AK277" s="91"/>
      <c r="AL277" s="99"/>
      <c r="AM277" s="93"/>
      <c r="AN277" s="93"/>
      <c r="AO277" s="93"/>
      <c r="AP277" s="93"/>
      <c r="AQ277" s="94"/>
    </row>
    <row r="278" spans="1:43" ht="25.5" customHeight="1">
      <c r="A278" s="122"/>
      <c r="B278" s="123"/>
      <c r="C278" s="122"/>
      <c r="D278" s="124" t="s">
        <v>593</v>
      </c>
      <c r="E278" s="132">
        <v>86913</v>
      </c>
      <c r="F278" s="125" t="s">
        <v>28</v>
      </c>
      <c r="G278" s="88" t="s">
        <v>594</v>
      </c>
      <c r="H278" s="185" t="s">
        <v>76</v>
      </c>
      <c r="I278" s="200"/>
      <c r="J278" s="94"/>
      <c r="K278" s="94">
        <v>4.47</v>
      </c>
      <c r="L278" s="94">
        <v>78.83</v>
      </c>
      <c r="M278" s="186">
        <f t="shared" si="115"/>
        <v>83.3</v>
      </c>
      <c r="N278" s="92">
        <v>0.25190000000000001</v>
      </c>
      <c r="O278" s="93">
        <f t="shared" si="116"/>
        <v>104.28</v>
      </c>
      <c r="P278" s="93"/>
      <c r="Q278" s="93">
        <f t="shared" si="117"/>
        <v>0</v>
      </c>
      <c r="R278" s="93">
        <f t="shared" si="118"/>
        <v>0</v>
      </c>
      <c r="S278" s="94">
        <f t="shared" si="119"/>
        <v>0</v>
      </c>
      <c r="T278" s="118"/>
      <c r="U278" s="118"/>
      <c r="V278" s="6" t="str">
        <f t="shared" si="105"/>
        <v>11.11</v>
      </c>
      <c r="W278" s="6" t="b">
        <f t="shared" si="121"/>
        <v>0</v>
      </c>
      <c r="X278" s="118"/>
      <c r="Y278" s="118"/>
      <c r="Z278" s="118"/>
      <c r="AA278" s="204"/>
      <c r="AB278" s="85"/>
      <c r="AC278" s="95"/>
      <c r="AD278" s="96"/>
      <c r="AE278" s="97"/>
      <c r="AF278" s="89"/>
      <c r="AG278" s="98"/>
      <c r="AH278" s="90"/>
      <c r="AI278" s="90"/>
      <c r="AJ278" s="90"/>
      <c r="AK278" s="91"/>
      <c r="AL278" s="99"/>
      <c r="AM278" s="93"/>
      <c r="AN278" s="93"/>
      <c r="AO278" s="93"/>
      <c r="AP278" s="93"/>
      <c r="AQ278" s="94"/>
    </row>
    <row r="279" spans="1:43" ht="25.5" customHeight="1">
      <c r="A279" s="122"/>
      <c r="B279" s="123"/>
      <c r="C279" s="122"/>
      <c r="D279" s="124" t="s">
        <v>595</v>
      </c>
      <c r="E279" s="132">
        <v>86906</v>
      </c>
      <c r="F279" s="125" t="s">
        <v>28</v>
      </c>
      <c r="G279" s="88" t="s">
        <v>596</v>
      </c>
      <c r="H279" s="185" t="s">
        <v>76</v>
      </c>
      <c r="I279" s="200"/>
      <c r="J279" s="94"/>
      <c r="K279" s="94">
        <v>2.81</v>
      </c>
      <c r="L279" s="94">
        <v>112.4</v>
      </c>
      <c r="M279" s="186">
        <f t="shared" si="115"/>
        <v>115.21000000000001</v>
      </c>
      <c r="N279" s="92">
        <v>0.25190000000000001</v>
      </c>
      <c r="O279" s="93">
        <f t="shared" si="116"/>
        <v>144.22999999999999</v>
      </c>
      <c r="P279" s="93"/>
      <c r="Q279" s="93">
        <f t="shared" si="117"/>
        <v>0</v>
      </c>
      <c r="R279" s="93">
        <f t="shared" si="118"/>
        <v>0</v>
      </c>
      <c r="S279" s="94">
        <f t="shared" si="119"/>
        <v>0</v>
      </c>
      <c r="T279" s="118"/>
      <c r="U279" s="118"/>
      <c r="V279" s="6" t="str">
        <f t="shared" si="105"/>
        <v>11.12</v>
      </c>
      <c r="W279" s="6" t="b">
        <f t="shared" si="121"/>
        <v>0</v>
      </c>
      <c r="X279" s="118"/>
      <c r="Y279" s="118"/>
      <c r="Z279" s="118"/>
      <c r="AA279" s="204"/>
      <c r="AB279" s="85"/>
      <c r="AC279" s="95"/>
      <c r="AD279" s="96"/>
      <c r="AE279" s="97"/>
      <c r="AF279" s="89"/>
      <c r="AG279" s="98"/>
      <c r="AH279" s="90"/>
      <c r="AI279" s="90"/>
      <c r="AJ279" s="90"/>
      <c r="AK279" s="91"/>
      <c r="AL279" s="99"/>
      <c r="AM279" s="93"/>
      <c r="AN279" s="93"/>
      <c r="AO279" s="93"/>
      <c r="AP279" s="93"/>
      <c r="AQ279" s="94"/>
    </row>
    <row r="280" spans="1:43" ht="25.5" customHeight="1">
      <c r="A280" s="122"/>
      <c r="B280" s="123"/>
      <c r="C280" s="122"/>
      <c r="D280" s="124" t="s">
        <v>597</v>
      </c>
      <c r="E280" s="132">
        <v>86911</v>
      </c>
      <c r="F280" s="125" t="s">
        <v>28</v>
      </c>
      <c r="G280" s="88" t="s">
        <v>598</v>
      </c>
      <c r="H280" s="185" t="s">
        <v>76</v>
      </c>
      <c r="I280" s="200"/>
      <c r="J280" s="94"/>
      <c r="K280" s="94">
        <v>3.4</v>
      </c>
      <c r="L280" s="94">
        <v>131.37</v>
      </c>
      <c r="M280" s="186">
        <f t="shared" si="115"/>
        <v>134.77000000000001</v>
      </c>
      <c r="N280" s="92">
        <v>0.25190000000000001</v>
      </c>
      <c r="O280" s="93">
        <f t="shared" si="116"/>
        <v>168.71</v>
      </c>
      <c r="P280" s="93"/>
      <c r="Q280" s="93">
        <f t="shared" si="117"/>
        <v>0</v>
      </c>
      <c r="R280" s="93">
        <f t="shared" si="118"/>
        <v>0</v>
      </c>
      <c r="S280" s="94">
        <f t="shared" si="119"/>
        <v>0</v>
      </c>
      <c r="T280" s="118"/>
      <c r="U280" s="118"/>
      <c r="V280" s="6" t="str">
        <f t="shared" si="105"/>
        <v>11.13</v>
      </c>
      <c r="W280" s="6" t="b">
        <f t="shared" si="121"/>
        <v>0</v>
      </c>
      <c r="X280" s="118"/>
      <c r="Y280" s="118"/>
      <c r="Z280" s="118"/>
      <c r="AA280" s="204"/>
      <c r="AB280" s="85"/>
      <c r="AC280" s="95"/>
      <c r="AD280" s="96"/>
      <c r="AE280" s="97"/>
      <c r="AF280" s="89"/>
      <c r="AG280" s="98"/>
      <c r="AH280" s="90"/>
      <c r="AI280" s="90"/>
      <c r="AJ280" s="90"/>
      <c r="AK280" s="91"/>
      <c r="AL280" s="99"/>
      <c r="AM280" s="93"/>
      <c r="AN280" s="93"/>
      <c r="AO280" s="93"/>
      <c r="AP280" s="93"/>
      <c r="AQ280" s="94"/>
    </row>
    <row r="281" spans="1:43" ht="25.5" customHeight="1">
      <c r="A281" s="122"/>
      <c r="B281" s="123"/>
      <c r="C281" s="122"/>
      <c r="D281" s="124" t="s">
        <v>599</v>
      </c>
      <c r="E281" s="132">
        <v>94796</v>
      </c>
      <c r="F281" s="125" t="s">
        <v>28</v>
      </c>
      <c r="G281" s="88" t="s">
        <v>600</v>
      </c>
      <c r="H281" s="185" t="s">
        <v>76</v>
      </c>
      <c r="I281" s="200"/>
      <c r="J281" s="94"/>
      <c r="K281" s="94">
        <v>8.07</v>
      </c>
      <c r="L281" s="94">
        <v>62.46</v>
      </c>
      <c r="M281" s="186">
        <f t="shared" si="115"/>
        <v>70.53</v>
      </c>
      <c r="N281" s="92">
        <v>0.25190000000000001</v>
      </c>
      <c r="O281" s="93">
        <f t="shared" si="116"/>
        <v>88.29</v>
      </c>
      <c r="P281" s="93"/>
      <c r="Q281" s="93">
        <f t="shared" si="117"/>
        <v>0</v>
      </c>
      <c r="R281" s="93">
        <f t="shared" si="118"/>
        <v>0</v>
      </c>
      <c r="S281" s="94">
        <f t="shared" si="119"/>
        <v>0</v>
      </c>
      <c r="T281" s="118"/>
      <c r="U281" s="118"/>
      <c r="V281" s="6" t="str">
        <f t="shared" si="105"/>
        <v>11.14</v>
      </c>
      <c r="W281" s="6" t="b">
        <f t="shared" si="121"/>
        <v>0</v>
      </c>
      <c r="X281" s="118"/>
      <c r="Y281" s="118"/>
      <c r="Z281" s="118"/>
      <c r="AA281" s="204"/>
      <c r="AB281" s="85"/>
      <c r="AC281" s="95"/>
      <c r="AD281" s="96"/>
      <c r="AE281" s="97"/>
      <c r="AF281" s="89"/>
      <c r="AG281" s="98"/>
      <c r="AH281" s="90"/>
      <c r="AI281" s="90"/>
      <c r="AJ281" s="90"/>
      <c r="AK281" s="91"/>
      <c r="AL281" s="99"/>
      <c r="AM281" s="93"/>
      <c r="AN281" s="93"/>
      <c r="AO281" s="93"/>
      <c r="AP281" s="93"/>
      <c r="AQ281" s="94"/>
    </row>
    <row r="282" spans="1:43" ht="25.5" customHeight="1">
      <c r="A282" s="122"/>
      <c r="B282" s="123"/>
      <c r="C282" s="122"/>
      <c r="D282" s="124" t="s">
        <v>601</v>
      </c>
      <c r="E282" s="132">
        <v>86916</v>
      </c>
      <c r="F282" s="125" t="s">
        <v>28</v>
      </c>
      <c r="G282" s="88" t="s">
        <v>602</v>
      </c>
      <c r="H282" s="185" t="s">
        <v>76</v>
      </c>
      <c r="I282" s="200"/>
      <c r="J282" s="94"/>
      <c r="K282" s="94">
        <v>4.47</v>
      </c>
      <c r="L282" s="94">
        <v>21.18</v>
      </c>
      <c r="M282" s="186">
        <f t="shared" si="115"/>
        <v>25.65</v>
      </c>
      <c r="N282" s="92">
        <v>0.25190000000000001</v>
      </c>
      <c r="O282" s="93">
        <f t="shared" si="116"/>
        <v>32.11</v>
      </c>
      <c r="P282" s="93"/>
      <c r="Q282" s="93">
        <f t="shared" si="117"/>
        <v>0</v>
      </c>
      <c r="R282" s="93">
        <f t="shared" si="118"/>
        <v>0</v>
      </c>
      <c r="S282" s="94">
        <f t="shared" si="119"/>
        <v>0</v>
      </c>
      <c r="T282" s="118"/>
      <c r="U282" s="118"/>
      <c r="V282" s="6" t="str">
        <f t="shared" si="105"/>
        <v>11.15</v>
      </c>
      <c r="W282" s="6" t="b">
        <f t="shared" si="121"/>
        <v>0</v>
      </c>
      <c r="X282" s="118"/>
      <c r="Y282" s="118"/>
      <c r="Z282" s="118"/>
      <c r="AA282" s="204"/>
      <c r="AB282" s="85"/>
      <c r="AC282" s="95"/>
      <c r="AD282" s="96"/>
      <c r="AE282" s="97"/>
      <c r="AF282" s="89"/>
      <c r="AG282" s="98"/>
      <c r="AH282" s="90"/>
      <c r="AI282" s="90"/>
      <c r="AJ282" s="90"/>
      <c r="AK282" s="91"/>
      <c r="AL282" s="99"/>
      <c r="AM282" s="93"/>
      <c r="AN282" s="93"/>
      <c r="AO282" s="93"/>
      <c r="AP282" s="93"/>
      <c r="AQ282" s="94"/>
    </row>
    <row r="283" spans="1:43" ht="25.5" customHeight="1">
      <c r="A283" s="122"/>
      <c r="B283" s="123"/>
      <c r="C283" s="122"/>
      <c r="D283" s="124" t="s">
        <v>603</v>
      </c>
      <c r="E283" s="132">
        <v>86908</v>
      </c>
      <c r="F283" s="125" t="s">
        <v>28</v>
      </c>
      <c r="G283" s="88" t="s">
        <v>604</v>
      </c>
      <c r="H283" s="185" t="s">
        <v>76</v>
      </c>
      <c r="I283" s="200"/>
      <c r="J283" s="94"/>
      <c r="K283" s="94">
        <v>6.68</v>
      </c>
      <c r="L283" s="94">
        <v>744.59</v>
      </c>
      <c r="M283" s="186">
        <f t="shared" si="115"/>
        <v>751.27</v>
      </c>
      <c r="N283" s="92">
        <v>0.25190000000000001</v>
      </c>
      <c r="O283" s="93">
        <f t="shared" si="116"/>
        <v>940.51</v>
      </c>
      <c r="P283" s="93"/>
      <c r="Q283" s="93">
        <f t="shared" si="117"/>
        <v>0</v>
      </c>
      <c r="R283" s="93">
        <f t="shared" si="118"/>
        <v>0</v>
      </c>
      <c r="S283" s="94">
        <f t="shared" si="119"/>
        <v>0</v>
      </c>
      <c r="T283" s="118"/>
      <c r="U283" s="118"/>
      <c r="V283" s="6" t="str">
        <f t="shared" si="105"/>
        <v>11.16</v>
      </c>
      <c r="W283" s="6" t="b">
        <f t="shared" si="121"/>
        <v>0</v>
      </c>
      <c r="X283" s="118"/>
      <c r="Y283" s="118"/>
      <c r="Z283" s="118"/>
      <c r="AA283" s="204"/>
      <c r="AB283" s="85"/>
      <c r="AC283" s="95"/>
      <c r="AD283" s="96"/>
      <c r="AE283" s="97"/>
      <c r="AF283" s="89"/>
      <c r="AG283" s="98"/>
      <c r="AH283" s="90"/>
      <c r="AI283" s="90"/>
      <c r="AJ283" s="90"/>
      <c r="AK283" s="91"/>
      <c r="AL283" s="99"/>
      <c r="AM283" s="93"/>
      <c r="AN283" s="93"/>
      <c r="AO283" s="93"/>
      <c r="AP283" s="93"/>
      <c r="AQ283" s="94"/>
    </row>
    <row r="284" spans="1:43" ht="25.5" customHeight="1">
      <c r="A284" s="122"/>
      <c r="B284" s="123"/>
      <c r="C284" s="122"/>
      <c r="D284" s="124" t="s">
        <v>605</v>
      </c>
      <c r="E284" s="132">
        <v>37588</v>
      </c>
      <c r="F284" s="125" t="s">
        <v>28</v>
      </c>
      <c r="G284" s="88" t="s">
        <v>606</v>
      </c>
      <c r="H284" s="185" t="s">
        <v>76</v>
      </c>
      <c r="I284" s="200"/>
      <c r="J284" s="94"/>
      <c r="K284" s="94">
        <v>0</v>
      </c>
      <c r="L284" s="94">
        <v>88.08</v>
      </c>
      <c r="M284" s="186">
        <f t="shared" si="115"/>
        <v>88.08</v>
      </c>
      <c r="N284" s="92">
        <v>0.25190000000000001</v>
      </c>
      <c r="O284" s="93">
        <f t="shared" si="116"/>
        <v>110.26</v>
      </c>
      <c r="P284" s="93"/>
      <c r="Q284" s="93">
        <f t="shared" si="117"/>
        <v>0</v>
      </c>
      <c r="R284" s="93">
        <f t="shared" si="118"/>
        <v>0</v>
      </c>
      <c r="S284" s="94">
        <f t="shared" si="119"/>
        <v>0</v>
      </c>
      <c r="T284" s="118"/>
      <c r="U284" s="118"/>
      <c r="V284" s="6" t="str">
        <f t="shared" si="105"/>
        <v>11.17</v>
      </c>
      <c r="W284" s="6" t="b">
        <f t="shared" si="121"/>
        <v>0</v>
      </c>
      <c r="X284" s="118"/>
      <c r="Y284" s="118"/>
      <c r="Z284" s="118"/>
      <c r="AA284" s="204"/>
      <c r="AB284" s="85"/>
      <c r="AC284" s="95"/>
      <c r="AD284" s="96"/>
      <c r="AE284" s="97"/>
      <c r="AF284" s="89"/>
      <c r="AG284" s="98"/>
      <c r="AH284" s="90"/>
      <c r="AI284" s="90"/>
      <c r="AJ284" s="90"/>
      <c r="AK284" s="91"/>
      <c r="AL284" s="99"/>
      <c r="AM284" s="93"/>
      <c r="AN284" s="93"/>
      <c r="AO284" s="93"/>
      <c r="AP284" s="93"/>
      <c r="AQ284" s="94"/>
    </row>
    <row r="285" spans="1:43" ht="25.5" customHeight="1">
      <c r="A285" s="122"/>
      <c r="B285" s="123"/>
      <c r="C285" s="122"/>
      <c r="D285" s="124" t="s">
        <v>607</v>
      </c>
      <c r="E285" s="132">
        <v>21112</v>
      </c>
      <c r="F285" s="125" t="s">
        <v>28</v>
      </c>
      <c r="G285" s="88" t="s">
        <v>608</v>
      </c>
      <c r="H285" s="185" t="s">
        <v>76</v>
      </c>
      <c r="I285" s="200"/>
      <c r="J285" s="94"/>
      <c r="K285" s="94">
        <v>0</v>
      </c>
      <c r="L285" s="94">
        <v>325.45</v>
      </c>
      <c r="M285" s="186">
        <f t="shared" si="115"/>
        <v>325.45</v>
      </c>
      <c r="N285" s="92">
        <v>0.25190000000000001</v>
      </c>
      <c r="O285" s="93">
        <f t="shared" si="116"/>
        <v>407.43</v>
      </c>
      <c r="P285" s="93"/>
      <c r="Q285" s="93">
        <f t="shared" si="117"/>
        <v>0</v>
      </c>
      <c r="R285" s="93">
        <f t="shared" si="118"/>
        <v>0</v>
      </c>
      <c r="S285" s="94">
        <f t="shared" si="119"/>
        <v>0</v>
      </c>
      <c r="T285" s="118"/>
      <c r="U285" s="118"/>
      <c r="V285" s="6" t="str">
        <f t="shared" si="105"/>
        <v>11.18</v>
      </c>
      <c r="W285" s="6" t="b">
        <f t="shared" si="121"/>
        <v>0</v>
      </c>
      <c r="X285" s="118"/>
      <c r="Y285" s="118"/>
      <c r="Z285" s="118"/>
      <c r="AA285" s="204"/>
      <c r="AB285" s="85"/>
      <c r="AC285" s="95"/>
      <c r="AD285" s="96"/>
      <c r="AE285" s="97"/>
      <c r="AF285" s="89"/>
      <c r="AG285" s="98"/>
      <c r="AH285" s="90"/>
      <c r="AI285" s="90"/>
      <c r="AJ285" s="90"/>
      <c r="AK285" s="91"/>
      <c r="AL285" s="99"/>
      <c r="AM285" s="93"/>
      <c r="AN285" s="93"/>
      <c r="AO285" s="93"/>
      <c r="AP285" s="93"/>
      <c r="AQ285" s="94"/>
    </row>
    <row r="286" spans="1:43" ht="25.5" customHeight="1">
      <c r="A286" s="122"/>
      <c r="B286" s="123"/>
      <c r="C286" s="122"/>
      <c r="D286" s="124" t="s">
        <v>609</v>
      </c>
      <c r="E286" s="132">
        <v>10228</v>
      </c>
      <c r="F286" s="125" t="s">
        <v>28</v>
      </c>
      <c r="G286" s="88" t="s">
        <v>610</v>
      </c>
      <c r="H286" s="185" t="s">
        <v>76</v>
      </c>
      <c r="I286" s="200"/>
      <c r="J286" s="94"/>
      <c r="K286" s="94">
        <v>0</v>
      </c>
      <c r="L286" s="94">
        <v>378.08</v>
      </c>
      <c r="M286" s="186">
        <f t="shared" si="115"/>
        <v>378.08</v>
      </c>
      <c r="N286" s="92">
        <v>0.25190000000000001</v>
      </c>
      <c r="O286" s="93">
        <f t="shared" si="116"/>
        <v>473.31</v>
      </c>
      <c r="P286" s="93"/>
      <c r="Q286" s="93">
        <f t="shared" si="117"/>
        <v>0</v>
      </c>
      <c r="R286" s="93">
        <f t="shared" si="118"/>
        <v>0</v>
      </c>
      <c r="S286" s="94">
        <f t="shared" si="119"/>
        <v>0</v>
      </c>
      <c r="T286" s="118"/>
      <c r="U286" s="118"/>
      <c r="V286" s="6" t="str">
        <f t="shared" si="105"/>
        <v>11.19</v>
      </c>
      <c r="W286" s="6" t="b">
        <f t="shared" si="121"/>
        <v>0</v>
      </c>
      <c r="X286" s="118"/>
      <c r="Y286" s="118"/>
      <c r="Z286" s="118"/>
      <c r="AA286" s="204"/>
      <c r="AB286" s="85"/>
      <c r="AC286" s="95"/>
      <c r="AD286" s="96"/>
      <c r="AE286" s="97"/>
      <c r="AF286" s="89"/>
      <c r="AG286" s="98"/>
      <c r="AH286" s="90"/>
      <c r="AI286" s="90"/>
      <c r="AJ286" s="90"/>
      <c r="AK286" s="91"/>
      <c r="AL286" s="99"/>
      <c r="AM286" s="93"/>
      <c r="AN286" s="93"/>
      <c r="AO286" s="93"/>
      <c r="AP286" s="93"/>
      <c r="AQ286" s="94"/>
    </row>
    <row r="287" spans="1:43" ht="25.5" customHeight="1">
      <c r="A287" s="122"/>
      <c r="B287" s="123"/>
      <c r="C287" s="122"/>
      <c r="D287" s="124" t="s">
        <v>611</v>
      </c>
      <c r="E287" s="132">
        <v>11781</v>
      </c>
      <c r="F287" s="125" t="s">
        <v>28</v>
      </c>
      <c r="G287" s="88" t="s">
        <v>612</v>
      </c>
      <c r="H287" s="185" t="s">
        <v>76</v>
      </c>
      <c r="I287" s="200"/>
      <c r="J287" s="94"/>
      <c r="K287" s="94">
        <v>0</v>
      </c>
      <c r="L287" s="94">
        <v>306.29000000000002</v>
      </c>
      <c r="M287" s="186">
        <f t="shared" si="115"/>
        <v>306.29000000000002</v>
      </c>
      <c r="N287" s="92">
        <v>0.25190000000000001</v>
      </c>
      <c r="O287" s="93">
        <f t="shared" si="116"/>
        <v>383.44</v>
      </c>
      <c r="P287" s="93"/>
      <c r="Q287" s="93">
        <f t="shared" si="117"/>
        <v>0</v>
      </c>
      <c r="R287" s="93">
        <f t="shared" si="118"/>
        <v>0</v>
      </c>
      <c r="S287" s="94">
        <f t="shared" si="119"/>
        <v>0</v>
      </c>
      <c r="T287" s="118"/>
      <c r="U287" s="118"/>
      <c r="V287" s="6" t="str">
        <f t="shared" si="105"/>
        <v>11.20</v>
      </c>
      <c r="W287" s="6" t="b">
        <f t="shared" si="121"/>
        <v>0</v>
      </c>
      <c r="X287" s="118"/>
      <c r="Y287" s="118"/>
      <c r="Z287" s="118"/>
      <c r="AA287" s="204"/>
      <c r="AB287" s="85"/>
      <c r="AC287" s="95"/>
      <c r="AD287" s="96"/>
      <c r="AE287" s="97"/>
      <c r="AF287" s="89"/>
      <c r="AG287" s="98"/>
      <c r="AH287" s="90"/>
      <c r="AI287" s="90"/>
      <c r="AJ287" s="90"/>
      <c r="AK287" s="91"/>
      <c r="AL287" s="99"/>
      <c r="AM287" s="93"/>
      <c r="AN287" s="93"/>
      <c r="AO287" s="93"/>
      <c r="AP287" s="93"/>
      <c r="AQ287" s="94"/>
    </row>
    <row r="288" spans="1:43" ht="25.5" customHeight="1">
      <c r="A288" s="122"/>
      <c r="B288" s="123"/>
      <c r="C288" s="122"/>
      <c r="D288" s="124" t="s">
        <v>613</v>
      </c>
      <c r="E288" s="132">
        <v>86877</v>
      </c>
      <c r="F288" s="125" t="s">
        <v>28</v>
      </c>
      <c r="G288" s="88" t="s">
        <v>614</v>
      </c>
      <c r="H288" s="185" t="s">
        <v>76</v>
      </c>
      <c r="I288" s="200"/>
      <c r="J288" s="94"/>
      <c r="K288" s="94">
        <v>5.0999999999999996</v>
      </c>
      <c r="L288" s="94">
        <v>89.57</v>
      </c>
      <c r="M288" s="186">
        <f t="shared" si="115"/>
        <v>94.669999999999987</v>
      </c>
      <c r="N288" s="92">
        <v>0.25190000000000001</v>
      </c>
      <c r="O288" s="93">
        <f t="shared" si="116"/>
        <v>118.51</v>
      </c>
      <c r="P288" s="93"/>
      <c r="Q288" s="93">
        <f t="shared" si="117"/>
        <v>0</v>
      </c>
      <c r="R288" s="93">
        <f t="shared" si="118"/>
        <v>0</v>
      </c>
      <c r="S288" s="94">
        <f t="shared" si="119"/>
        <v>0</v>
      </c>
      <c r="T288" s="118"/>
      <c r="U288" s="118"/>
      <c r="V288" s="6" t="str">
        <f t="shared" si="105"/>
        <v>11.21</v>
      </c>
      <c r="W288" s="6" t="b">
        <f t="shared" si="121"/>
        <v>0</v>
      </c>
      <c r="X288" s="118"/>
      <c r="Y288" s="118"/>
      <c r="Z288" s="118"/>
      <c r="AA288" s="204"/>
      <c r="AB288" s="85"/>
      <c r="AC288" s="95"/>
      <c r="AD288" s="96"/>
      <c r="AE288" s="97"/>
      <c r="AF288" s="89"/>
      <c r="AG288" s="98"/>
      <c r="AH288" s="90"/>
      <c r="AI288" s="90"/>
      <c r="AJ288" s="90"/>
      <c r="AK288" s="91"/>
      <c r="AL288" s="99"/>
      <c r="AM288" s="93"/>
      <c r="AN288" s="93"/>
      <c r="AO288" s="93"/>
      <c r="AP288" s="93"/>
      <c r="AQ288" s="94"/>
    </row>
    <row r="289" spans="1:43" ht="25.5" customHeight="1">
      <c r="A289" s="122"/>
      <c r="B289" s="123"/>
      <c r="C289" s="122"/>
      <c r="D289" s="124" t="s">
        <v>615</v>
      </c>
      <c r="E289" s="132">
        <v>86878</v>
      </c>
      <c r="F289" s="125" t="s">
        <v>28</v>
      </c>
      <c r="G289" s="88" t="s">
        <v>616</v>
      </c>
      <c r="H289" s="185" t="s">
        <v>76</v>
      </c>
      <c r="I289" s="200"/>
      <c r="J289" s="94"/>
      <c r="K289" s="94">
        <v>5.0999999999999996</v>
      </c>
      <c r="L289" s="94">
        <v>97.11</v>
      </c>
      <c r="M289" s="186">
        <f t="shared" si="115"/>
        <v>102.21</v>
      </c>
      <c r="N289" s="92">
        <v>0.25190000000000001</v>
      </c>
      <c r="O289" s="93">
        <f t="shared" si="116"/>
        <v>127.95</v>
      </c>
      <c r="P289" s="93"/>
      <c r="Q289" s="93">
        <f t="shared" si="117"/>
        <v>0</v>
      </c>
      <c r="R289" s="93">
        <f t="shared" si="118"/>
        <v>0</v>
      </c>
      <c r="S289" s="94">
        <f t="shared" si="119"/>
        <v>0</v>
      </c>
      <c r="T289" s="118"/>
      <c r="U289" s="118"/>
      <c r="V289" s="6" t="str">
        <f t="shared" si="105"/>
        <v>11.22</v>
      </c>
      <c r="W289" s="6" t="b">
        <f t="shared" si="121"/>
        <v>0</v>
      </c>
      <c r="X289" s="118"/>
      <c r="Y289" s="118"/>
      <c r="Z289" s="118"/>
      <c r="AA289" s="204"/>
      <c r="AB289" s="85"/>
      <c r="AC289" s="95"/>
      <c r="AD289" s="96"/>
      <c r="AE289" s="97"/>
      <c r="AF289" s="89"/>
      <c r="AG289" s="98"/>
      <c r="AH289" s="90"/>
      <c r="AI289" s="90"/>
      <c r="AJ289" s="90"/>
      <c r="AK289" s="91"/>
      <c r="AL289" s="99"/>
      <c r="AM289" s="93"/>
      <c r="AN289" s="93"/>
      <c r="AO289" s="93"/>
      <c r="AP289" s="93"/>
      <c r="AQ289" s="94"/>
    </row>
    <row r="290" spans="1:43" ht="25.5" customHeight="1">
      <c r="A290" s="122"/>
      <c r="B290" s="123"/>
      <c r="C290" s="122"/>
      <c r="D290" s="124" t="s">
        <v>617</v>
      </c>
      <c r="E290" s="132">
        <v>86883</v>
      </c>
      <c r="F290" s="125" t="s">
        <v>28</v>
      </c>
      <c r="G290" s="88" t="s">
        <v>618</v>
      </c>
      <c r="H290" s="185" t="s">
        <v>76</v>
      </c>
      <c r="I290" s="200"/>
      <c r="J290" s="94"/>
      <c r="K290" s="94">
        <v>2.46</v>
      </c>
      <c r="L290" s="94">
        <v>11.17</v>
      </c>
      <c r="M290" s="186">
        <f t="shared" si="115"/>
        <v>13.629999999999999</v>
      </c>
      <c r="N290" s="92">
        <v>0.25190000000000001</v>
      </c>
      <c r="O290" s="93">
        <f t="shared" si="116"/>
        <v>17.059999999999999</v>
      </c>
      <c r="P290" s="93"/>
      <c r="Q290" s="93">
        <f t="shared" si="117"/>
        <v>0</v>
      </c>
      <c r="R290" s="93">
        <f t="shared" si="118"/>
        <v>0</v>
      </c>
      <c r="S290" s="94">
        <f t="shared" si="119"/>
        <v>0</v>
      </c>
      <c r="T290" s="118"/>
      <c r="U290" s="118"/>
      <c r="V290" s="6" t="str">
        <f t="shared" si="105"/>
        <v>11.23</v>
      </c>
      <c r="W290" s="6" t="b">
        <f t="shared" si="121"/>
        <v>0</v>
      </c>
      <c r="X290" s="118"/>
      <c r="Y290" s="118"/>
      <c r="Z290" s="118"/>
      <c r="AA290" s="204"/>
      <c r="AB290" s="85"/>
      <c r="AC290" s="95"/>
      <c r="AD290" s="96"/>
      <c r="AE290" s="97"/>
      <c r="AF290" s="89"/>
      <c r="AG290" s="98"/>
      <c r="AH290" s="90"/>
      <c r="AI290" s="90"/>
      <c r="AJ290" s="90"/>
      <c r="AK290" s="91"/>
      <c r="AL290" s="99"/>
      <c r="AM290" s="93"/>
      <c r="AN290" s="93"/>
      <c r="AO290" s="93"/>
      <c r="AP290" s="93"/>
      <c r="AQ290" s="94"/>
    </row>
    <row r="291" spans="1:43" ht="25.5" customHeight="1">
      <c r="A291" s="122"/>
      <c r="B291" s="123"/>
      <c r="C291" s="122"/>
      <c r="D291" s="124" t="s">
        <v>619</v>
      </c>
      <c r="E291" s="132">
        <v>86884</v>
      </c>
      <c r="F291" s="125" t="s">
        <v>28</v>
      </c>
      <c r="G291" s="88" t="s">
        <v>620</v>
      </c>
      <c r="H291" s="185" t="s">
        <v>76</v>
      </c>
      <c r="I291" s="200"/>
      <c r="J291" s="94"/>
      <c r="K291" s="94">
        <v>4.46</v>
      </c>
      <c r="L291" s="94">
        <v>7.51</v>
      </c>
      <c r="M291" s="186">
        <f t="shared" si="115"/>
        <v>11.969999999999999</v>
      </c>
      <c r="N291" s="92">
        <v>0.25190000000000001</v>
      </c>
      <c r="O291" s="93">
        <f t="shared" si="116"/>
        <v>14.98</v>
      </c>
      <c r="P291" s="93"/>
      <c r="Q291" s="93">
        <f t="shared" si="117"/>
        <v>0</v>
      </c>
      <c r="R291" s="93">
        <f t="shared" si="118"/>
        <v>0</v>
      </c>
      <c r="S291" s="94">
        <f t="shared" si="119"/>
        <v>0</v>
      </c>
      <c r="T291" s="118"/>
      <c r="U291" s="118"/>
      <c r="V291" s="6" t="str">
        <f t="shared" si="105"/>
        <v>11.24</v>
      </c>
      <c r="W291" s="6" t="b">
        <f t="shared" si="121"/>
        <v>0</v>
      </c>
      <c r="X291" s="118"/>
      <c r="Y291" s="118"/>
      <c r="Z291" s="118"/>
      <c r="AA291" s="204"/>
      <c r="AB291" s="85"/>
      <c r="AC291" s="95"/>
      <c r="AD291" s="96"/>
      <c r="AE291" s="97"/>
      <c r="AF291" s="89"/>
      <c r="AG291" s="98"/>
      <c r="AH291" s="90"/>
      <c r="AI291" s="90"/>
      <c r="AJ291" s="90"/>
      <c r="AK291" s="91"/>
      <c r="AL291" s="99"/>
      <c r="AM291" s="93"/>
      <c r="AN291" s="93"/>
      <c r="AO291" s="93"/>
      <c r="AP291" s="93"/>
      <c r="AQ291" s="94"/>
    </row>
    <row r="292" spans="1:43" ht="25.5" customHeight="1">
      <c r="A292" s="122"/>
      <c r="B292" s="123"/>
      <c r="C292" s="122"/>
      <c r="D292" s="124" t="s">
        <v>621</v>
      </c>
      <c r="E292" s="132">
        <v>86885</v>
      </c>
      <c r="F292" s="125" t="s">
        <v>28</v>
      </c>
      <c r="G292" s="88" t="s">
        <v>622</v>
      </c>
      <c r="H292" s="185" t="s">
        <v>76</v>
      </c>
      <c r="I292" s="200"/>
      <c r="J292" s="94"/>
      <c r="K292" s="94">
        <v>4.46</v>
      </c>
      <c r="L292" s="94">
        <v>9.15</v>
      </c>
      <c r="M292" s="186">
        <f t="shared" si="115"/>
        <v>13.61</v>
      </c>
      <c r="N292" s="92">
        <v>0.25190000000000001</v>
      </c>
      <c r="O292" s="93">
        <f t="shared" si="116"/>
        <v>17.03</v>
      </c>
      <c r="P292" s="93"/>
      <c r="Q292" s="93">
        <f t="shared" si="117"/>
        <v>0</v>
      </c>
      <c r="R292" s="93">
        <f t="shared" si="118"/>
        <v>0</v>
      </c>
      <c r="S292" s="94">
        <f t="shared" si="119"/>
        <v>0</v>
      </c>
      <c r="T292" s="118"/>
      <c r="U292" s="118"/>
      <c r="V292" s="6" t="str">
        <f t="shared" si="105"/>
        <v>11.25</v>
      </c>
      <c r="W292" s="6" t="b">
        <f t="shared" si="121"/>
        <v>0</v>
      </c>
      <c r="X292" s="118"/>
      <c r="Y292" s="118"/>
      <c r="Z292" s="118"/>
      <c r="AA292" s="204"/>
      <c r="AB292" s="85"/>
      <c r="AC292" s="95"/>
      <c r="AD292" s="96"/>
      <c r="AE292" s="97"/>
      <c r="AF292" s="89"/>
      <c r="AG292" s="98"/>
      <c r="AH292" s="90"/>
      <c r="AI292" s="90"/>
      <c r="AJ292" s="90"/>
      <c r="AK292" s="91"/>
      <c r="AL292" s="99"/>
      <c r="AM292" s="93"/>
      <c r="AN292" s="93"/>
      <c r="AO292" s="93"/>
      <c r="AP292" s="93"/>
      <c r="AQ292" s="94"/>
    </row>
    <row r="293" spans="1:43" ht="25.5" customHeight="1">
      <c r="A293" s="122"/>
      <c r="B293" s="123"/>
      <c r="C293" s="122"/>
      <c r="D293" s="124" t="s">
        <v>623</v>
      </c>
      <c r="E293" s="132">
        <v>86886</v>
      </c>
      <c r="F293" s="125" t="s">
        <v>28</v>
      </c>
      <c r="G293" s="88" t="s">
        <v>624</v>
      </c>
      <c r="H293" s="185" t="s">
        <v>76</v>
      </c>
      <c r="I293" s="200"/>
      <c r="J293" s="94"/>
      <c r="K293" s="94">
        <v>4.47</v>
      </c>
      <c r="L293" s="94">
        <v>65.42</v>
      </c>
      <c r="M293" s="186">
        <f t="shared" si="115"/>
        <v>69.89</v>
      </c>
      <c r="N293" s="92">
        <v>0.25190000000000001</v>
      </c>
      <c r="O293" s="93">
        <f t="shared" si="116"/>
        <v>87.49</v>
      </c>
      <c r="P293" s="93"/>
      <c r="Q293" s="93">
        <f t="shared" si="117"/>
        <v>0</v>
      </c>
      <c r="R293" s="93">
        <f t="shared" si="118"/>
        <v>0</v>
      </c>
      <c r="S293" s="94">
        <f t="shared" si="119"/>
        <v>0</v>
      </c>
      <c r="T293" s="118"/>
      <c r="U293" s="118"/>
      <c r="V293" s="6" t="str">
        <f t="shared" si="105"/>
        <v>11.26</v>
      </c>
      <c r="W293" s="6" t="b">
        <f t="shared" si="121"/>
        <v>0</v>
      </c>
      <c r="X293" s="118"/>
      <c r="Y293" s="118"/>
      <c r="Z293" s="118"/>
      <c r="AA293" s="204"/>
      <c r="AB293" s="85"/>
      <c r="AC293" s="95"/>
      <c r="AD293" s="96"/>
      <c r="AE293" s="97"/>
      <c r="AF293" s="89"/>
      <c r="AG293" s="98"/>
      <c r="AH293" s="90"/>
      <c r="AI293" s="90"/>
      <c r="AJ293" s="90"/>
      <c r="AK293" s="91"/>
      <c r="AL293" s="99"/>
      <c r="AM293" s="93"/>
      <c r="AN293" s="93"/>
      <c r="AO293" s="93"/>
      <c r="AP293" s="93"/>
      <c r="AQ293" s="94"/>
    </row>
    <row r="294" spans="1:43" ht="25.5" customHeight="1">
      <c r="A294" s="122"/>
      <c r="B294" s="123"/>
      <c r="C294" s="122"/>
      <c r="D294" s="124" t="s">
        <v>625</v>
      </c>
      <c r="E294" s="132">
        <v>86887</v>
      </c>
      <c r="F294" s="125" t="s">
        <v>28</v>
      </c>
      <c r="G294" s="88" t="s">
        <v>626</v>
      </c>
      <c r="H294" s="185" t="s">
        <v>76</v>
      </c>
      <c r="I294" s="200"/>
      <c r="J294" s="94"/>
      <c r="K294" s="94">
        <v>4.46</v>
      </c>
      <c r="L294" s="94">
        <v>71.5</v>
      </c>
      <c r="M294" s="186">
        <f t="shared" si="115"/>
        <v>75.959999999999994</v>
      </c>
      <c r="N294" s="92">
        <v>0.25190000000000001</v>
      </c>
      <c r="O294" s="93">
        <f t="shared" si="116"/>
        <v>95.09</v>
      </c>
      <c r="P294" s="93"/>
      <c r="Q294" s="93">
        <f t="shared" si="117"/>
        <v>0</v>
      </c>
      <c r="R294" s="93">
        <f t="shared" si="118"/>
        <v>0</v>
      </c>
      <c r="S294" s="94">
        <f t="shared" si="119"/>
        <v>0</v>
      </c>
      <c r="T294" s="118"/>
      <c r="U294" s="118"/>
      <c r="V294" s="6" t="str">
        <f t="shared" si="105"/>
        <v>11.27</v>
      </c>
      <c r="W294" s="6" t="b">
        <f t="shared" si="121"/>
        <v>0</v>
      </c>
      <c r="X294" s="118"/>
      <c r="Y294" s="118"/>
      <c r="Z294" s="118"/>
      <c r="AA294" s="204"/>
      <c r="AB294" s="85"/>
      <c r="AC294" s="95"/>
      <c r="AD294" s="96"/>
      <c r="AE294" s="97"/>
      <c r="AF294" s="89"/>
      <c r="AG294" s="98"/>
      <c r="AH294" s="90"/>
      <c r="AI294" s="90"/>
      <c r="AJ294" s="90"/>
      <c r="AK294" s="91"/>
      <c r="AL294" s="99"/>
      <c r="AM294" s="93"/>
      <c r="AN294" s="93"/>
      <c r="AO294" s="93"/>
      <c r="AP294" s="93"/>
      <c r="AQ294" s="94"/>
    </row>
    <row r="295" spans="1:43" ht="25.5" customHeight="1">
      <c r="A295" s="122"/>
      <c r="B295" s="123"/>
      <c r="C295" s="122"/>
      <c r="D295" s="124" t="s">
        <v>627</v>
      </c>
      <c r="E295" s="132" t="s">
        <v>628</v>
      </c>
      <c r="F295" s="125" t="s">
        <v>42</v>
      </c>
      <c r="G295" s="88" t="s">
        <v>629</v>
      </c>
      <c r="H295" s="185" t="s">
        <v>76</v>
      </c>
      <c r="I295" s="200"/>
      <c r="J295" s="94"/>
      <c r="K295" s="94">
        <v>33.04</v>
      </c>
      <c r="L295" s="94">
        <v>20.170000000000002</v>
      </c>
      <c r="M295" s="186">
        <f t="shared" si="115"/>
        <v>53.21</v>
      </c>
      <c r="N295" s="92">
        <v>0.25190000000000001</v>
      </c>
      <c r="O295" s="93">
        <f t="shared" si="116"/>
        <v>66.61</v>
      </c>
      <c r="P295" s="93"/>
      <c r="Q295" s="93">
        <f t="shared" si="117"/>
        <v>0</v>
      </c>
      <c r="R295" s="93">
        <f t="shared" si="118"/>
        <v>0</v>
      </c>
      <c r="S295" s="94">
        <f t="shared" si="119"/>
        <v>0</v>
      </c>
      <c r="T295" s="118"/>
      <c r="U295" s="118"/>
      <c r="V295" s="6" t="str">
        <f t="shared" si="105"/>
        <v>11.28</v>
      </c>
      <c r="W295" s="6" t="b">
        <f t="shared" si="121"/>
        <v>0</v>
      </c>
      <c r="X295" s="118"/>
      <c r="Y295" s="118"/>
      <c r="Z295" s="118"/>
      <c r="AA295" s="204"/>
      <c r="AB295" s="85"/>
      <c r="AC295" s="95"/>
      <c r="AD295" s="96"/>
      <c r="AE295" s="97"/>
      <c r="AF295" s="89"/>
      <c r="AG295" s="98"/>
      <c r="AH295" s="90"/>
      <c r="AI295" s="90"/>
      <c r="AJ295" s="90"/>
      <c r="AK295" s="91"/>
      <c r="AL295" s="99"/>
      <c r="AM295" s="93"/>
      <c r="AN295" s="93"/>
      <c r="AO295" s="93"/>
      <c r="AP295" s="93"/>
      <c r="AQ295" s="94"/>
    </row>
    <row r="296" spans="1:43" ht="25.5" customHeight="1">
      <c r="A296" s="122"/>
      <c r="B296" s="123"/>
      <c r="C296" s="122"/>
      <c r="D296" s="124" t="s">
        <v>630</v>
      </c>
      <c r="E296" s="132">
        <v>86889</v>
      </c>
      <c r="F296" s="125" t="s">
        <v>28</v>
      </c>
      <c r="G296" s="88" t="s">
        <v>631</v>
      </c>
      <c r="H296" s="185" t="s">
        <v>76</v>
      </c>
      <c r="I296" s="200"/>
      <c r="J296" s="94"/>
      <c r="K296" s="94">
        <v>49.6</v>
      </c>
      <c r="L296" s="94">
        <v>770.38</v>
      </c>
      <c r="M296" s="186">
        <f t="shared" si="115"/>
        <v>819.98</v>
      </c>
      <c r="N296" s="92">
        <v>0.25190000000000001</v>
      </c>
      <c r="O296" s="93">
        <f t="shared" si="116"/>
        <v>1026.53</v>
      </c>
      <c r="P296" s="93"/>
      <c r="Q296" s="93">
        <f t="shared" si="117"/>
        <v>0</v>
      </c>
      <c r="R296" s="93">
        <f t="shared" si="118"/>
        <v>0</v>
      </c>
      <c r="S296" s="94">
        <f t="shared" si="119"/>
        <v>0</v>
      </c>
      <c r="T296" s="118"/>
      <c r="U296" s="118"/>
      <c r="V296" s="6" t="str">
        <f t="shared" si="105"/>
        <v>11.29</v>
      </c>
      <c r="W296" s="6" t="b">
        <f t="shared" si="121"/>
        <v>0</v>
      </c>
      <c r="X296" s="118"/>
      <c r="Y296" s="118"/>
      <c r="Z296" s="118"/>
      <c r="AA296" s="204"/>
      <c r="AB296" s="85"/>
      <c r="AC296" s="95"/>
      <c r="AD296" s="96"/>
      <c r="AE296" s="97"/>
      <c r="AF296" s="89"/>
      <c r="AG296" s="98"/>
      <c r="AH296" s="90"/>
      <c r="AI296" s="90"/>
      <c r="AJ296" s="90"/>
      <c r="AK296" s="91"/>
      <c r="AL296" s="99"/>
      <c r="AM296" s="93"/>
      <c r="AN296" s="93"/>
      <c r="AO296" s="93"/>
      <c r="AP296" s="93"/>
      <c r="AQ296" s="94"/>
    </row>
    <row r="297" spans="1:43" ht="25.5" customHeight="1">
      <c r="A297" s="122"/>
      <c r="B297" s="123"/>
      <c r="C297" s="122"/>
      <c r="D297" s="124" t="s">
        <v>632</v>
      </c>
      <c r="E297" s="132">
        <v>86900</v>
      </c>
      <c r="F297" s="125" t="s">
        <v>28</v>
      </c>
      <c r="G297" s="88" t="s">
        <v>633</v>
      </c>
      <c r="H297" s="185" t="s">
        <v>76</v>
      </c>
      <c r="I297" s="200"/>
      <c r="J297" s="94"/>
      <c r="K297" s="94">
        <v>13.02</v>
      </c>
      <c r="L297" s="94">
        <v>233.6</v>
      </c>
      <c r="M297" s="186">
        <f t="shared" si="115"/>
        <v>246.62</v>
      </c>
      <c r="N297" s="92">
        <v>0.25190000000000001</v>
      </c>
      <c r="O297" s="93">
        <f t="shared" si="116"/>
        <v>308.74</v>
      </c>
      <c r="P297" s="93"/>
      <c r="Q297" s="93">
        <f t="shared" si="117"/>
        <v>0</v>
      </c>
      <c r="R297" s="93">
        <f t="shared" si="118"/>
        <v>0</v>
      </c>
      <c r="S297" s="94">
        <f t="shared" si="119"/>
        <v>0</v>
      </c>
      <c r="T297" s="118"/>
      <c r="U297" s="118"/>
      <c r="V297" s="6" t="str">
        <f t="shared" si="105"/>
        <v>11.30</v>
      </c>
      <c r="W297" s="6" t="b">
        <f t="shared" si="121"/>
        <v>0</v>
      </c>
      <c r="X297" s="118"/>
      <c r="Y297" s="118"/>
      <c r="Z297" s="118"/>
      <c r="AA297" s="204"/>
      <c r="AB297" s="85"/>
      <c r="AC297" s="95"/>
      <c r="AD297" s="96"/>
      <c r="AE297" s="97"/>
      <c r="AF297" s="89"/>
      <c r="AG297" s="98"/>
      <c r="AH297" s="90"/>
      <c r="AI297" s="90"/>
      <c r="AJ297" s="90"/>
      <c r="AK297" s="91"/>
      <c r="AL297" s="99"/>
      <c r="AM297" s="93"/>
      <c r="AN297" s="93"/>
      <c r="AO297" s="93"/>
      <c r="AP297" s="93"/>
      <c r="AQ297" s="94"/>
    </row>
    <row r="298" spans="1:43" ht="25.5" customHeight="1">
      <c r="A298" s="122"/>
      <c r="B298" s="123"/>
      <c r="C298" s="122"/>
      <c r="D298" s="124" t="s">
        <v>634</v>
      </c>
      <c r="E298" s="132">
        <v>86895</v>
      </c>
      <c r="F298" s="125" t="s">
        <v>28</v>
      </c>
      <c r="G298" s="88" t="s">
        <v>635</v>
      </c>
      <c r="H298" s="185" t="s">
        <v>76</v>
      </c>
      <c r="I298" s="200"/>
      <c r="J298" s="94"/>
      <c r="K298" s="94">
        <v>58.88</v>
      </c>
      <c r="L298" s="94">
        <v>333.14</v>
      </c>
      <c r="M298" s="186">
        <f t="shared" si="115"/>
        <v>392.02</v>
      </c>
      <c r="N298" s="92">
        <v>0.25190000000000001</v>
      </c>
      <c r="O298" s="93">
        <f t="shared" si="116"/>
        <v>490.76</v>
      </c>
      <c r="P298" s="93"/>
      <c r="Q298" s="93">
        <f t="shared" si="117"/>
        <v>0</v>
      </c>
      <c r="R298" s="93">
        <f t="shared" si="118"/>
        <v>0</v>
      </c>
      <c r="S298" s="94">
        <f t="shared" si="119"/>
        <v>0</v>
      </c>
      <c r="T298" s="118"/>
      <c r="U298" s="118"/>
      <c r="V298" s="6" t="str">
        <f t="shared" si="105"/>
        <v>11.31</v>
      </c>
      <c r="W298" s="6" t="b">
        <f t="shared" si="121"/>
        <v>0</v>
      </c>
      <c r="X298" s="118"/>
      <c r="Y298" s="118"/>
      <c r="Z298" s="118"/>
      <c r="AA298" s="204"/>
      <c r="AB298" s="85"/>
      <c r="AC298" s="95"/>
      <c r="AD298" s="96"/>
      <c r="AE298" s="97"/>
      <c r="AF298" s="89"/>
      <c r="AG298" s="98"/>
      <c r="AH298" s="90"/>
      <c r="AI298" s="90"/>
      <c r="AJ298" s="90"/>
      <c r="AK298" s="91"/>
      <c r="AL298" s="99"/>
      <c r="AM298" s="93"/>
      <c r="AN298" s="93"/>
      <c r="AO298" s="93"/>
      <c r="AP298" s="93"/>
      <c r="AQ298" s="94"/>
    </row>
    <row r="299" spans="1:43" ht="25.5" customHeight="1">
      <c r="A299" s="122"/>
      <c r="B299" s="123"/>
      <c r="C299" s="122"/>
      <c r="D299" s="124" t="s">
        <v>636</v>
      </c>
      <c r="E299" s="132">
        <v>86901</v>
      </c>
      <c r="F299" s="125" t="s">
        <v>28</v>
      </c>
      <c r="G299" s="88" t="s">
        <v>637</v>
      </c>
      <c r="H299" s="185" t="s">
        <v>76</v>
      </c>
      <c r="I299" s="200"/>
      <c r="J299" s="94"/>
      <c r="K299" s="94">
        <v>23.05</v>
      </c>
      <c r="L299" s="94">
        <v>143.65</v>
      </c>
      <c r="M299" s="186">
        <f t="shared" si="115"/>
        <v>166.70000000000002</v>
      </c>
      <c r="N299" s="92">
        <v>0.25190000000000001</v>
      </c>
      <c r="O299" s="93">
        <f t="shared" si="116"/>
        <v>208.69</v>
      </c>
      <c r="P299" s="93"/>
      <c r="Q299" s="93">
        <f t="shared" si="117"/>
        <v>0</v>
      </c>
      <c r="R299" s="93">
        <f t="shared" si="118"/>
        <v>0</v>
      </c>
      <c r="S299" s="94">
        <f t="shared" si="119"/>
        <v>0</v>
      </c>
      <c r="T299" s="118"/>
      <c r="U299" s="118"/>
      <c r="V299" s="6" t="str">
        <f t="shared" si="105"/>
        <v>11.32</v>
      </c>
      <c r="W299" s="6" t="b">
        <f t="shared" si="121"/>
        <v>0</v>
      </c>
      <c r="X299" s="118"/>
      <c r="Y299" s="118"/>
      <c r="Z299" s="118"/>
      <c r="AA299" s="204"/>
      <c r="AB299" s="85"/>
      <c r="AC299" s="95"/>
      <c r="AD299" s="96"/>
      <c r="AE299" s="97"/>
      <c r="AF299" s="89"/>
      <c r="AG299" s="98"/>
      <c r="AH299" s="90"/>
      <c r="AI299" s="90"/>
      <c r="AJ299" s="90"/>
      <c r="AK299" s="91"/>
      <c r="AL299" s="99"/>
      <c r="AM299" s="93"/>
      <c r="AN299" s="93"/>
      <c r="AO299" s="93"/>
      <c r="AP299" s="93"/>
      <c r="AQ299" s="94"/>
    </row>
    <row r="300" spans="1:43" ht="25.5" customHeight="1">
      <c r="A300" s="122"/>
      <c r="B300" s="123"/>
      <c r="C300" s="122"/>
      <c r="D300" s="124" t="s">
        <v>638</v>
      </c>
      <c r="E300" s="132">
        <v>86902</v>
      </c>
      <c r="F300" s="125" t="s">
        <v>28</v>
      </c>
      <c r="G300" s="88" t="s">
        <v>639</v>
      </c>
      <c r="H300" s="185" t="s">
        <v>76</v>
      </c>
      <c r="I300" s="200"/>
      <c r="J300" s="94"/>
      <c r="K300" s="94">
        <v>28.68</v>
      </c>
      <c r="L300" s="94">
        <v>320.7</v>
      </c>
      <c r="M300" s="186">
        <f t="shared" si="115"/>
        <v>349.38</v>
      </c>
      <c r="N300" s="92">
        <v>0.25190000000000001</v>
      </c>
      <c r="O300" s="93">
        <f t="shared" si="116"/>
        <v>437.38</v>
      </c>
      <c r="P300" s="93"/>
      <c r="Q300" s="93">
        <f t="shared" si="117"/>
        <v>0</v>
      </c>
      <c r="R300" s="93">
        <f t="shared" si="118"/>
        <v>0</v>
      </c>
      <c r="S300" s="94">
        <f t="shared" si="119"/>
        <v>0</v>
      </c>
      <c r="T300" s="118"/>
      <c r="U300" s="118"/>
      <c r="V300" s="6" t="str">
        <f t="shared" si="105"/>
        <v>11.33</v>
      </c>
      <c r="W300" s="6" t="b">
        <f t="shared" si="121"/>
        <v>0</v>
      </c>
      <c r="X300" s="118"/>
      <c r="Y300" s="118"/>
      <c r="Z300" s="118"/>
      <c r="AA300" s="204"/>
      <c r="AB300" s="85"/>
      <c r="AC300" s="95"/>
      <c r="AD300" s="96"/>
      <c r="AE300" s="97"/>
      <c r="AF300" s="89"/>
      <c r="AG300" s="98"/>
      <c r="AH300" s="90"/>
      <c r="AI300" s="90"/>
      <c r="AJ300" s="90"/>
      <c r="AK300" s="91"/>
      <c r="AL300" s="99"/>
      <c r="AM300" s="93"/>
      <c r="AN300" s="93"/>
      <c r="AO300" s="93"/>
      <c r="AP300" s="93"/>
      <c r="AQ300" s="94"/>
    </row>
    <row r="301" spans="1:43" ht="25.5" customHeight="1">
      <c r="A301" s="122"/>
      <c r="B301" s="123"/>
      <c r="C301" s="122"/>
      <c r="D301" s="124" t="s">
        <v>640</v>
      </c>
      <c r="E301" s="132">
        <v>86903</v>
      </c>
      <c r="F301" s="125" t="s">
        <v>28</v>
      </c>
      <c r="G301" s="88" t="s">
        <v>641</v>
      </c>
      <c r="H301" s="185" t="s">
        <v>76</v>
      </c>
      <c r="I301" s="200"/>
      <c r="J301" s="94"/>
      <c r="K301" s="94">
        <v>46.34</v>
      </c>
      <c r="L301" s="94">
        <v>349.45</v>
      </c>
      <c r="M301" s="186">
        <f t="shared" si="115"/>
        <v>395.78999999999996</v>
      </c>
      <c r="N301" s="92">
        <v>0.25190000000000001</v>
      </c>
      <c r="O301" s="93">
        <f t="shared" si="116"/>
        <v>495.48</v>
      </c>
      <c r="P301" s="93"/>
      <c r="Q301" s="93">
        <f t="shared" si="117"/>
        <v>0</v>
      </c>
      <c r="R301" s="93">
        <f t="shared" si="118"/>
        <v>0</v>
      </c>
      <c r="S301" s="94">
        <f t="shared" si="119"/>
        <v>0</v>
      </c>
      <c r="T301" s="118"/>
      <c r="U301" s="118"/>
      <c r="V301" s="6" t="str">
        <f t="shared" si="105"/>
        <v>11.34</v>
      </c>
      <c r="W301" s="6" t="b">
        <f t="shared" si="121"/>
        <v>0</v>
      </c>
      <c r="X301" s="118"/>
      <c r="Y301" s="118"/>
      <c r="Z301" s="118"/>
      <c r="AA301" s="204"/>
      <c r="AB301" s="85"/>
      <c r="AC301" s="95"/>
      <c r="AD301" s="96"/>
      <c r="AE301" s="97"/>
      <c r="AF301" s="89"/>
      <c r="AG301" s="98"/>
      <c r="AH301" s="90"/>
      <c r="AI301" s="90"/>
      <c r="AJ301" s="90"/>
      <c r="AK301" s="91"/>
      <c r="AL301" s="99"/>
      <c r="AM301" s="93"/>
      <c r="AN301" s="93"/>
      <c r="AO301" s="93"/>
      <c r="AP301" s="93"/>
      <c r="AQ301" s="94"/>
    </row>
    <row r="302" spans="1:43" ht="37.5" customHeight="1">
      <c r="A302" s="122"/>
      <c r="B302" s="123"/>
      <c r="C302" s="122"/>
      <c r="D302" s="124" t="s">
        <v>642</v>
      </c>
      <c r="E302" s="132">
        <v>86920</v>
      </c>
      <c r="F302" s="125" t="s">
        <v>28</v>
      </c>
      <c r="G302" s="88" t="s">
        <v>643</v>
      </c>
      <c r="H302" s="185" t="s">
        <v>76</v>
      </c>
      <c r="I302" s="200"/>
      <c r="J302" s="94"/>
      <c r="K302" s="94">
        <v>65.14</v>
      </c>
      <c r="L302" s="94">
        <v>865.51</v>
      </c>
      <c r="M302" s="186">
        <f t="shared" si="115"/>
        <v>930.65</v>
      </c>
      <c r="N302" s="92">
        <v>0.25190000000000001</v>
      </c>
      <c r="O302" s="93">
        <f t="shared" si="116"/>
        <v>1165.08</v>
      </c>
      <c r="P302" s="93"/>
      <c r="Q302" s="93">
        <f t="shared" si="117"/>
        <v>0</v>
      </c>
      <c r="R302" s="93">
        <f t="shared" si="118"/>
        <v>0</v>
      </c>
      <c r="S302" s="94">
        <f t="shared" si="119"/>
        <v>0</v>
      </c>
      <c r="T302" s="118"/>
      <c r="U302" s="118"/>
      <c r="V302" s="6" t="str">
        <f t="shared" si="105"/>
        <v>11.35</v>
      </c>
      <c r="W302" s="6" t="b">
        <f t="shared" si="121"/>
        <v>0</v>
      </c>
      <c r="X302" s="118"/>
      <c r="Y302" s="118"/>
      <c r="Z302" s="118"/>
      <c r="AA302" s="204"/>
      <c r="AB302" s="85"/>
      <c r="AC302" s="95"/>
      <c r="AD302" s="96"/>
      <c r="AE302" s="97"/>
      <c r="AF302" s="89"/>
      <c r="AG302" s="98"/>
      <c r="AH302" s="90"/>
      <c r="AI302" s="90"/>
      <c r="AJ302" s="90"/>
      <c r="AK302" s="91"/>
      <c r="AL302" s="99"/>
      <c r="AM302" s="93"/>
      <c r="AN302" s="93"/>
      <c r="AO302" s="93"/>
      <c r="AP302" s="93"/>
      <c r="AQ302" s="94"/>
    </row>
    <row r="303" spans="1:43" ht="25.5" customHeight="1">
      <c r="A303" s="122"/>
      <c r="B303" s="123"/>
      <c r="C303" s="122"/>
      <c r="D303" s="124" t="s">
        <v>644</v>
      </c>
      <c r="E303" s="132">
        <v>98110</v>
      </c>
      <c r="F303" s="125" t="s">
        <v>28</v>
      </c>
      <c r="G303" s="88" t="s">
        <v>645</v>
      </c>
      <c r="H303" s="185" t="s">
        <v>76</v>
      </c>
      <c r="I303" s="200"/>
      <c r="J303" s="94"/>
      <c r="K303" s="94">
        <v>11.53</v>
      </c>
      <c r="L303" s="94">
        <v>366.58</v>
      </c>
      <c r="M303" s="186">
        <f t="shared" si="115"/>
        <v>378.10999999999996</v>
      </c>
      <c r="N303" s="92">
        <v>0.25190000000000001</v>
      </c>
      <c r="O303" s="93">
        <f t="shared" si="116"/>
        <v>473.35</v>
      </c>
      <c r="P303" s="93"/>
      <c r="Q303" s="93">
        <f t="shared" si="117"/>
        <v>0</v>
      </c>
      <c r="R303" s="93">
        <f t="shared" si="118"/>
        <v>0</v>
      </c>
      <c r="S303" s="94">
        <f t="shared" si="119"/>
        <v>0</v>
      </c>
      <c r="T303" s="118"/>
      <c r="U303" s="118"/>
      <c r="V303" s="6" t="str">
        <f t="shared" si="105"/>
        <v>11.36</v>
      </c>
      <c r="W303" s="6" t="b">
        <f t="shared" si="121"/>
        <v>0</v>
      </c>
      <c r="X303" s="118"/>
      <c r="Y303" s="118"/>
      <c r="Z303" s="118"/>
      <c r="AA303" s="204"/>
      <c r="AB303" s="85"/>
      <c r="AC303" s="95"/>
      <c r="AD303" s="96"/>
      <c r="AE303" s="97"/>
      <c r="AF303" s="89"/>
      <c r="AG303" s="98"/>
      <c r="AH303" s="90"/>
      <c r="AI303" s="90"/>
      <c r="AJ303" s="90"/>
      <c r="AK303" s="91"/>
      <c r="AL303" s="99"/>
      <c r="AM303" s="93"/>
      <c r="AN303" s="93"/>
      <c r="AO303" s="93"/>
      <c r="AP303" s="93"/>
      <c r="AQ303" s="94"/>
    </row>
    <row r="304" spans="1:43" ht="25.5" customHeight="1">
      <c r="A304" s="122"/>
      <c r="B304" s="123"/>
      <c r="C304" s="122"/>
      <c r="D304" s="124" t="s">
        <v>646</v>
      </c>
      <c r="E304" s="132">
        <v>89349</v>
      </c>
      <c r="F304" s="125" t="s">
        <v>28</v>
      </c>
      <c r="G304" s="88" t="s">
        <v>647</v>
      </c>
      <c r="H304" s="185" t="s">
        <v>76</v>
      </c>
      <c r="I304" s="200"/>
      <c r="J304" s="94"/>
      <c r="K304" s="94">
        <v>3.05</v>
      </c>
      <c r="L304" s="94">
        <v>30.51</v>
      </c>
      <c r="M304" s="186">
        <f t="shared" si="115"/>
        <v>33.56</v>
      </c>
      <c r="N304" s="92">
        <v>0.25190000000000001</v>
      </c>
      <c r="O304" s="93">
        <f t="shared" si="116"/>
        <v>42.01</v>
      </c>
      <c r="P304" s="93"/>
      <c r="Q304" s="93">
        <f t="shared" si="117"/>
        <v>0</v>
      </c>
      <c r="R304" s="93">
        <f t="shared" si="118"/>
        <v>0</v>
      </c>
      <c r="S304" s="94">
        <f t="shared" si="119"/>
        <v>0</v>
      </c>
      <c r="T304" s="118"/>
      <c r="U304" s="118"/>
      <c r="V304" s="6" t="str">
        <f t="shared" si="105"/>
        <v>11.37</v>
      </c>
      <c r="W304" s="6" t="b">
        <f t="shared" si="121"/>
        <v>0</v>
      </c>
      <c r="X304" s="118"/>
      <c r="Y304" s="118"/>
      <c r="Z304" s="118"/>
      <c r="AA304" s="204"/>
      <c r="AB304" s="85"/>
      <c r="AC304" s="95"/>
      <c r="AD304" s="96"/>
      <c r="AE304" s="97"/>
      <c r="AF304" s="89"/>
      <c r="AG304" s="98"/>
      <c r="AH304" s="90"/>
      <c r="AI304" s="90"/>
      <c r="AJ304" s="90"/>
      <c r="AK304" s="91"/>
      <c r="AL304" s="99"/>
      <c r="AM304" s="93"/>
      <c r="AN304" s="93"/>
      <c r="AO304" s="93"/>
      <c r="AP304" s="93"/>
      <c r="AQ304" s="94"/>
    </row>
    <row r="305" spans="1:59" ht="25.5" customHeight="1">
      <c r="A305" s="122"/>
      <c r="B305" s="123"/>
      <c r="C305" s="122"/>
      <c r="D305" s="124" t="s">
        <v>648</v>
      </c>
      <c r="E305" s="132">
        <v>89351</v>
      </c>
      <c r="F305" s="125" t="s">
        <v>28</v>
      </c>
      <c r="G305" s="88" t="s">
        <v>649</v>
      </c>
      <c r="H305" s="185" t="s">
        <v>76</v>
      </c>
      <c r="I305" s="200"/>
      <c r="J305" s="94"/>
      <c r="K305" s="94">
        <v>4.67</v>
      </c>
      <c r="L305" s="94">
        <v>36.71</v>
      </c>
      <c r="M305" s="186">
        <f t="shared" si="115"/>
        <v>41.38</v>
      </c>
      <c r="N305" s="92">
        <v>0.25190000000000001</v>
      </c>
      <c r="O305" s="93">
        <f t="shared" si="116"/>
        <v>51.8</v>
      </c>
      <c r="P305" s="93"/>
      <c r="Q305" s="93">
        <f t="shared" si="117"/>
        <v>0</v>
      </c>
      <c r="R305" s="93">
        <f t="shared" si="118"/>
        <v>0</v>
      </c>
      <c r="S305" s="94">
        <f t="shared" si="119"/>
        <v>0</v>
      </c>
      <c r="T305" s="118"/>
      <c r="U305" s="118"/>
      <c r="V305" s="6" t="str">
        <f t="shared" si="105"/>
        <v>11.38</v>
      </c>
      <c r="W305" s="6" t="b">
        <f t="shared" si="121"/>
        <v>0</v>
      </c>
      <c r="X305" s="118"/>
      <c r="Y305" s="118"/>
      <c r="Z305" s="118"/>
      <c r="AA305" s="204"/>
      <c r="AB305" s="85"/>
      <c r="AC305" s="95"/>
      <c r="AD305" s="96"/>
      <c r="AE305" s="97"/>
      <c r="AF305" s="89"/>
      <c r="AG305" s="98"/>
      <c r="AH305" s="90"/>
      <c r="AI305" s="90"/>
      <c r="AJ305" s="90"/>
      <c r="AK305" s="91"/>
      <c r="AL305" s="99"/>
      <c r="AM305" s="93"/>
      <c r="AN305" s="93"/>
      <c r="AO305" s="93"/>
      <c r="AP305" s="93"/>
      <c r="AQ305" s="94"/>
    </row>
    <row r="306" spans="1:59" ht="25.5" customHeight="1">
      <c r="A306" s="122"/>
      <c r="B306" s="123"/>
      <c r="C306" s="122"/>
      <c r="D306" s="124" t="s">
        <v>650</v>
      </c>
      <c r="E306" s="132">
        <v>89984</v>
      </c>
      <c r="F306" s="125" t="s">
        <v>28</v>
      </c>
      <c r="G306" s="88" t="s">
        <v>651</v>
      </c>
      <c r="H306" s="185" t="s">
        <v>76</v>
      </c>
      <c r="I306" s="200"/>
      <c r="J306" s="94"/>
      <c r="K306" s="94">
        <v>7.75</v>
      </c>
      <c r="L306" s="94">
        <v>100.2</v>
      </c>
      <c r="M306" s="186">
        <f t="shared" si="115"/>
        <v>107.95</v>
      </c>
      <c r="N306" s="92">
        <v>0.25190000000000001</v>
      </c>
      <c r="O306" s="93">
        <f t="shared" si="116"/>
        <v>135.13999999999999</v>
      </c>
      <c r="P306" s="93"/>
      <c r="Q306" s="93">
        <f t="shared" si="117"/>
        <v>0</v>
      </c>
      <c r="R306" s="93">
        <f t="shared" si="118"/>
        <v>0</v>
      </c>
      <c r="S306" s="94">
        <f t="shared" si="119"/>
        <v>0</v>
      </c>
      <c r="T306" s="118"/>
      <c r="U306" s="118"/>
      <c r="V306" s="6" t="str">
        <f t="shared" si="105"/>
        <v>11.39</v>
      </c>
      <c r="W306" s="6" t="b">
        <f t="shared" si="121"/>
        <v>0</v>
      </c>
      <c r="X306" s="118"/>
      <c r="Y306" s="118"/>
      <c r="Z306" s="118"/>
      <c r="AA306" s="204"/>
      <c r="AB306" s="85"/>
      <c r="AC306" s="95"/>
      <c r="AD306" s="96"/>
      <c r="AE306" s="97"/>
      <c r="AF306" s="89"/>
      <c r="AG306" s="98"/>
      <c r="AH306" s="90"/>
      <c r="AI306" s="90"/>
      <c r="AJ306" s="90"/>
      <c r="AK306" s="91"/>
      <c r="AL306" s="99"/>
      <c r="AM306" s="93"/>
      <c r="AN306" s="93"/>
      <c r="AO306" s="93"/>
      <c r="AP306" s="93"/>
      <c r="AQ306" s="94"/>
    </row>
    <row r="307" spans="1:59" ht="25.5" customHeight="1">
      <c r="A307" s="122"/>
      <c r="B307" s="123"/>
      <c r="C307" s="122"/>
      <c r="D307" s="124" t="s">
        <v>652</v>
      </c>
      <c r="E307" s="132">
        <v>89985</v>
      </c>
      <c r="F307" s="125" t="s">
        <v>28</v>
      </c>
      <c r="G307" s="88" t="s">
        <v>653</v>
      </c>
      <c r="H307" s="185" t="s">
        <v>76</v>
      </c>
      <c r="I307" s="200"/>
      <c r="J307" s="94"/>
      <c r="K307" s="94">
        <v>9.3800000000000008</v>
      </c>
      <c r="L307" s="94">
        <v>103.96</v>
      </c>
      <c r="M307" s="186">
        <f t="shared" si="115"/>
        <v>113.33999999999999</v>
      </c>
      <c r="N307" s="92">
        <v>0.25190000000000001</v>
      </c>
      <c r="O307" s="93">
        <f t="shared" si="116"/>
        <v>141.88999999999999</v>
      </c>
      <c r="P307" s="93"/>
      <c r="Q307" s="93">
        <f t="shared" si="117"/>
        <v>0</v>
      </c>
      <c r="R307" s="93">
        <f t="shared" si="118"/>
        <v>0</v>
      </c>
      <c r="S307" s="94">
        <f t="shared" si="119"/>
        <v>0</v>
      </c>
      <c r="T307" s="118"/>
      <c r="U307" s="118"/>
      <c r="V307" s="6" t="str">
        <f t="shared" si="105"/>
        <v>11.40</v>
      </c>
      <c r="W307" s="6" t="b">
        <f t="shared" si="121"/>
        <v>0</v>
      </c>
      <c r="X307" s="118"/>
      <c r="Y307" s="118"/>
      <c r="Z307" s="118"/>
      <c r="AA307" s="204"/>
      <c r="AB307" s="85"/>
      <c r="AC307" s="95"/>
      <c r="AD307" s="96"/>
      <c r="AE307" s="97"/>
      <c r="AF307" s="89"/>
      <c r="AG307" s="98"/>
      <c r="AH307" s="90"/>
      <c r="AI307" s="90"/>
      <c r="AJ307" s="90"/>
      <c r="AK307" s="91"/>
      <c r="AL307" s="99"/>
      <c r="AM307" s="93"/>
      <c r="AN307" s="93"/>
      <c r="AO307" s="93"/>
      <c r="AP307" s="93"/>
      <c r="AQ307" s="94"/>
    </row>
    <row r="308" spans="1:59" ht="25.5" customHeight="1">
      <c r="A308" s="122"/>
      <c r="B308" s="123"/>
      <c r="C308" s="122"/>
      <c r="D308" s="124" t="s">
        <v>654</v>
      </c>
      <c r="E308" s="132">
        <v>94489</v>
      </c>
      <c r="F308" s="125" t="s">
        <v>28</v>
      </c>
      <c r="G308" s="88" t="s">
        <v>655</v>
      </c>
      <c r="H308" s="185" t="s">
        <v>76</v>
      </c>
      <c r="I308" s="200"/>
      <c r="J308" s="94"/>
      <c r="K308" s="94">
        <v>3.37</v>
      </c>
      <c r="L308" s="94">
        <v>36.11</v>
      </c>
      <c r="M308" s="186">
        <f t="shared" si="115"/>
        <v>39.479999999999997</v>
      </c>
      <c r="N308" s="92">
        <v>0.25190000000000001</v>
      </c>
      <c r="O308" s="93">
        <f t="shared" si="116"/>
        <v>49.42</v>
      </c>
      <c r="P308" s="93"/>
      <c r="Q308" s="93">
        <f t="shared" si="117"/>
        <v>0</v>
      </c>
      <c r="R308" s="93">
        <f t="shared" si="118"/>
        <v>0</v>
      </c>
      <c r="S308" s="94">
        <f t="shared" si="119"/>
        <v>0</v>
      </c>
      <c r="T308" s="118"/>
      <c r="U308" s="118"/>
      <c r="V308" s="6" t="str">
        <f t="shared" si="105"/>
        <v>11.41</v>
      </c>
      <c r="W308" s="6" t="b">
        <f t="shared" si="121"/>
        <v>0</v>
      </c>
      <c r="X308" s="118"/>
      <c r="Y308" s="118"/>
      <c r="Z308" s="118"/>
      <c r="AA308" s="204"/>
      <c r="AB308" s="85"/>
      <c r="AC308" s="95"/>
      <c r="AD308" s="96"/>
      <c r="AE308" s="97"/>
      <c r="AF308" s="89"/>
      <c r="AG308" s="98"/>
      <c r="AH308" s="90"/>
      <c r="AI308" s="90"/>
      <c r="AJ308" s="90"/>
      <c r="AK308" s="91"/>
      <c r="AL308" s="99"/>
      <c r="AM308" s="93"/>
      <c r="AN308" s="93"/>
      <c r="AO308" s="93"/>
      <c r="AP308" s="93"/>
      <c r="AQ308" s="94"/>
    </row>
    <row r="309" spans="1:59" ht="25.5" customHeight="1">
      <c r="A309" s="122"/>
      <c r="B309" s="123"/>
      <c r="C309" s="122"/>
      <c r="D309" s="124" t="s">
        <v>656</v>
      </c>
      <c r="E309" s="132">
        <v>94490</v>
      </c>
      <c r="F309" s="125" t="s">
        <v>28</v>
      </c>
      <c r="G309" s="88" t="s">
        <v>657</v>
      </c>
      <c r="H309" s="185" t="s">
        <v>76</v>
      </c>
      <c r="I309" s="200"/>
      <c r="J309" s="94"/>
      <c r="K309" s="94">
        <v>3.36</v>
      </c>
      <c r="L309" s="94">
        <v>55.75</v>
      </c>
      <c r="M309" s="186">
        <f t="shared" si="115"/>
        <v>59.11</v>
      </c>
      <c r="N309" s="92">
        <v>0.25190000000000001</v>
      </c>
      <c r="O309" s="93">
        <f t="shared" si="116"/>
        <v>73.989999999999995</v>
      </c>
      <c r="P309" s="93"/>
      <c r="Q309" s="93">
        <f t="shared" si="117"/>
        <v>0</v>
      </c>
      <c r="R309" s="93">
        <f t="shared" si="118"/>
        <v>0</v>
      </c>
      <c r="S309" s="94">
        <f t="shared" si="119"/>
        <v>0</v>
      </c>
      <c r="T309" s="118"/>
      <c r="U309" s="118"/>
      <c r="V309" s="6" t="str">
        <f t="shared" si="105"/>
        <v>11.42</v>
      </c>
      <c r="W309" s="6" t="b">
        <f t="shared" si="121"/>
        <v>0</v>
      </c>
      <c r="X309" s="118"/>
      <c r="Y309" s="118"/>
      <c r="Z309" s="118"/>
      <c r="AA309" s="204"/>
      <c r="AB309" s="85"/>
      <c r="AC309" s="95"/>
      <c r="AD309" s="96"/>
      <c r="AE309" s="97"/>
      <c r="AF309" s="89"/>
      <c r="AG309" s="98"/>
      <c r="AH309" s="90"/>
      <c r="AI309" s="90"/>
      <c r="AJ309" s="90"/>
      <c r="AK309" s="91"/>
      <c r="AL309" s="99"/>
      <c r="AM309" s="93"/>
      <c r="AN309" s="93"/>
      <c r="AO309" s="93"/>
      <c r="AP309" s="93"/>
      <c r="AQ309" s="94"/>
    </row>
    <row r="310" spans="1:59" ht="25.5" customHeight="1">
      <c r="A310" s="122"/>
      <c r="B310" s="123"/>
      <c r="C310" s="122"/>
      <c r="D310" s="124" t="s">
        <v>658</v>
      </c>
      <c r="E310" s="132">
        <v>94491</v>
      </c>
      <c r="F310" s="125" t="s">
        <v>28</v>
      </c>
      <c r="G310" s="88" t="s">
        <v>659</v>
      </c>
      <c r="H310" s="185" t="s">
        <v>76</v>
      </c>
      <c r="I310" s="200"/>
      <c r="J310" s="94"/>
      <c r="K310" s="94">
        <v>4.79</v>
      </c>
      <c r="L310" s="94">
        <v>75.55</v>
      </c>
      <c r="M310" s="186">
        <f t="shared" si="115"/>
        <v>80.34</v>
      </c>
      <c r="N310" s="92">
        <v>0.25190000000000001</v>
      </c>
      <c r="O310" s="93">
        <f t="shared" si="116"/>
        <v>100.57</v>
      </c>
      <c r="P310" s="93"/>
      <c r="Q310" s="93">
        <f t="shared" si="117"/>
        <v>0</v>
      </c>
      <c r="R310" s="93">
        <f t="shared" si="118"/>
        <v>0</v>
      </c>
      <c r="S310" s="94">
        <f t="shared" si="119"/>
        <v>0</v>
      </c>
      <c r="T310" s="118"/>
      <c r="U310" s="118"/>
      <c r="V310" s="6" t="str">
        <f t="shared" si="105"/>
        <v>11.43</v>
      </c>
      <c r="W310" s="6" t="b">
        <f t="shared" si="121"/>
        <v>0</v>
      </c>
      <c r="X310" s="118"/>
      <c r="Y310" s="118"/>
      <c r="Z310" s="118"/>
      <c r="AA310" s="204"/>
      <c r="AB310" s="85"/>
      <c r="AC310" s="95"/>
      <c r="AD310" s="96"/>
      <c r="AE310" s="97"/>
      <c r="AF310" s="89"/>
      <c r="AG310" s="98"/>
      <c r="AH310" s="90"/>
      <c r="AI310" s="90"/>
      <c r="AJ310" s="90"/>
      <c r="AK310" s="91"/>
      <c r="AL310" s="99"/>
      <c r="AM310" s="93"/>
      <c r="AN310" s="93"/>
      <c r="AO310" s="93"/>
      <c r="AP310" s="93"/>
      <c r="AQ310" s="94"/>
    </row>
    <row r="311" spans="1:59" ht="25.5" customHeight="1">
      <c r="A311" s="122"/>
      <c r="B311" s="123"/>
      <c r="C311" s="122"/>
      <c r="D311" s="124" t="s">
        <v>660</v>
      </c>
      <c r="E311" s="132">
        <v>103050</v>
      </c>
      <c r="F311" s="125" t="s">
        <v>28</v>
      </c>
      <c r="G311" s="88" t="s">
        <v>661</v>
      </c>
      <c r="H311" s="185" t="s">
        <v>76</v>
      </c>
      <c r="I311" s="200"/>
      <c r="J311" s="94"/>
      <c r="K311" s="94">
        <v>16.579999999999998</v>
      </c>
      <c r="L311" s="94">
        <v>10.32</v>
      </c>
      <c r="M311" s="186">
        <f t="shared" si="115"/>
        <v>26.9</v>
      </c>
      <c r="N311" s="92">
        <v>0.25190000000000001</v>
      </c>
      <c r="O311" s="93">
        <f t="shared" si="116"/>
        <v>33.67</v>
      </c>
      <c r="P311" s="93"/>
      <c r="Q311" s="93">
        <f t="shared" si="117"/>
        <v>0</v>
      </c>
      <c r="R311" s="93">
        <f t="shared" si="118"/>
        <v>0</v>
      </c>
      <c r="S311" s="94">
        <f t="shared" si="119"/>
        <v>0</v>
      </c>
      <c r="T311" s="118"/>
      <c r="U311" s="118"/>
      <c r="V311" s="6" t="str">
        <f t="shared" si="105"/>
        <v>11.44</v>
      </c>
      <c r="W311" s="6" t="b">
        <f t="shared" si="121"/>
        <v>0</v>
      </c>
      <c r="X311" s="118"/>
      <c r="Y311" s="118"/>
      <c r="Z311" s="118"/>
      <c r="AA311" s="204"/>
      <c r="AB311" s="85"/>
      <c r="AC311" s="95"/>
      <c r="AD311" s="96"/>
      <c r="AE311" s="97"/>
      <c r="AF311" s="89"/>
      <c r="AG311" s="98"/>
      <c r="AH311" s="90"/>
      <c r="AI311" s="90"/>
      <c r="AJ311" s="90"/>
      <c r="AK311" s="91"/>
      <c r="AL311" s="99"/>
      <c r="AM311" s="93"/>
      <c r="AN311" s="93"/>
      <c r="AO311" s="93"/>
      <c r="AP311" s="93"/>
      <c r="AQ311" s="94"/>
    </row>
    <row r="312" spans="1:59" ht="25.5" customHeight="1">
      <c r="A312" s="122"/>
      <c r="B312" s="123"/>
      <c r="C312" s="122"/>
      <c r="D312" s="124" t="s">
        <v>662</v>
      </c>
      <c r="E312" s="132">
        <v>103051</v>
      </c>
      <c r="F312" s="125" t="s">
        <v>28</v>
      </c>
      <c r="G312" s="88" t="s">
        <v>663</v>
      </c>
      <c r="H312" s="185" t="s">
        <v>76</v>
      </c>
      <c r="I312" s="200"/>
      <c r="J312" s="94"/>
      <c r="K312" s="94">
        <v>20.18</v>
      </c>
      <c r="L312" s="94">
        <v>12.3</v>
      </c>
      <c r="M312" s="186">
        <f t="shared" si="115"/>
        <v>32.480000000000004</v>
      </c>
      <c r="N312" s="92">
        <v>0.25190000000000001</v>
      </c>
      <c r="O312" s="93">
        <f t="shared" si="116"/>
        <v>40.659999999999997</v>
      </c>
      <c r="P312" s="93"/>
      <c r="Q312" s="93">
        <f t="shared" si="117"/>
        <v>0</v>
      </c>
      <c r="R312" s="93">
        <f t="shared" si="118"/>
        <v>0</v>
      </c>
      <c r="S312" s="94">
        <f t="shared" si="119"/>
        <v>0</v>
      </c>
      <c r="T312" s="118"/>
      <c r="U312" s="118"/>
      <c r="V312" s="6" t="str">
        <f t="shared" si="105"/>
        <v>11.45</v>
      </c>
      <c r="W312" s="6" t="b">
        <f t="shared" si="121"/>
        <v>0</v>
      </c>
      <c r="X312" s="118"/>
      <c r="Y312" s="118"/>
      <c r="Z312" s="118"/>
      <c r="AA312" s="204"/>
      <c r="AB312" s="85"/>
      <c r="AC312" s="95"/>
      <c r="AD312" s="96"/>
      <c r="AE312" s="97"/>
      <c r="AF312" s="89"/>
      <c r="AG312" s="98"/>
      <c r="AH312" s="90"/>
      <c r="AI312" s="90"/>
      <c r="AJ312" s="90"/>
      <c r="AK312" s="91"/>
      <c r="AL312" s="99"/>
      <c r="AM312" s="93"/>
      <c r="AN312" s="93"/>
      <c r="AO312" s="93"/>
      <c r="AP312" s="93"/>
      <c r="AQ312" s="94"/>
    </row>
    <row r="313" spans="1:59" ht="25.5" customHeight="1">
      <c r="A313" s="122"/>
      <c r="B313" s="123"/>
      <c r="C313" s="122"/>
      <c r="D313" s="124" t="s">
        <v>664</v>
      </c>
      <c r="E313" s="132">
        <v>103052</v>
      </c>
      <c r="F313" s="125" t="s">
        <v>28</v>
      </c>
      <c r="G313" s="88" t="s">
        <v>665</v>
      </c>
      <c r="H313" s="185" t="s">
        <v>76</v>
      </c>
      <c r="I313" s="200"/>
      <c r="J313" s="94"/>
      <c r="K313" s="94">
        <v>25.01</v>
      </c>
      <c r="L313" s="94">
        <v>18.72</v>
      </c>
      <c r="M313" s="186">
        <f t="shared" si="115"/>
        <v>43.730000000000004</v>
      </c>
      <c r="N313" s="92">
        <v>0.25190000000000001</v>
      </c>
      <c r="O313" s="93">
        <f t="shared" si="116"/>
        <v>54.74</v>
      </c>
      <c r="P313" s="93"/>
      <c r="Q313" s="93">
        <f t="shared" si="117"/>
        <v>0</v>
      </c>
      <c r="R313" s="93">
        <f t="shared" si="118"/>
        <v>0</v>
      </c>
      <c r="S313" s="94">
        <f t="shared" si="119"/>
        <v>0</v>
      </c>
      <c r="T313" s="118"/>
      <c r="U313" s="118"/>
      <c r="V313" s="6" t="str">
        <f t="shared" si="105"/>
        <v>11.46</v>
      </c>
      <c r="W313" s="6" t="b">
        <f t="shared" si="121"/>
        <v>0</v>
      </c>
      <c r="X313" s="118"/>
      <c r="Y313" s="118"/>
      <c r="Z313" s="118"/>
      <c r="AA313" s="204"/>
      <c r="AB313" s="85"/>
      <c r="AC313" s="95"/>
      <c r="AD313" s="96"/>
      <c r="AE313" s="97"/>
      <c r="AF313" s="89"/>
      <c r="AG313" s="98"/>
      <c r="AH313" s="90"/>
      <c r="AI313" s="90"/>
      <c r="AJ313" s="90"/>
      <c r="AK313" s="91"/>
      <c r="AL313" s="99"/>
      <c r="AM313" s="93"/>
      <c r="AN313" s="93"/>
      <c r="AO313" s="93"/>
      <c r="AP313" s="93"/>
      <c r="AQ313" s="94"/>
    </row>
    <row r="314" spans="1:59" ht="37.5" customHeight="1">
      <c r="A314" s="122"/>
      <c r="B314" s="123"/>
      <c r="C314" s="122"/>
      <c r="D314" s="124" t="s">
        <v>666</v>
      </c>
      <c r="E314" s="132">
        <v>95641</v>
      </c>
      <c r="F314" s="125" t="s">
        <v>28</v>
      </c>
      <c r="G314" s="88" t="s">
        <v>667</v>
      </c>
      <c r="H314" s="185" t="s">
        <v>76</v>
      </c>
      <c r="I314" s="200"/>
      <c r="J314" s="94"/>
      <c r="K314" s="94">
        <v>113.33</v>
      </c>
      <c r="L314" s="94">
        <v>224.09</v>
      </c>
      <c r="M314" s="186">
        <f t="shared" si="115"/>
        <v>337.42</v>
      </c>
      <c r="N314" s="92">
        <v>0.25190000000000001</v>
      </c>
      <c r="O314" s="93">
        <f t="shared" si="116"/>
        <v>422.41</v>
      </c>
      <c r="P314" s="93"/>
      <c r="Q314" s="93">
        <f t="shared" si="117"/>
        <v>0</v>
      </c>
      <c r="R314" s="93">
        <f t="shared" si="118"/>
        <v>0</v>
      </c>
      <c r="S314" s="94">
        <f t="shared" si="119"/>
        <v>0</v>
      </c>
      <c r="T314" s="118"/>
      <c r="U314" s="118"/>
      <c r="V314" s="6" t="str">
        <f t="shared" si="105"/>
        <v>11.47</v>
      </c>
      <c r="W314" s="6" t="b">
        <f t="shared" si="121"/>
        <v>0</v>
      </c>
      <c r="X314" s="118"/>
      <c r="Y314" s="118"/>
      <c r="Z314" s="118"/>
      <c r="AA314" s="204"/>
      <c r="AB314" s="85"/>
      <c r="AC314" s="95"/>
      <c r="AD314" s="96"/>
      <c r="AE314" s="97"/>
      <c r="AF314" s="89"/>
      <c r="AG314" s="98"/>
      <c r="AH314" s="90"/>
      <c r="AI314" s="90"/>
      <c r="AJ314" s="90"/>
      <c r="AK314" s="91"/>
      <c r="AL314" s="99"/>
      <c r="AM314" s="93"/>
      <c r="AN314" s="93"/>
      <c r="AO314" s="93"/>
      <c r="AP314" s="93"/>
      <c r="AQ314" s="94"/>
    </row>
    <row r="315" spans="1:59" ht="37.5" customHeight="1">
      <c r="A315" s="122"/>
      <c r="B315" s="123"/>
      <c r="C315" s="122"/>
      <c r="D315" s="124" t="s">
        <v>668</v>
      </c>
      <c r="E315" s="132">
        <v>95642</v>
      </c>
      <c r="F315" s="125" t="s">
        <v>28</v>
      </c>
      <c r="G315" s="88" t="s">
        <v>669</v>
      </c>
      <c r="H315" s="185" t="s">
        <v>76</v>
      </c>
      <c r="I315" s="200"/>
      <c r="J315" s="94"/>
      <c r="K315" s="94">
        <v>167.61</v>
      </c>
      <c r="L315" s="94">
        <v>331.85</v>
      </c>
      <c r="M315" s="186">
        <f t="shared" si="115"/>
        <v>499.46000000000004</v>
      </c>
      <c r="N315" s="92">
        <v>0.25190000000000001</v>
      </c>
      <c r="O315" s="93">
        <f t="shared" si="116"/>
        <v>625.27</v>
      </c>
      <c r="P315" s="93"/>
      <c r="Q315" s="93">
        <f t="shared" si="117"/>
        <v>0</v>
      </c>
      <c r="R315" s="93">
        <f t="shared" si="118"/>
        <v>0</v>
      </c>
      <c r="S315" s="94">
        <f t="shared" si="119"/>
        <v>0</v>
      </c>
      <c r="T315" s="118"/>
      <c r="U315" s="118"/>
      <c r="V315" s="6" t="str">
        <f t="shared" si="105"/>
        <v>11.48</v>
      </c>
      <c r="W315" s="6" t="b">
        <f t="shared" si="121"/>
        <v>0</v>
      </c>
      <c r="X315" s="118"/>
      <c r="Y315" s="118"/>
      <c r="Z315" s="118"/>
      <c r="AA315" s="204"/>
      <c r="AB315" s="85"/>
      <c r="AC315" s="95"/>
      <c r="AD315" s="96"/>
      <c r="AE315" s="97"/>
      <c r="AF315" s="89"/>
      <c r="AG315" s="98"/>
      <c r="AH315" s="90"/>
      <c r="AI315" s="90"/>
      <c r="AJ315" s="90"/>
      <c r="AK315" s="91"/>
      <c r="AL315" s="99"/>
      <c r="AM315" s="93"/>
      <c r="AN315" s="93"/>
      <c r="AO315" s="93"/>
      <c r="AP315" s="93"/>
      <c r="AQ315" s="94"/>
    </row>
    <row r="316" spans="1:59" ht="48.75" customHeight="1">
      <c r="A316" s="122"/>
      <c r="B316" s="123"/>
      <c r="C316" s="122"/>
      <c r="D316" s="124" t="s">
        <v>670</v>
      </c>
      <c r="E316" s="132" t="s">
        <v>671</v>
      </c>
      <c r="F316" s="125" t="s">
        <v>42</v>
      </c>
      <c r="G316" s="88" t="s">
        <v>672</v>
      </c>
      <c r="H316" s="185" t="s">
        <v>76</v>
      </c>
      <c r="I316" s="200"/>
      <c r="J316" s="94"/>
      <c r="K316" s="94">
        <v>583.74</v>
      </c>
      <c r="L316" s="94">
        <v>463.24</v>
      </c>
      <c r="M316" s="186">
        <f t="shared" si="115"/>
        <v>1046.98</v>
      </c>
      <c r="N316" s="92">
        <v>0.25190000000000001</v>
      </c>
      <c r="O316" s="93">
        <f t="shared" si="116"/>
        <v>1310.71</v>
      </c>
      <c r="P316" s="93"/>
      <c r="Q316" s="93">
        <f t="shared" si="117"/>
        <v>0</v>
      </c>
      <c r="R316" s="93">
        <f t="shared" si="118"/>
        <v>0</v>
      </c>
      <c r="S316" s="94">
        <f t="shared" si="119"/>
        <v>0</v>
      </c>
      <c r="T316" s="118"/>
      <c r="U316" s="118"/>
      <c r="V316" s="6" t="str">
        <f t="shared" si="105"/>
        <v>11.49</v>
      </c>
      <c r="W316" s="6" t="b">
        <f t="shared" si="121"/>
        <v>0</v>
      </c>
      <c r="X316" s="118"/>
      <c r="Y316" s="118"/>
      <c r="Z316" s="118"/>
      <c r="AA316" s="204"/>
      <c r="AB316" s="85"/>
      <c r="AC316" s="95"/>
      <c r="AD316" s="96"/>
      <c r="AE316" s="97"/>
      <c r="AF316" s="89"/>
      <c r="AG316" s="98"/>
      <c r="AH316" s="90"/>
      <c r="AI316" s="90"/>
      <c r="AJ316" s="90"/>
      <c r="AK316" s="91"/>
      <c r="AL316" s="99"/>
      <c r="AM316" s="93"/>
      <c r="AN316" s="93"/>
      <c r="AO316" s="93"/>
      <c r="AP316" s="93"/>
      <c r="AQ316" s="94"/>
    </row>
    <row r="317" spans="1:59" ht="48.75" customHeight="1">
      <c r="A317" s="122"/>
      <c r="B317" s="123"/>
      <c r="C317" s="122"/>
      <c r="D317" s="124" t="s">
        <v>673</v>
      </c>
      <c r="E317" s="132" t="s">
        <v>674</v>
      </c>
      <c r="F317" s="125" t="s">
        <v>42</v>
      </c>
      <c r="G317" s="88" t="s">
        <v>675</v>
      </c>
      <c r="H317" s="185" t="s">
        <v>76</v>
      </c>
      <c r="I317" s="200"/>
      <c r="J317" s="94"/>
      <c r="K317" s="94">
        <v>439.72</v>
      </c>
      <c r="L317" s="94">
        <v>375.76</v>
      </c>
      <c r="M317" s="186">
        <f t="shared" si="115"/>
        <v>815.48</v>
      </c>
      <c r="N317" s="92">
        <v>0.25190000000000001</v>
      </c>
      <c r="O317" s="93">
        <f t="shared" si="116"/>
        <v>1020.89</v>
      </c>
      <c r="P317" s="93"/>
      <c r="Q317" s="93">
        <f t="shared" si="117"/>
        <v>0</v>
      </c>
      <c r="R317" s="93">
        <f t="shared" si="118"/>
        <v>0</v>
      </c>
      <c r="S317" s="94">
        <f t="shared" si="119"/>
        <v>0</v>
      </c>
      <c r="T317" s="118"/>
      <c r="U317" s="118"/>
      <c r="V317" s="6" t="str">
        <f t="shared" si="105"/>
        <v>11.50</v>
      </c>
      <c r="W317" s="6" t="b">
        <f t="shared" si="121"/>
        <v>0</v>
      </c>
      <c r="X317" s="118"/>
      <c r="Y317" s="118"/>
      <c r="Z317" s="118"/>
      <c r="AA317" s="204"/>
      <c r="AB317" s="85"/>
      <c r="AC317" s="95"/>
      <c r="AD317" s="96"/>
      <c r="AE317" s="97"/>
      <c r="AF317" s="89"/>
      <c r="AG317" s="98"/>
      <c r="AH317" s="90"/>
      <c r="AI317" s="90"/>
      <c r="AJ317" s="90"/>
      <c r="AK317" s="91"/>
      <c r="AL317" s="99"/>
      <c r="AM317" s="93"/>
      <c r="AN317" s="93"/>
      <c r="AO317" s="93"/>
      <c r="AP317" s="93"/>
      <c r="AQ317" s="94"/>
    </row>
    <row r="318" spans="1:59" ht="25.5" customHeight="1">
      <c r="A318" s="122"/>
      <c r="B318" s="123" t="e">
        <f t="shared" ref="B318:B363" si="122">S318/$S$697</f>
        <v>#DIV/0!</v>
      </c>
      <c r="C318" s="122"/>
      <c r="D318" s="124" t="s">
        <v>676</v>
      </c>
      <c r="E318" s="132" t="s">
        <v>677</v>
      </c>
      <c r="F318" s="125" t="s">
        <v>42</v>
      </c>
      <c r="G318" s="88" t="s">
        <v>678</v>
      </c>
      <c r="H318" s="185" t="s">
        <v>76</v>
      </c>
      <c r="I318" s="200"/>
      <c r="J318" s="94"/>
      <c r="K318" s="94">
        <v>6.33</v>
      </c>
      <c r="L318" s="94">
        <v>7.61</v>
      </c>
      <c r="M318" s="186">
        <f t="shared" si="115"/>
        <v>13.940000000000001</v>
      </c>
      <c r="N318" s="92">
        <v>0.25190000000000001</v>
      </c>
      <c r="O318" s="93">
        <f t="shared" si="116"/>
        <v>17.45</v>
      </c>
      <c r="P318" s="93"/>
      <c r="Q318" s="93">
        <f t="shared" si="117"/>
        <v>0</v>
      </c>
      <c r="R318" s="93">
        <f t="shared" si="118"/>
        <v>0</v>
      </c>
      <c r="S318" s="94">
        <f t="shared" si="119"/>
        <v>0</v>
      </c>
      <c r="T318" s="118"/>
      <c r="U318" s="118"/>
      <c r="V318" s="6" t="str">
        <f t="shared" si="105"/>
        <v>11.51</v>
      </c>
      <c r="W318" s="6" t="b">
        <f t="shared" si="121"/>
        <v>0</v>
      </c>
      <c r="X318" s="118"/>
      <c r="Y318" s="118"/>
      <c r="Z318" s="118"/>
      <c r="AA318" s="204"/>
      <c r="AB318" s="85" t="s">
        <v>575</v>
      </c>
      <c r="AC318" s="95">
        <v>0</v>
      </c>
      <c r="AD318" s="96">
        <v>0</v>
      </c>
      <c r="AE318" s="97" t="s">
        <v>64</v>
      </c>
      <c r="AF318" s="89" t="s">
        <v>64</v>
      </c>
      <c r="AG318" s="98">
        <v>0</v>
      </c>
      <c r="AH318" s="90" t="s">
        <v>64</v>
      </c>
      <c r="AI318" s="90" t="s">
        <v>64</v>
      </c>
      <c r="AJ318" s="90" t="s">
        <v>64</v>
      </c>
      <c r="AK318" s="91" t="s">
        <v>64</v>
      </c>
      <c r="AL318" s="99" t="s">
        <v>64</v>
      </c>
      <c r="AM318" s="93" t="s">
        <v>64</v>
      </c>
      <c r="AN318" s="93">
        <v>0</v>
      </c>
      <c r="AO318" s="93">
        <v>0</v>
      </c>
      <c r="AP318" s="93">
        <v>0</v>
      </c>
      <c r="AQ318" s="94">
        <v>0</v>
      </c>
      <c r="AR318" s="48" t="str">
        <f t="shared" ref="AR318:BC339" si="123">IF(AB318=D318,"ok","revisar")</f>
        <v>revisar</v>
      </c>
      <c r="AS318" s="48" t="str">
        <f t="shared" si="123"/>
        <v>revisar</v>
      </c>
      <c r="AT318" s="48" t="str">
        <f t="shared" si="123"/>
        <v>revisar</v>
      </c>
      <c r="AU318" s="48" t="str">
        <f t="shared" si="123"/>
        <v>revisar</v>
      </c>
      <c r="AV318" s="48" t="str">
        <f t="shared" si="123"/>
        <v>revisar</v>
      </c>
      <c r="AW318" s="48" t="str">
        <f t="shared" si="123"/>
        <v>ok</v>
      </c>
      <c r="AX318" s="48" t="str">
        <f t="shared" si="123"/>
        <v>revisar</v>
      </c>
      <c r="AY318" s="48" t="str">
        <f t="shared" si="123"/>
        <v>revisar</v>
      </c>
      <c r="AZ318" s="48" t="str">
        <f t="shared" si="123"/>
        <v>revisar</v>
      </c>
      <c r="BA318" s="48" t="str">
        <f t="shared" si="123"/>
        <v>revisar</v>
      </c>
      <c r="BB318" s="48" t="str">
        <f t="shared" si="123"/>
        <v>revisar</v>
      </c>
      <c r="BC318" s="48" t="str">
        <f t="shared" si="123"/>
        <v>revisar</v>
      </c>
      <c r="BD318" s="48" t="str">
        <f t="shared" si="120"/>
        <v>ok</v>
      </c>
      <c r="BE318" s="48" t="str">
        <f t="shared" si="120"/>
        <v>ok</v>
      </c>
      <c r="BF318" s="48" t="str">
        <f t="shared" si="120"/>
        <v>ok</v>
      </c>
      <c r="BG318" s="48" t="str">
        <f t="shared" si="120"/>
        <v>ok</v>
      </c>
    </row>
    <row r="319" spans="1:59" ht="25.5" customHeight="1">
      <c r="A319" s="122"/>
      <c r="B319" s="123" t="e">
        <f t="shared" si="122"/>
        <v>#DIV/0!</v>
      </c>
      <c r="C319" s="122"/>
      <c r="D319" s="124" t="s">
        <v>679</v>
      </c>
      <c r="E319" s="132">
        <v>89711</v>
      </c>
      <c r="F319" s="125" t="s">
        <v>28</v>
      </c>
      <c r="G319" s="88" t="s">
        <v>680</v>
      </c>
      <c r="H319" s="185" t="s">
        <v>46</v>
      </c>
      <c r="I319" s="200"/>
      <c r="J319" s="94"/>
      <c r="K319" s="94">
        <v>12.43</v>
      </c>
      <c r="L319" s="94">
        <v>10.17</v>
      </c>
      <c r="M319" s="186">
        <f t="shared" si="115"/>
        <v>22.6</v>
      </c>
      <c r="N319" s="92">
        <v>0.25190000000000001</v>
      </c>
      <c r="O319" s="93">
        <f t="shared" si="116"/>
        <v>28.29</v>
      </c>
      <c r="P319" s="93"/>
      <c r="Q319" s="93">
        <f t="shared" si="117"/>
        <v>0</v>
      </c>
      <c r="R319" s="93">
        <f t="shared" si="118"/>
        <v>0</v>
      </c>
      <c r="S319" s="94">
        <f t="shared" si="119"/>
        <v>0</v>
      </c>
      <c r="T319" s="118"/>
      <c r="U319" s="118"/>
      <c r="V319" s="6" t="str">
        <f t="shared" si="105"/>
        <v>11.52</v>
      </c>
      <c r="W319" s="6" t="b">
        <f t="shared" si="121"/>
        <v>0</v>
      </c>
      <c r="X319" s="118"/>
      <c r="Y319" s="118"/>
      <c r="Z319" s="118"/>
      <c r="AA319" s="204"/>
      <c r="AB319" s="85" t="s">
        <v>577</v>
      </c>
      <c r="AC319" s="95">
        <v>0</v>
      </c>
      <c r="AD319" s="96">
        <v>0</v>
      </c>
      <c r="AE319" s="97" t="s">
        <v>64</v>
      </c>
      <c r="AF319" s="89" t="s">
        <v>64</v>
      </c>
      <c r="AG319" s="98">
        <v>0</v>
      </c>
      <c r="AH319" s="90" t="s">
        <v>64</v>
      </c>
      <c r="AI319" s="90" t="s">
        <v>64</v>
      </c>
      <c r="AJ319" s="90" t="s">
        <v>64</v>
      </c>
      <c r="AK319" s="91" t="s">
        <v>64</v>
      </c>
      <c r="AL319" s="99" t="s">
        <v>64</v>
      </c>
      <c r="AM319" s="93" t="s">
        <v>64</v>
      </c>
      <c r="AN319" s="93">
        <v>0</v>
      </c>
      <c r="AO319" s="93">
        <v>0</v>
      </c>
      <c r="AP319" s="93">
        <v>0</v>
      </c>
      <c r="AQ319" s="94">
        <v>0</v>
      </c>
      <c r="AR319" s="48" t="str">
        <f t="shared" si="123"/>
        <v>revisar</v>
      </c>
      <c r="AS319" s="48" t="str">
        <f t="shared" si="123"/>
        <v>revisar</v>
      </c>
      <c r="AT319" s="48" t="str">
        <f t="shared" si="123"/>
        <v>revisar</v>
      </c>
      <c r="AU319" s="48" t="str">
        <f t="shared" si="123"/>
        <v>revisar</v>
      </c>
      <c r="AV319" s="48" t="str">
        <f t="shared" si="123"/>
        <v>revisar</v>
      </c>
      <c r="AW319" s="48" t="str">
        <f t="shared" si="123"/>
        <v>ok</v>
      </c>
      <c r="AX319" s="48" t="str">
        <f t="shared" si="123"/>
        <v>revisar</v>
      </c>
      <c r="AY319" s="48" t="str">
        <f t="shared" si="123"/>
        <v>revisar</v>
      </c>
      <c r="AZ319" s="48" t="str">
        <f t="shared" si="123"/>
        <v>revisar</v>
      </c>
      <c r="BA319" s="48" t="str">
        <f t="shared" si="123"/>
        <v>revisar</v>
      </c>
      <c r="BB319" s="48" t="str">
        <f t="shared" si="123"/>
        <v>revisar</v>
      </c>
      <c r="BC319" s="48" t="str">
        <f t="shared" si="123"/>
        <v>revisar</v>
      </c>
      <c r="BD319" s="48" t="str">
        <f t="shared" si="120"/>
        <v>ok</v>
      </c>
      <c r="BE319" s="48" t="str">
        <f t="shared" si="120"/>
        <v>ok</v>
      </c>
      <c r="BF319" s="48" t="str">
        <f t="shared" si="120"/>
        <v>ok</v>
      </c>
      <c r="BG319" s="48" t="str">
        <f t="shared" si="120"/>
        <v>ok</v>
      </c>
    </row>
    <row r="320" spans="1:59" ht="25.5" customHeight="1">
      <c r="A320" s="122"/>
      <c r="B320" s="123" t="e">
        <f t="shared" si="122"/>
        <v>#DIV/0!</v>
      </c>
      <c r="C320" s="122"/>
      <c r="D320" s="124" t="s">
        <v>681</v>
      </c>
      <c r="E320" s="132">
        <v>89712</v>
      </c>
      <c r="F320" s="125" t="s">
        <v>28</v>
      </c>
      <c r="G320" s="88" t="s">
        <v>682</v>
      </c>
      <c r="H320" s="185" t="s">
        <v>46</v>
      </c>
      <c r="I320" s="200"/>
      <c r="J320" s="94"/>
      <c r="K320" s="94">
        <v>13.49</v>
      </c>
      <c r="L320" s="94">
        <v>14.99</v>
      </c>
      <c r="M320" s="186">
        <f t="shared" si="115"/>
        <v>28.48</v>
      </c>
      <c r="N320" s="92">
        <v>0.25190000000000001</v>
      </c>
      <c r="O320" s="93">
        <f t="shared" si="116"/>
        <v>35.65</v>
      </c>
      <c r="P320" s="93"/>
      <c r="Q320" s="93">
        <f t="shared" si="117"/>
        <v>0</v>
      </c>
      <c r="R320" s="93">
        <f t="shared" si="118"/>
        <v>0</v>
      </c>
      <c r="S320" s="94">
        <f t="shared" si="119"/>
        <v>0</v>
      </c>
      <c r="T320" s="118"/>
      <c r="U320" s="118"/>
      <c r="V320" s="6" t="str">
        <f t="shared" si="105"/>
        <v>11.53</v>
      </c>
      <c r="W320" s="6" t="b">
        <f t="shared" si="121"/>
        <v>0</v>
      </c>
      <c r="X320" s="118"/>
      <c r="Y320" s="118"/>
      <c r="Z320" s="118"/>
      <c r="AA320" s="204"/>
      <c r="AB320" s="85" t="s">
        <v>579</v>
      </c>
      <c r="AC320" s="95">
        <v>0</v>
      </c>
      <c r="AD320" s="96">
        <v>0</v>
      </c>
      <c r="AE320" s="97" t="s">
        <v>64</v>
      </c>
      <c r="AF320" s="89" t="s">
        <v>64</v>
      </c>
      <c r="AG320" s="98">
        <v>0</v>
      </c>
      <c r="AH320" s="90" t="s">
        <v>64</v>
      </c>
      <c r="AI320" s="90" t="s">
        <v>64</v>
      </c>
      <c r="AJ320" s="90" t="s">
        <v>64</v>
      </c>
      <c r="AK320" s="91" t="s">
        <v>64</v>
      </c>
      <c r="AL320" s="99" t="s">
        <v>64</v>
      </c>
      <c r="AM320" s="93" t="s">
        <v>64</v>
      </c>
      <c r="AN320" s="93">
        <v>0</v>
      </c>
      <c r="AO320" s="93">
        <v>0</v>
      </c>
      <c r="AP320" s="93">
        <v>0</v>
      </c>
      <c r="AQ320" s="94">
        <v>0</v>
      </c>
      <c r="AR320" s="48" t="str">
        <f t="shared" si="123"/>
        <v>revisar</v>
      </c>
      <c r="AS320" s="48" t="str">
        <f t="shared" si="123"/>
        <v>revisar</v>
      </c>
      <c r="AT320" s="48" t="str">
        <f t="shared" si="123"/>
        <v>revisar</v>
      </c>
      <c r="AU320" s="48" t="str">
        <f t="shared" si="123"/>
        <v>revisar</v>
      </c>
      <c r="AV320" s="48" t="str">
        <f t="shared" si="123"/>
        <v>revisar</v>
      </c>
      <c r="AW320" s="48" t="str">
        <f t="shared" si="123"/>
        <v>ok</v>
      </c>
      <c r="AX320" s="48" t="str">
        <f t="shared" si="123"/>
        <v>revisar</v>
      </c>
      <c r="AY320" s="48" t="str">
        <f t="shared" si="123"/>
        <v>revisar</v>
      </c>
      <c r="AZ320" s="48" t="str">
        <f t="shared" si="123"/>
        <v>revisar</v>
      </c>
      <c r="BA320" s="48" t="str">
        <f t="shared" si="123"/>
        <v>revisar</v>
      </c>
      <c r="BB320" s="48" t="str">
        <f t="shared" si="123"/>
        <v>revisar</v>
      </c>
      <c r="BC320" s="48" t="str">
        <f t="shared" si="123"/>
        <v>revisar</v>
      </c>
      <c r="BD320" s="48" t="str">
        <f t="shared" si="120"/>
        <v>ok</v>
      </c>
      <c r="BE320" s="48" t="str">
        <f t="shared" si="120"/>
        <v>ok</v>
      </c>
      <c r="BF320" s="48" t="str">
        <f t="shared" si="120"/>
        <v>ok</v>
      </c>
      <c r="BG320" s="48" t="str">
        <f t="shared" si="120"/>
        <v>ok</v>
      </c>
    </row>
    <row r="321" spans="1:59" ht="25.5" customHeight="1">
      <c r="A321" s="122"/>
      <c r="B321" s="123" t="e">
        <f t="shared" si="122"/>
        <v>#DIV/0!</v>
      </c>
      <c r="C321" s="122"/>
      <c r="D321" s="124" t="s">
        <v>683</v>
      </c>
      <c r="E321" s="132">
        <v>89713</v>
      </c>
      <c r="F321" s="125" t="s">
        <v>28</v>
      </c>
      <c r="G321" s="88" t="s">
        <v>684</v>
      </c>
      <c r="H321" s="185" t="s">
        <v>46</v>
      </c>
      <c r="I321" s="200"/>
      <c r="J321" s="94"/>
      <c r="K321" s="94">
        <v>16.170000000000002</v>
      </c>
      <c r="L321" s="94">
        <v>19.27</v>
      </c>
      <c r="M321" s="186">
        <f t="shared" si="115"/>
        <v>35.44</v>
      </c>
      <c r="N321" s="92">
        <v>0.25190000000000001</v>
      </c>
      <c r="O321" s="93">
        <f t="shared" si="116"/>
        <v>44.36</v>
      </c>
      <c r="P321" s="93"/>
      <c r="Q321" s="93">
        <f t="shared" si="117"/>
        <v>0</v>
      </c>
      <c r="R321" s="93">
        <f t="shared" si="118"/>
        <v>0</v>
      </c>
      <c r="S321" s="94">
        <f t="shared" si="119"/>
        <v>0</v>
      </c>
      <c r="T321" s="118"/>
      <c r="U321" s="118"/>
      <c r="V321" s="6" t="str">
        <f t="shared" si="105"/>
        <v>11.54</v>
      </c>
      <c r="W321" s="6" t="b">
        <f t="shared" si="121"/>
        <v>0</v>
      </c>
      <c r="X321" s="118"/>
      <c r="Y321" s="118"/>
      <c r="Z321" s="118"/>
      <c r="AA321" s="204"/>
      <c r="AB321" s="85" t="s">
        <v>581</v>
      </c>
      <c r="AC321" s="95">
        <v>0</v>
      </c>
      <c r="AD321" s="96">
        <v>0</v>
      </c>
      <c r="AE321" s="97" t="s">
        <v>64</v>
      </c>
      <c r="AF321" s="89" t="s">
        <v>64</v>
      </c>
      <c r="AG321" s="98">
        <v>0</v>
      </c>
      <c r="AH321" s="90" t="s">
        <v>64</v>
      </c>
      <c r="AI321" s="90" t="s">
        <v>64</v>
      </c>
      <c r="AJ321" s="90" t="s">
        <v>64</v>
      </c>
      <c r="AK321" s="91" t="s">
        <v>64</v>
      </c>
      <c r="AL321" s="99" t="s">
        <v>64</v>
      </c>
      <c r="AM321" s="93" t="s">
        <v>64</v>
      </c>
      <c r="AN321" s="93">
        <v>0</v>
      </c>
      <c r="AO321" s="93">
        <v>0</v>
      </c>
      <c r="AP321" s="93">
        <v>0</v>
      </c>
      <c r="AQ321" s="94">
        <v>0</v>
      </c>
      <c r="AR321" s="48" t="str">
        <f t="shared" si="123"/>
        <v>revisar</v>
      </c>
      <c r="AS321" s="48" t="str">
        <f t="shared" si="123"/>
        <v>revisar</v>
      </c>
      <c r="AT321" s="48" t="str">
        <f t="shared" si="123"/>
        <v>revisar</v>
      </c>
      <c r="AU321" s="48" t="str">
        <f t="shared" si="123"/>
        <v>revisar</v>
      </c>
      <c r="AV321" s="48" t="str">
        <f t="shared" si="123"/>
        <v>revisar</v>
      </c>
      <c r="AW321" s="48" t="str">
        <f t="shared" si="123"/>
        <v>ok</v>
      </c>
      <c r="AX321" s="48" t="str">
        <f t="shared" si="123"/>
        <v>revisar</v>
      </c>
      <c r="AY321" s="48" t="str">
        <f t="shared" si="123"/>
        <v>revisar</v>
      </c>
      <c r="AZ321" s="48" t="str">
        <f t="shared" si="123"/>
        <v>revisar</v>
      </c>
      <c r="BA321" s="48" t="str">
        <f t="shared" si="123"/>
        <v>revisar</v>
      </c>
      <c r="BB321" s="48" t="str">
        <f t="shared" si="123"/>
        <v>revisar</v>
      </c>
      <c r="BC321" s="48" t="str">
        <f t="shared" si="123"/>
        <v>revisar</v>
      </c>
      <c r="BD321" s="48" t="str">
        <f t="shared" si="120"/>
        <v>ok</v>
      </c>
      <c r="BE321" s="48" t="str">
        <f t="shared" si="120"/>
        <v>ok</v>
      </c>
      <c r="BF321" s="48" t="str">
        <f t="shared" si="120"/>
        <v>ok</v>
      </c>
      <c r="BG321" s="48" t="str">
        <f t="shared" si="120"/>
        <v>ok</v>
      </c>
    </row>
    <row r="322" spans="1:59" ht="25.5" customHeight="1">
      <c r="A322" s="122"/>
      <c r="B322" s="123" t="e">
        <f t="shared" si="122"/>
        <v>#DIV/0!</v>
      </c>
      <c r="C322" s="122"/>
      <c r="D322" s="124" t="s">
        <v>685</v>
      </c>
      <c r="E322" s="132">
        <v>89714</v>
      </c>
      <c r="F322" s="125" t="s">
        <v>28</v>
      </c>
      <c r="G322" s="88" t="s">
        <v>686</v>
      </c>
      <c r="H322" s="185" t="s">
        <v>46</v>
      </c>
      <c r="I322" s="200"/>
      <c r="J322" s="94"/>
      <c r="K322" s="94">
        <v>18.850000000000001</v>
      </c>
      <c r="L322" s="94">
        <v>20.82</v>
      </c>
      <c r="M322" s="186">
        <f t="shared" si="115"/>
        <v>39.67</v>
      </c>
      <c r="N322" s="92">
        <v>0.25190000000000001</v>
      </c>
      <c r="O322" s="93">
        <f t="shared" si="116"/>
        <v>49.66</v>
      </c>
      <c r="P322" s="93"/>
      <c r="Q322" s="93">
        <f t="shared" si="117"/>
        <v>0</v>
      </c>
      <c r="R322" s="93">
        <f t="shared" si="118"/>
        <v>0</v>
      </c>
      <c r="S322" s="94">
        <f t="shared" si="119"/>
        <v>0</v>
      </c>
      <c r="T322" s="118"/>
      <c r="U322" s="118"/>
      <c r="V322" s="6" t="str">
        <f t="shared" si="105"/>
        <v>11.55</v>
      </c>
      <c r="W322" s="6" t="b">
        <f t="shared" si="121"/>
        <v>0</v>
      </c>
      <c r="X322" s="118"/>
      <c r="Y322" s="118"/>
      <c r="Z322" s="118"/>
      <c r="AA322" s="204"/>
      <c r="AB322" s="85" t="s">
        <v>583</v>
      </c>
      <c r="AC322" s="95">
        <v>0</v>
      </c>
      <c r="AD322" s="96">
        <v>0</v>
      </c>
      <c r="AE322" s="97" t="s">
        <v>64</v>
      </c>
      <c r="AF322" s="89" t="s">
        <v>64</v>
      </c>
      <c r="AG322" s="98">
        <v>0</v>
      </c>
      <c r="AH322" s="90" t="s">
        <v>64</v>
      </c>
      <c r="AI322" s="90" t="s">
        <v>64</v>
      </c>
      <c r="AJ322" s="90" t="s">
        <v>64</v>
      </c>
      <c r="AK322" s="91" t="s">
        <v>64</v>
      </c>
      <c r="AL322" s="99" t="s">
        <v>64</v>
      </c>
      <c r="AM322" s="93" t="s">
        <v>64</v>
      </c>
      <c r="AN322" s="93">
        <v>0</v>
      </c>
      <c r="AO322" s="93">
        <v>0</v>
      </c>
      <c r="AP322" s="93">
        <v>0</v>
      </c>
      <c r="AQ322" s="94">
        <v>0</v>
      </c>
      <c r="AR322" s="48" t="str">
        <f t="shared" si="123"/>
        <v>revisar</v>
      </c>
      <c r="AS322" s="48" t="str">
        <f t="shared" si="123"/>
        <v>revisar</v>
      </c>
      <c r="AT322" s="48" t="str">
        <f t="shared" si="123"/>
        <v>revisar</v>
      </c>
      <c r="AU322" s="48" t="str">
        <f t="shared" si="123"/>
        <v>revisar</v>
      </c>
      <c r="AV322" s="48" t="str">
        <f t="shared" si="123"/>
        <v>revisar</v>
      </c>
      <c r="AW322" s="48" t="str">
        <f t="shared" si="123"/>
        <v>ok</v>
      </c>
      <c r="AX322" s="48" t="str">
        <f t="shared" si="123"/>
        <v>revisar</v>
      </c>
      <c r="AY322" s="48" t="str">
        <f t="shared" si="123"/>
        <v>revisar</v>
      </c>
      <c r="AZ322" s="48" t="str">
        <f t="shared" si="123"/>
        <v>revisar</v>
      </c>
      <c r="BA322" s="48" t="str">
        <f t="shared" si="123"/>
        <v>revisar</v>
      </c>
      <c r="BB322" s="48" t="str">
        <f t="shared" si="123"/>
        <v>revisar</v>
      </c>
      <c r="BC322" s="48" t="str">
        <f t="shared" si="123"/>
        <v>revisar</v>
      </c>
      <c r="BD322" s="48" t="str">
        <f t="shared" si="120"/>
        <v>ok</v>
      </c>
      <c r="BE322" s="48" t="str">
        <f t="shared" si="120"/>
        <v>ok</v>
      </c>
      <c r="BF322" s="48" t="str">
        <f t="shared" si="120"/>
        <v>ok</v>
      </c>
      <c r="BG322" s="48" t="str">
        <f t="shared" si="120"/>
        <v>ok</v>
      </c>
    </row>
    <row r="323" spans="1:59" ht="38.25" customHeight="1">
      <c r="A323" s="122"/>
      <c r="B323" s="123" t="e">
        <f t="shared" si="122"/>
        <v>#DIV/0!</v>
      </c>
      <c r="C323" s="122"/>
      <c r="D323" s="124" t="s">
        <v>687</v>
      </c>
      <c r="E323" s="132">
        <v>89724</v>
      </c>
      <c r="F323" s="125" t="s">
        <v>28</v>
      </c>
      <c r="G323" s="88" t="s">
        <v>688</v>
      </c>
      <c r="H323" s="185" t="s">
        <v>76</v>
      </c>
      <c r="I323" s="200"/>
      <c r="J323" s="94"/>
      <c r="K323" s="94">
        <v>5.37</v>
      </c>
      <c r="L323" s="94">
        <v>5.6</v>
      </c>
      <c r="M323" s="186">
        <f t="shared" si="115"/>
        <v>10.969999999999999</v>
      </c>
      <c r="N323" s="92">
        <v>0.25190000000000001</v>
      </c>
      <c r="O323" s="93">
        <f t="shared" si="116"/>
        <v>13.73</v>
      </c>
      <c r="P323" s="93"/>
      <c r="Q323" s="93">
        <f t="shared" si="117"/>
        <v>0</v>
      </c>
      <c r="R323" s="93">
        <f t="shared" si="118"/>
        <v>0</v>
      </c>
      <c r="S323" s="94">
        <f t="shared" si="119"/>
        <v>0</v>
      </c>
      <c r="T323" s="118"/>
      <c r="U323" s="118"/>
      <c r="V323" s="6" t="str">
        <f t="shared" si="105"/>
        <v>11.56</v>
      </c>
      <c r="W323" s="6" t="b">
        <f t="shared" si="121"/>
        <v>0</v>
      </c>
      <c r="X323" s="118"/>
      <c r="Y323" s="118"/>
      <c r="Z323" s="118"/>
      <c r="AA323" s="204"/>
      <c r="AB323" s="85" t="s">
        <v>585</v>
      </c>
      <c r="AC323" s="95">
        <v>0</v>
      </c>
      <c r="AD323" s="96">
        <v>0</v>
      </c>
      <c r="AE323" s="97" t="s">
        <v>64</v>
      </c>
      <c r="AF323" s="89" t="s">
        <v>64</v>
      </c>
      <c r="AG323" s="98">
        <v>0</v>
      </c>
      <c r="AH323" s="90" t="s">
        <v>64</v>
      </c>
      <c r="AI323" s="90" t="s">
        <v>64</v>
      </c>
      <c r="AJ323" s="90" t="s">
        <v>64</v>
      </c>
      <c r="AK323" s="91" t="s">
        <v>64</v>
      </c>
      <c r="AL323" s="99" t="s">
        <v>64</v>
      </c>
      <c r="AM323" s="93" t="s">
        <v>64</v>
      </c>
      <c r="AN323" s="93">
        <v>0</v>
      </c>
      <c r="AO323" s="93">
        <v>0</v>
      </c>
      <c r="AP323" s="93">
        <v>0</v>
      </c>
      <c r="AQ323" s="94">
        <v>0</v>
      </c>
      <c r="AR323" s="48" t="str">
        <f t="shared" si="123"/>
        <v>revisar</v>
      </c>
      <c r="AS323" s="48" t="str">
        <f t="shared" si="123"/>
        <v>revisar</v>
      </c>
      <c r="AT323" s="48" t="str">
        <f t="shared" si="123"/>
        <v>revisar</v>
      </c>
      <c r="AU323" s="48" t="str">
        <f t="shared" si="123"/>
        <v>revisar</v>
      </c>
      <c r="AV323" s="48" t="str">
        <f t="shared" si="123"/>
        <v>revisar</v>
      </c>
      <c r="AW323" s="48" t="str">
        <f t="shared" si="123"/>
        <v>ok</v>
      </c>
      <c r="AX323" s="48" t="str">
        <f t="shared" si="123"/>
        <v>revisar</v>
      </c>
      <c r="AY323" s="48" t="str">
        <f t="shared" si="123"/>
        <v>revisar</v>
      </c>
      <c r="AZ323" s="48" t="str">
        <f t="shared" si="123"/>
        <v>revisar</v>
      </c>
      <c r="BA323" s="48" t="str">
        <f t="shared" si="123"/>
        <v>revisar</v>
      </c>
      <c r="BB323" s="48" t="str">
        <f t="shared" si="123"/>
        <v>revisar</v>
      </c>
      <c r="BC323" s="48" t="str">
        <f t="shared" si="123"/>
        <v>revisar</v>
      </c>
      <c r="BD323" s="48" t="str">
        <f t="shared" si="120"/>
        <v>ok</v>
      </c>
      <c r="BE323" s="48" t="str">
        <f t="shared" si="120"/>
        <v>ok</v>
      </c>
      <c r="BF323" s="48" t="str">
        <f t="shared" si="120"/>
        <v>ok</v>
      </c>
      <c r="BG323" s="48" t="str">
        <f t="shared" si="120"/>
        <v>ok</v>
      </c>
    </row>
    <row r="324" spans="1:59" ht="38.25" customHeight="1">
      <c r="A324" s="122"/>
      <c r="B324" s="123" t="e">
        <f t="shared" si="122"/>
        <v>#DIV/0!</v>
      </c>
      <c r="C324" s="122"/>
      <c r="D324" s="124" t="s">
        <v>689</v>
      </c>
      <c r="E324" s="132">
        <v>89731</v>
      </c>
      <c r="F324" s="125" t="s">
        <v>28</v>
      </c>
      <c r="G324" s="88" t="s">
        <v>690</v>
      </c>
      <c r="H324" s="185" t="s">
        <v>76</v>
      </c>
      <c r="I324" s="200"/>
      <c r="J324" s="94"/>
      <c r="K324" s="94">
        <v>5.83</v>
      </c>
      <c r="L324" s="94">
        <v>9.57</v>
      </c>
      <c r="M324" s="186">
        <f t="shared" si="115"/>
        <v>15.4</v>
      </c>
      <c r="N324" s="92">
        <v>0.25190000000000001</v>
      </c>
      <c r="O324" s="93">
        <f t="shared" si="116"/>
        <v>19.27</v>
      </c>
      <c r="P324" s="93"/>
      <c r="Q324" s="93">
        <f t="shared" si="117"/>
        <v>0</v>
      </c>
      <c r="R324" s="93">
        <f t="shared" si="118"/>
        <v>0</v>
      </c>
      <c r="S324" s="94">
        <f t="shared" si="119"/>
        <v>0</v>
      </c>
      <c r="T324" s="118"/>
      <c r="U324" s="118"/>
      <c r="V324" s="6" t="str">
        <f t="shared" si="105"/>
        <v>11.57</v>
      </c>
      <c r="W324" s="6" t="b">
        <f t="shared" si="121"/>
        <v>0</v>
      </c>
      <c r="X324" s="118"/>
      <c r="Y324" s="118"/>
      <c r="Z324" s="118"/>
      <c r="AA324" s="204"/>
      <c r="AB324" s="85" t="s">
        <v>587</v>
      </c>
      <c r="AC324" s="95">
        <v>0</v>
      </c>
      <c r="AD324" s="96">
        <v>0</v>
      </c>
      <c r="AE324" s="97" t="s">
        <v>64</v>
      </c>
      <c r="AF324" s="89" t="s">
        <v>64</v>
      </c>
      <c r="AG324" s="98">
        <v>0</v>
      </c>
      <c r="AH324" s="90" t="s">
        <v>64</v>
      </c>
      <c r="AI324" s="90" t="s">
        <v>64</v>
      </c>
      <c r="AJ324" s="90" t="s">
        <v>64</v>
      </c>
      <c r="AK324" s="91" t="s">
        <v>64</v>
      </c>
      <c r="AL324" s="99" t="s">
        <v>64</v>
      </c>
      <c r="AM324" s="93" t="s">
        <v>64</v>
      </c>
      <c r="AN324" s="93">
        <v>0</v>
      </c>
      <c r="AO324" s="93">
        <v>0</v>
      </c>
      <c r="AP324" s="93">
        <v>0</v>
      </c>
      <c r="AQ324" s="94">
        <v>0</v>
      </c>
      <c r="AR324" s="48" t="str">
        <f t="shared" si="123"/>
        <v>revisar</v>
      </c>
      <c r="AS324" s="48" t="str">
        <f t="shared" si="123"/>
        <v>revisar</v>
      </c>
      <c r="AT324" s="48" t="str">
        <f t="shared" si="123"/>
        <v>revisar</v>
      </c>
      <c r="AU324" s="48" t="str">
        <f t="shared" si="123"/>
        <v>revisar</v>
      </c>
      <c r="AV324" s="48" t="str">
        <f t="shared" si="123"/>
        <v>revisar</v>
      </c>
      <c r="AW324" s="48" t="str">
        <f t="shared" si="123"/>
        <v>ok</v>
      </c>
      <c r="AX324" s="48" t="str">
        <f t="shared" si="123"/>
        <v>revisar</v>
      </c>
      <c r="AY324" s="48" t="str">
        <f t="shared" si="123"/>
        <v>revisar</v>
      </c>
      <c r="AZ324" s="48" t="str">
        <f t="shared" si="123"/>
        <v>revisar</v>
      </c>
      <c r="BA324" s="48" t="str">
        <f t="shared" si="123"/>
        <v>revisar</v>
      </c>
      <c r="BB324" s="48" t="str">
        <f t="shared" si="123"/>
        <v>revisar</v>
      </c>
      <c r="BC324" s="48" t="str">
        <f t="shared" si="123"/>
        <v>revisar</v>
      </c>
      <c r="BD324" s="48" t="str">
        <f t="shared" si="120"/>
        <v>ok</v>
      </c>
      <c r="BE324" s="48" t="str">
        <f t="shared" si="120"/>
        <v>ok</v>
      </c>
      <c r="BF324" s="48" t="str">
        <f t="shared" si="120"/>
        <v>ok</v>
      </c>
      <c r="BG324" s="48" t="str">
        <f t="shared" si="120"/>
        <v>ok</v>
      </c>
    </row>
    <row r="325" spans="1:59" ht="38.25" customHeight="1">
      <c r="A325" s="122"/>
      <c r="B325" s="123" t="e">
        <f t="shared" si="122"/>
        <v>#DIV/0!</v>
      </c>
      <c r="C325" s="122"/>
      <c r="D325" s="124" t="s">
        <v>691</v>
      </c>
      <c r="E325" s="132">
        <v>89737</v>
      </c>
      <c r="F325" s="125" t="s">
        <v>28</v>
      </c>
      <c r="G325" s="88" t="s">
        <v>692</v>
      </c>
      <c r="H325" s="185" t="s">
        <v>76</v>
      </c>
      <c r="I325" s="200"/>
      <c r="J325" s="94"/>
      <c r="K325" s="94">
        <v>7.01</v>
      </c>
      <c r="L325" s="94">
        <v>16.18</v>
      </c>
      <c r="M325" s="186">
        <f t="shared" si="115"/>
        <v>23.189999999999998</v>
      </c>
      <c r="N325" s="92">
        <v>0.25190000000000001</v>
      </c>
      <c r="O325" s="93">
        <f t="shared" si="116"/>
        <v>29.03</v>
      </c>
      <c r="P325" s="93"/>
      <c r="Q325" s="93">
        <f t="shared" si="117"/>
        <v>0</v>
      </c>
      <c r="R325" s="93">
        <f t="shared" si="118"/>
        <v>0</v>
      </c>
      <c r="S325" s="94">
        <f t="shared" si="119"/>
        <v>0</v>
      </c>
      <c r="T325" s="118"/>
      <c r="U325" s="118"/>
      <c r="V325" s="6" t="str">
        <f t="shared" si="105"/>
        <v>11.58</v>
      </c>
      <c r="W325" s="6" t="b">
        <f t="shared" si="121"/>
        <v>0</v>
      </c>
      <c r="X325" s="118"/>
      <c r="Y325" s="118"/>
      <c r="Z325" s="118"/>
      <c r="AA325" s="204"/>
      <c r="AB325" s="85" t="s">
        <v>589</v>
      </c>
      <c r="AC325" s="95">
        <v>0</v>
      </c>
      <c r="AD325" s="96">
        <v>0</v>
      </c>
      <c r="AE325" s="97" t="s">
        <v>64</v>
      </c>
      <c r="AF325" s="89" t="s">
        <v>64</v>
      </c>
      <c r="AG325" s="98">
        <v>0</v>
      </c>
      <c r="AH325" s="90" t="s">
        <v>64</v>
      </c>
      <c r="AI325" s="90" t="s">
        <v>64</v>
      </c>
      <c r="AJ325" s="90" t="s">
        <v>64</v>
      </c>
      <c r="AK325" s="91" t="s">
        <v>64</v>
      </c>
      <c r="AL325" s="99" t="s">
        <v>64</v>
      </c>
      <c r="AM325" s="93" t="s">
        <v>64</v>
      </c>
      <c r="AN325" s="93">
        <v>0</v>
      </c>
      <c r="AO325" s="93">
        <v>0</v>
      </c>
      <c r="AP325" s="93">
        <v>0</v>
      </c>
      <c r="AQ325" s="94">
        <v>0</v>
      </c>
      <c r="AR325" s="48" t="str">
        <f t="shared" si="123"/>
        <v>revisar</v>
      </c>
      <c r="AS325" s="48" t="str">
        <f t="shared" si="123"/>
        <v>revisar</v>
      </c>
      <c r="AT325" s="48" t="str">
        <f t="shared" si="123"/>
        <v>revisar</v>
      </c>
      <c r="AU325" s="48" t="str">
        <f t="shared" si="123"/>
        <v>revisar</v>
      </c>
      <c r="AV325" s="48" t="str">
        <f t="shared" si="123"/>
        <v>revisar</v>
      </c>
      <c r="AW325" s="48" t="str">
        <f t="shared" si="123"/>
        <v>ok</v>
      </c>
      <c r="AX325" s="48" t="str">
        <f t="shared" si="123"/>
        <v>revisar</v>
      </c>
      <c r="AY325" s="48" t="str">
        <f t="shared" si="123"/>
        <v>revisar</v>
      </c>
      <c r="AZ325" s="48" t="str">
        <f t="shared" si="123"/>
        <v>revisar</v>
      </c>
      <c r="BA325" s="48" t="str">
        <f t="shared" si="123"/>
        <v>revisar</v>
      </c>
      <c r="BB325" s="48" t="str">
        <f t="shared" si="123"/>
        <v>revisar</v>
      </c>
      <c r="BC325" s="48" t="str">
        <f t="shared" si="123"/>
        <v>revisar</v>
      </c>
      <c r="BD325" s="48" t="str">
        <f t="shared" si="120"/>
        <v>ok</v>
      </c>
      <c r="BE325" s="48" t="str">
        <f t="shared" si="120"/>
        <v>ok</v>
      </c>
      <c r="BF325" s="48" t="str">
        <f t="shared" si="120"/>
        <v>ok</v>
      </c>
      <c r="BG325" s="48" t="str">
        <f t="shared" si="120"/>
        <v>ok</v>
      </c>
    </row>
    <row r="326" spans="1:59" ht="38.25" customHeight="1">
      <c r="A326" s="122"/>
      <c r="B326" s="123" t="e">
        <f t="shared" si="122"/>
        <v>#DIV/0!</v>
      </c>
      <c r="C326" s="122"/>
      <c r="D326" s="124" t="s">
        <v>693</v>
      </c>
      <c r="E326" s="132">
        <v>89744</v>
      </c>
      <c r="F326" s="125" t="s">
        <v>28</v>
      </c>
      <c r="G326" s="88" t="s">
        <v>694</v>
      </c>
      <c r="H326" s="185" t="s">
        <v>76</v>
      </c>
      <c r="I326" s="200"/>
      <c r="J326" s="94"/>
      <c r="K326" s="94">
        <v>8.15</v>
      </c>
      <c r="L326" s="94">
        <v>20.18</v>
      </c>
      <c r="M326" s="186">
        <f t="shared" si="115"/>
        <v>28.33</v>
      </c>
      <c r="N326" s="92">
        <v>0.25190000000000001</v>
      </c>
      <c r="O326" s="93">
        <f t="shared" si="116"/>
        <v>35.46</v>
      </c>
      <c r="P326" s="93"/>
      <c r="Q326" s="93">
        <f t="shared" si="117"/>
        <v>0</v>
      </c>
      <c r="R326" s="93">
        <f t="shared" si="118"/>
        <v>0</v>
      </c>
      <c r="S326" s="94">
        <f t="shared" si="119"/>
        <v>0</v>
      </c>
      <c r="T326" s="118"/>
      <c r="U326" s="118"/>
      <c r="V326" s="6" t="str">
        <f t="shared" si="105"/>
        <v>11.59</v>
      </c>
      <c r="W326" s="6" t="b">
        <f t="shared" si="121"/>
        <v>0</v>
      </c>
      <c r="X326" s="118"/>
      <c r="Y326" s="118"/>
      <c r="Z326" s="118"/>
      <c r="AA326" s="204"/>
      <c r="AB326" s="85" t="s">
        <v>591</v>
      </c>
      <c r="AC326" s="95">
        <v>0</v>
      </c>
      <c r="AD326" s="96">
        <v>0</v>
      </c>
      <c r="AE326" s="97" t="s">
        <v>64</v>
      </c>
      <c r="AF326" s="89" t="s">
        <v>64</v>
      </c>
      <c r="AG326" s="98">
        <v>0</v>
      </c>
      <c r="AH326" s="90" t="s">
        <v>64</v>
      </c>
      <c r="AI326" s="90" t="s">
        <v>64</v>
      </c>
      <c r="AJ326" s="90" t="s">
        <v>64</v>
      </c>
      <c r="AK326" s="91" t="s">
        <v>64</v>
      </c>
      <c r="AL326" s="99" t="s">
        <v>64</v>
      </c>
      <c r="AM326" s="93" t="s">
        <v>64</v>
      </c>
      <c r="AN326" s="93">
        <v>0</v>
      </c>
      <c r="AO326" s="93">
        <v>0</v>
      </c>
      <c r="AP326" s="93">
        <v>0</v>
      </c>
      <c r="AQ326" s="94">
        <v>0</v>
      </c>
      <c r="AR326" s="48" t="str">
        <f t="shared" si="123"/>
        <v>revisar</v>
      </c>
      <c r="AS326" s="48" t="str">
        <f t="shared" si="123"/>
        <v>revisar</v>
      </c>
      <c r="AT326" s="48" t="str">
        <f t="shared" si="123"/>
        <v>revisar</v>
      </c>
      <c r="AU326" s="48" t="str">
        <f t="shared" si="123"/>
        <v>revisar</v>
      </c>
      <c r="AV326" s="48" t="str">
        <f t="shared" si="123"/>
        <v>revisar</v>
      </c>
      <c r="AW326" s="48" t="str">
        <f t="shared" si="123"/>
        <v>ok</v>
      </c>
      <c r="AX326" s="48" t="str">
        <f t="shared" si="123"/>
        <v>revisar</v>
      </c>
      <c r="AY326" s="48" t="str">
        <f t="shared" si="123"/>
        <v>revisar</v>
      </c>
      <c r="AZ326" s="48" t="str">
        <f t="shared" si="123"/>
        <v>revisar</v>
      </c>
      <c r="BA326" s="48" t="str">
        <f t="shared" si="123"/>
        <v>revisar</v>
      </c>
      <c r="BB326" s="48" t="str">
        <f t="shared" si="123"/>
        <v>revisar</v>
      </c>
      <c r="BC326" s="48" t="str">
        <f t="shared" si="123"/>
        <v>revisar</v>
      </c>
      <c r="BD326" s="48" t="str">
        <f t="shared" si="120"/>
        <v>ok</v>
      </c>
      <c r="BE326" s="48" t="str">
        <f t="shared" si="120"/>
        <v>ok</v>
      </c>
      <c r="BF326" s="48" t="str">
        <f t="shared" si="120"/>
        <v>ok</v>
      </c>
      <c r="BG326" s="48" t="str">
        <f t="shared" si="120"/>
        <v>ok</v>
      </c>
    </row>
    <row r="327" spans="1:59" ht="38.25" customHeight="1">
      <c r="A327" s="122"/>
      <c r="B327" s="123" t="e">
        <f t="shared" si="122"/>
        <v>#DIV/0!</v>
      </c>
      <c r="C327" s="122"/>
      <c r="D327" s="124" t="s">
        <v>695</v>
      </c>
      <c r="E327" s="132">
        <v>89752</v>
      </c>
      <c r="F327" s="125" t="s">
        <v>28</v>
      </c>
      <c r="G327" s="88" t="s">
        <v>696</v>
      </c>
      <c r="H327" s="185" t="s">
        <v>76</v>
      </c>
      <c r="I327" s="200"/>
      <c r="J327" s="94"/>
      <c r="K327" s="94">
        <v>3.57</v>
      </c>
      <c r="L327" s="94">
        <v>4.62</v>
      </c>
      <c r="M327" s="186">
        <f t="shared" si="115"/>
        <v>8.19</v>
      </c>
      <c r="N327" s="92">
        <v>0.25190000000000001</v>
      </c>
      <c r="O327" s="93">
        <f t="shared" si="116"/>
        <v>10.25</v>
      </c>
      <c r="P327" s="93"/>
      <c r="Q327" s="93">
        <f t="shared" si="117"/>
        <v>0</v>
      </c>
      <c r="R327" s="93">
        <f t="shared" si="118"/>
        <v>0</v>
      </c>
      <c r="S327" s="94">
        <f t="shared" si="119"/>
        <v>0</v>
      </c>
      <c r="T327" s="118"/>
      <c r="U327" s="118"/>
      <c r="V327" s="6" t="str">
        <f t="shared" si="105"/>
        <v>11.60</v>
      </c>
      <c r="W327" s="6" t="b">
        <f t="shared" si="121"/>
        <v>0</v>
      </c>
      <c r="X327" s="118"/>
      <c r="Y327" s="118"/>
      <c r="Z327" s="118"/>
      <c r="AA327" s="204"/>
      <c r="AB327" s="85" t="s">
        <v>593</v>
      </c>
      <c r="AC327" s="95">
        <v>0</v>
      </c>
      <c r="AD327" s="96">
        <v>0</v>
      </c>
      <c r="AE327" s="97" t="s">
        <v>64</v>
      </c>
      <c r="AF327" s="89" t="s">
        <v>64</v>
      </c>
      <c r="AG327" s="98">
        <v>0</v>
      </c>
      <c r="AH327" s="90" t="s">
        <v>64</v>
      </c>
      <c r="AI327" s="90" t="s">
        <v>64</v>
      </c>
      <c r="AJ327" s="90" t="s">
        <v>64</v>
      </c>
      <c r="AK327" s="91" t="s">
        <v>64</v>
      </c>
      <c r="AL327" s="99" t="s">
        <v>64</v>
      </c>
      <c r="AM327" s="93" t="s">
        <v>64</v>
      </c>
      <c r="AN327" s="93">
        <v>0</v>
      </c>
      <c r="AO327" s="93">
        <v>0</v>
      </c>
      <c r="AP327" s="93">
        <v>0</v>
      </c>
      <c r="AQ327" s="94">
        <v>0</v>
      </c>
      <c r="AR327" s="48" t="str">
        <f t="shared" si="123"/>
        <v>revisar</v>
      </c>
      <c r="AS327" s="48" t="str">
        <f t="shared" si="123"/>
        <v>revisar</v>
      </c>
      <c r="AT327" s="48" t="str">
        <f t="shared" si="123"/>
        <v>revisar</v>
      </c>
      <c r="AU327" s="48" t="str">
        <f t="shared" si="123"/>
        <v>revisar</v>
      </c>
      <c r="AV327" s="48" t="str">
        <f t="shared" si="123"/>
        <v>revisar</v>
      </c>
      <c r="AW327" s="48" t="str">
        <f t="shared" si="123"/>
        <v>ok</v>
      </c>
      <c r="AX327" s="48" t="str">
        <f t="shared" si="123"/>
        <v>revisar</v>
      </c>
      <c r="AY327" s="48" t="str">
        <f t="shared" si="123"/>
        <v>revisar</v>
      </c>
      <c r="AZ327" s="48" t="str">
        <f t="shared" si="123"/>
        <v>revisar</v>
      </c>
      <c r="BA327" s="48" t="str">
        <f t="shared" si="123"/>
        <v>revisar</v>
      </c>
      <c r="BB327" s="48" t="str">
        <f t="shared" si="123"/>
        <v>revisar</v>
      </c>
      <c r="BC327" s="48" t="str">
        <f t="shared" si="123"/>
        <v>revisar</v>
      </c>
      <c r="BD327" s="48" t="str">
        <f t="shared" si="120"/>
        <v>ok</v>
      </c>
      <c r="BE327" s="48" t="str">
        <f t="shared" si="120"/>
        <v>ok</v>
      </c>
      <c r="BF327" s="48" t="str">
        <f t="shared" si="120"/>
        <v>ok</v>
      </c>
      <c r="BG327" s="48" t="str">
        <f t="shared" si="120"/>
        <v>ok</v>
      </c>
    </row>
    <row r="328" spans="1:59" ht="38.25" customHeight="1">
      <c r="A328" s="122"/>
      <c r="B328" s="123" t="e">
        <f t="shared" si="122"/>
        <v>#DIV/0!</v>
      </c>
      <c r="C328" s="122"/>
      <c r="D328" s="124" t="s">
        <v>697</v>
      </c>
      <c r="E328" s="132">
        <v>89753</v>
      </c>
      <c r="F328" s="125" t="s">
        <v>28</v>
      </c>
      <c r="G328" s="88" t="s">
        <v>698</v>
      </c>
      <c r="H328" s="185" t="s">
        <v>76</v>
      </c>
      <c r="I328" s="200"/>
      <c r="J328" s="94"/>
      <c r="K328" s="94">
        <v>3.88</v>
      </c>
      <c r="L328" s="94">
        <v>5.97</v>
      </c>
      <c r="M328" s="186">
        <f t="shared" si="115"/>
        <v>9.85</v>
      </c>
      <c r="N328" s="92">
        <v>0.25190000000000001</v>
      </c>
      <c r="O328" s="93">
        <f t="shared" si="116"/>
        <v>12.33</v>
      </c>
      <c r="P328" s="93"/>
      <c r="Q328" s="93">
        <f t="shared" si="117"/>
        <v>0</v>
      </c>
      <c r="R328" s="93">
        <f t="shared" si="118"/>
        <v>0</v>
      </c>
      <c r="S328" s="94">
        <f t="shared" si="119"/>
        <v>0</v>
      </c>
      <c r="T328" s="118"/>
      <c r="U328" s="118"/>
      <c r="V328" s="6" t="str">
        <f t="shared" si="105"/>
        <v>11.61</v>
      </c>
      <c r="W328" s="6" t="b">
        <f t="shared" si="121"/>
        <v>0</v>
      </c>
      <c r="X328" s="118"/>
      <c r="Y328" s="118"/>
      <c r="Z328" s="118"/>
      <c r="AA328" s="204"/>
      <c r="AB328" s="85" t="s">
        <v>595</v>
      </c>
      <c r="AC328" s="95">
        <v>0</v>
      </c>
      <c r="AD328" s="96">
        <v>0</v>
      </c>
      <c r="AE328" s="97" t="s">
        <v>64</v>
      </c>
      <c r="AF328" s="89" t="s">
        <v>64</v>
      </c>
      <c r="AG328" s="98">
        <v>0</v>
      </c>
      <c r="AH328" s="90" t="s">
        <v>64</v>
      </c>
      <c r="AI328" s="90" t="s">
        <v>64</v>
      </c>
      <c r="AJ328" s="90" t="s">
        <v>64</v>
      </c>
      <c r="AK328" s="91" t="s">
        <v>64</v>
      </c>
      <c r="AL328" s="99" t="s">
        <v>64</v>
      </c>
      <c r="AM328" s="93" t="s">
        <v>64</v>
      </c>
      <c r="AN328" s="93">
        <v>0</v>
      </c>
      <c r="AO328" s="93">
        <v>0</v>
      </c>
      <c r="AP328" s="93">
        <v>0</v>
      </c>
      <c r="AQ328" s="94">
        <v>0</v>
      </c>
      <c r="AR328" s="48" t="str">
        <f t="shared" si="123"/>
        <v>revisar</v>
      </c>
      <c r="AS328" s="48" t="str">
        <f t="shared" si="123"/>
        <v>revisar</v>
      </c>
      <c r="AT328" s="48" t="str">
        <f t="shared" si="123"/>
        <v>revisar</v>
      </c>
      <c r="AU328" s="48" t="str">
        <f t="shared" si="123"/>
        <v>revisar</v>
      </c>
      <c r="AV328" s="48" t="str">
        <f t="shared" si="123"/>
        <v>revisar</v>
      </c>
      <c r="AW328" s="48" t="str">
        <f t="shared" si="123"/>
        <v>ok</v>
      </c>
      <c r="AX328" s="48" t="str">
        <f t="shared" si="123"/>
        <v>revisar</v>
      </c>
      <c r="AY328" s="48" t="str">
        <f t="shared" si="123"/>
        <v>revisar</v>
      </c>
      <c r="AZ328" s="48" t="str">
        <f t="shared" si="123"/>
        <v>revisar</v>
      </c>
      <c r="BA328" s="48" t="str">
        <f t="shared" si="123"/>
        <v>revisar</v>
      </c>
      <c r="BB328" s="48" t="str">
        <f t="shared" si="123"/>
        <v>revisar</v>
      </c>
      <c r="BC328" s="48" t="str">
        <f t="shared" si="123"/>
        <v>revisar</v>
      </c>
      <c r="BD328" s="48" t="str">
        <f t="shared" si="120"/>
        <v>ok</v>
      </c>
      <c r="BE328" s="48" t="str">
        <f t="shared" si="120"/>
        <v>ok</v>
      </c>
      <c r="BF328" s="48" t="str">
        <f t="shared" si="120"/>
        <v>ok</v>
      </c>
      <c r="BG328" s="48" t="str">
        <f t="shared" si="120"/>
        <v>ok</v>
      </c>
    </row>
    <row r="329" spans="1:59" ht="38.25" customHeight="1">
      <c r="A329" s="122"/>
      <c r="B329" s="123" t="e">
        <f t="shared" si="122"/>
        <v>#DIV/0!</v>
      </c>
      <c r="C329" s="122"/>
      <c r="D329" s="124" t="s">
        <v>699</v>
      </c>
      <c r="E329" s="132">
        <v>89754</v>
      </c>
      <c r="F329" s="125" t="s">
        <v>28</v>
      </c>
      <c r="G329" s="88" t="s">
        <v>700</v>
      </c>
      <c r="H329" s="185" t="s">
        <v>76</v>
      </c>
      <c r="I329" s="200"/>
      <c r="J329" s="94"/>
      <c r="K329" s="94">
        <v>3.89</v>
      </c>
      <c r="L329" s="94">
        <v>17.37</v>
      </c>
      <c r="M329" s="186">
        <f t="shared" si="115"/>
        <v>21.26</v>
      </c>
      <c r="N329" s="92">
        <v>0.25190000000000001</v>
      </c>
      <c r="O329" s="93">
        <f t="shared" si="116"/>
        <v>26.61</v>
      </c>
      <c r="P329" s="93"/>
      <c r="Q329" s="93">
        <f t="shared" si="117"/>
        <v>0</v>
      </c>
      <c r="R329" s="93">
        <f t="shared" si="118"/>
        <v>0</v>
      </c>
      <c r="S329" s="94">
        <f t="shared" si="119"/>
        <v>0</v>
      </c>
      <c r="T329" s="118"/>
      <c r="U329" s="118"/>
      <c r="V329" s="6" t="str">
        <f t="shared" si="105"/>
        <v>11.62</v>
      </c>
      <c r="W329" s="6" t="b">
        <f t="shared" si="121"/>
        <v>0</v>
      </c>
      <c r="X329" s="118"/>
      <c r="Y329" s="118"/>
      <c r="Z329" s="118"/>
      <c r="AA329" s="204"/>
      <c r="AB329" s="85" t="s">
        <v>597</v>
      </c>
      <c r="AC329" s="95">
        <v>0</v>
      </c>
      <c r="AD329" s="96">
        <v>0</v>
      </c>
      <c r="AE329" s="97" t="s">
        <v>64</v>
      </c>
      <c r="AF329" s="89" t="s">
        <v>64</v>
      </c>
      <c r="AG329" s="98">
        <v>0</v>
      </c>
      <c r="AH329" s="90" t="s">
        <v>64</v>
      </c>
      <c r="AI329" s="90" t="s">
        <v>64</v>
      </c>
      <c r="AJ329" s="90" t="s">
        <v>64</v>
      </c>
      <c r="AK329" s="91" t="s">
        <v>64</v>
      </c>
      <c r="AL329" s="99" t="s">
        <v>64</v>
      </c>
      <c r="AM329" s="93" t="s">
        <v>64</v>
      </c>
      <c r="AN329" s="93">
        <v>0</v>
      </c>
      <c r="AO329" s="93">
        <v>0</v>
      </c>
      <c r="AP329" s="93">
        <v>0</v>
      </c>
      <c r="AQ329" s="94">
        <v>0</v>
      </c>
      <c r="AR329" s="48" t="str">
        <f t="shared" si="123"/>
        <v>revisar</v>
      </c>
      <c r="AS329" s="48" t="str">
        <f t="shared" si="123"/>
        <v>revisar</v>
      </c>
      <c r="AT329" s="48" t="str">
        <f t="shared" si="123"/>
        <v>revisar</v>
      </c>
      <c r="AU329" s="48" t="str">
        <f t="shared" si="123"/>
        <v>revisar</v>
      </c>
      <c r="AV329" s="48" t="str">
        <f t="shared" si="123"/>
        <v>revisar</v>
      </c>
      <c r="AW329" s="48" t="str">
        <f t="shared" si="123"/>
        <v>ok</v>
      </c>
      <c r="AX329" s="48" t="str">
        <f t="shared" si="123"/>
        <v>revisar</v>
      </c>
      <c r="AY329" s="48" t="str">
        <f t="shared" si="123"/>
        <v>revisar</v>
      </c>
      <c r="AZ329" s="48" t="str">
        <f t="shared" si="123"/>
        <v>revisar</v>
      </c>
      <c r="BA329" s="48" t="str">
        <f t="shared" si="123"/>
        <v>revisar</v>
      </c>
      <c r="BB329" s="48" t="str">
        <f t="shared" si="123"/>
        <v>revisar</v>
      </c>
      <c r="BC329" s="48" t="str">
        <f t="shared" si="123"/>
        <v>revisar</v>
      </c>
      <c r="BD329" s="48" t="str">
        <f t="shared" si="120"/>
        <v>ok</v>
      </c>
      <c r="BE329" s="48" t="str">
        <f t="shared" si="120"/>
        <v>ok</v>
      </c>
      <c r="BF329" s="48" t="str">
        <f t="shared" si="120"/>
        <v>ok</v>
      </c>
      <c r="BG329" s="48" t="str">
        <f t="shared" si="120"/>
        <v>ok</v>
      </c>
    </row>
    <row r="330" spans="1:59" ht="38.25" customHeight="1">
      <c r="A330" s="122"/>
      <c r="B330" s="123" t="e">
        <f t="shared" si="122"/>
        <v>#DIV/0!</v>
      </c>
      <c r="C330" s="122"/>
      <c r="D330" s="124" t="s">
        <v>701</v>
      </c>
      <c r="E330" s="132">
        <v>89774</v>
      </c>
      <c r="F330" s="125" t="s">
        <v>28</v>
      </c>
      <c r="G330" s="88" t="s">
        <v>702</v>
      </c>
      <c r="H330" s="185" t="s">
        <v>76</v>
      </c>
      <c r="I330" s="200"/>
      <c r="J330" s="94"/>
      <c r="K330" s="94">
        <v>4.67</v>
      </c>
      <c r="L330" s="94">
        <v>11.66</v>
      </c>
      <c r="M330" s="186">
        <f t="shared" si="115"/>
        <v>16.329999999999998</v>
      </c>
      <c r="N330" s="92">
        <v>0.25190000000000001</v>
      </c>
      <c r="O330" s="93">
        <f t="shared" si="116"/>
        <v>20.440000000000001</v>
      </c>
      <c r="P330" s="93"/>
      <c r="Q330" s="93">
        <f t="shared" si="117"/>
        <v>0</v>
      </c>
      <c r="R330" s="93">
        <f t="shared" si="118"/>
        <v>0</v>
      </c>
      <c r="S330" s="94">
        <f t="shared" si="119"/>
        <v>0</v>
      </c>
      <c r="T330" s="118"/>
      <c r="U330" s="118"/>
      <c r="V330" s="6" t="str">
        <f t="shared" si="105"/>
        <v>11.63</v>
      </c>
      <c r="W330" s="6" t="b">
        <f t="shared" si="121"/>
        <v>0</v>
      </c>
      <c r="X330" s="118"/>
      <c r="Y330" s="118"/>
      <c r="Z330" s="118"/>
      <c r="AA330" s="204"/>
      <c r="AB330" s="85" t="s">
        <v>599</v>
      </c>
      <c r="AC330" s="95">
        <v>0</v>
      </c>
      <c r="AD330" s="96">
        <v>0</v>
      </c>
      <c r="AE330" s="97" t="s">
        <v>64</v>
      </c>
      <c r="AF330" s="89" t="s">
        <v>64</v>
      </c>
      <c r="AG330" s="98">
        <v>0</v>
      </c>
      <c r="AH330" s="90" t="s">
        <v>64</v>
      </c>
      <c r="AI330" s="90" t="s">
        <v>64</v>
      </c>
      <c r="AJ330" s="90" t="s">
        <v>64</v>
      </c>
      <c r="AK330" s="91" t="s">
        <v>64</v>
      </c>
      <c r="AL330" s="99" t="s">
        <v>64</v>
      </c>
      <c r="AM330" s="93" t="s">
        <v>64</v>
      </c>
      <c r="AN330" s="93">
        <v>0</v>
      </c>
      <c r="AO330" s="93">
        <v>0</v>
      </c>
      <c r="AP330" s="93">
        <v>0</v>
      </c>
      <c r="AQ330" s="94">
        <v>0</v>
      </c>
      <c r="AR330" s="48" t="str">
        <f t="shared" si="123"/>
        <v>revisar</v>
      </c>
      <c r="AS330" s="48" t="str">
        <f t="shared" si="123"/>
        <v>revisar</v>
      </c>
      <c r="AT330" s="48" t="str">
        <f t="shared" si="123"/>
        <v>revisar</v>
      </c>
      <c r="AU330" s="48" t="str">
        <f t="shared" si="123"/>
        <v>revisar</v>
      </c>
      <c r="AV330" s="48" t="str">
        <f t="shared" si="123"/>
        <v>revisar</v>
      </c>
      <c r="AW330" s="48" t="str">
        <f t="shared" si="123"/>
        <v>ok</v>
      </c>
      <c r="AX330" s="48" t="str">
        <f t="shared" si="123"/>
        <v>revisar</v>
      </c>
      <c r="AY330" s="48" t="str">
        <f t="shared" si="123"/>
        <v>revisar</v>
      </c>
      <c r="AZ330" s="48" t="str">
        <f t="shared" si="123"/>
        <v>revisar</v>
      </c>
      <c r="BA330" s="48" t="str">
        <f t="shared" si="123"/>
        <v>revisar</v>
      </c>
      <c r="BB330" s="48" t="str">
        <f t="shared" si="123"/>
        <v>revisar</v>
      </c>
      <c r="BC330" s="48" t="str">
        <f t="shared" si="123"/>
        <v>revisar</v>
      </c>
      <c r="BD330" s="48" t="str">
        <f t="shared" si="120"/>
        <v>ok</v>
      </c>
      <c r="BE330" s="48" t="str">
        <f t="shared" si="120"/>
        <v>ok</v>
      </c>
      <c r="BF330" s="48" t="str">
        <f t="shared" si="120"/>
        <v>ok</v>
      </c>
      <c r="BG330" s="48" t="str">
        <f t="shared" si="120"/>
        <v>ok</v>
      </c>
    </row>
    <row r="331" spans="1:59" ht="38.25" customHeight="1">
      <c r="A331" s="122"/>
      <c r="B331" s="123" t="e">
        <f t="shared" si="122"/>
        <v>#DIV/0!</v>
      </c>
      <c r="C331" s="122"/>
      <c r="D331" s="124" t="s">
        <v>703</v>
      </c>
      <c r="E331" s="132">
        <v>89776</v>
      </c>
      <c r="F331" s="125" t="s">
        <v>28</v>
      </c>
      <c r="G331" s="88" t="s">
        <v>704</v>
      </c>
      <c r="H331" s="185" t="s">
        <v>76</v>
      </c>
      <c r="I331" s="200"/>
      <c r="J331" s="94"/>
      <c r="K331" s="94">
        <v>4.67</v>
      </c>
      <c r="L331" s="94">
        <v>21.22</v>
      </c>
      <c r="M331" s="186">
        <f t="shared" si="115"/>
        <v>25.89</v>
      </c>
      <c r="N331" s="92">
        <v>0.25190000000000001</v>
      </c>
      <c r="O331" s="93">
        <f t="shared" si="116"/>
        <v>32.409999999999997</v>
      </c>
      <c r="P331" s="93"/>
      <c r="Q331" s="93">
        <f t="shared" si="117"/>
        <v>0</v>
      </c>
      <c r="R331" s="93">
        <f t="shared" si="118"/>
        <v>0</v>
      </c>
      <c r="S331" s="94">
        <f t="shared" si="119"/>
        <v>0</v>
      </c>
      <c r="T331" s="118"/>
      <c r="U331" s="118"/>
      <c r="V331" s="6" t="str">
        <f t="shared" si="105"/>
        <v>11.64</v>
      </c>
      <c r="W331" s="6" t="b">
        <f t="shared" si="121"/>
        <v>0</v>
      </c>
      <c r="X331" s="118"/>
      <c r="Y331" s="118"/>
      <c r="Z331" s="118"/>
      <c r="AA331" s="204"/>
      <c r="AB331" s="85" t="s">
        <v>601</v>
      </c>
      <c r="AC331" s="95">
        <v>0</v>
      </c>
      <c r="AD331" s="96">
        <v>0</v>
      </c>
      <c r="AE331" s="97" t="s">
        <v>64</v>
      </c>
      <c r="AF331" s="89" t="s">
        <v>64</v>
      </c>
      <c r="AG331" s="98">
        <v>0</v>
      </c>
      <c r="AH331" s="90" t="s">
        <v>64</v>
      </c>
      <c r="AI331" s="90" t="s">
        <v>64</v>
      </c>
      <c r="AJ331" s="90" t="s">
        <v>64</v>
      </c>
      <c r="AK331" s="91" t="s">
        <v>64</v>
      </c>
      <c r="AL331" s="99" t="s">
        <v>64</v>
      </c>
      <c r="AM331" s="93" t="s">
        <v>64</v>
      </c>
      <c r="AN331" s="93">
        <v>0</v>
      </c>
      <c r="AO331" s="93">
        <v>0</v>
      </c>
      <c r="AP331" s="93">
        <v>0</v>
      </c>
      <c r="AQ331" s="94">
        <v>0</v>
      </c>
      <c r="AR331" s="48" t="str">
        <f t="shared" si="123"/>
        <v>revisar</v>
      </c>
      <c r="AS331" s="48" t="str">
        <f t="shared" si="123"/>
        <v>revisar</v>
      </c>
      <c r="AT331" s="48" t="str">
        <f t="shared" si="123"/>
        <v>revisar</v>
      </c>
      <c r="AU331" s="48" t="str">
        <f t="shared" si="123"/>
        <v>revisar</v>
      </c>
      <c r="AV331" s="48" t="str">
        <f t="shared" si="123"/>
        <v>revisar</v>
      </c>
      <c r="AW331" s="48" t="str">
        <f t="shared" si="123"/>
        <v>ok</v>
      </c>
      <c r="AX331" s="48" t="str">
        <f t="shared" si="123"/>
        <v>revisar</v>
      </c>
      <c r="AY331" s="48" t="str">
        <f t="shared" si="123"/>
        <v>revisar</v>
      </c>
      <c r="AZ331" s="48" t="str">
        <f t="shared" si="123"/>
        <v>revisar</v>
      </c>
      <c r="BA331" s="48" t="str">
        <f t="shared" si="123"/>
        <v>revisar</v>
      </c>
      <c r="BB331" s="48" t="str">
        <f t="shared" si="123"/>
        <v>revisar</v>
      </c>
      <c r="BC331" s="48" t="str">
        <f t="shared" si="123"/>
        <v>revisar</v>
      </c>
      <c r="BD331" s="48" t="str">
        <f t="shared" si="120"/>
        <v>ok</v>
      </c>
      <c r="BE331" s="48" t="str">
        <f t="shared" si="120"/>
        <v>ok</v>
      </c>
      <c r="BF331" s="48" t="str">
        <f t="shared" si="120"/>
        <v>ok</v>
      </c>
      <c r="BG331" s="48" t="str">
        <f t="shared" si="120"/>
        <v>ok</v>
      </c>
    </row>
    <row r="332" spans="1:59" ht="38.25" customHeight="1">
      <c r="A332" s="122"/>
      <c r="B332" s="123" t="e">
        <f t="shared" si="122"/>
        <v>#DIV/0!</v>
      </c>
      <c r="C332" s="122"/>
      <c r="D332" s="124" t="s">
        <v>705</v>
      </c>
      <c r="E332" s="132">
        <v>89778</v>
      </c>
      <c r="F332" s="125" t="s">
        <v>28</v>
      </c>
      <c r="G332" s="88" t="s">
        <v>706</v>
      </c>
      <c r="H332" s="185" t="s">
        <v>76</v>
      </c>
      <c r="I332" s="200"/>
      <c r="J332" s="94"/>
      <c r="K332" s="94">
        <v>5.44</v>
      </c>
      <c r="L332" s="94">
        <v>13.41</v>
      </c>
      <c r="M332" s="186">
        <f t="shared" ref="M332:M377" si="124">SUM(K332:L332)</f>
        <v>18.850000000000001</v>
      </c>
      <c r="N332" s="92">
        <v>0.25190000000000001</v>
      </c>
      <c r="O332" s="93">
        <f t="shared" ref="O332:O377" si="125">IF(N332="-",M332,(TRUNC(M332*(1+N332),2)))</f>
        <v>23.59</v>
      </c>
      <c r="P332" s="93"/>
      <c r="Q332" s="93">
        <f t="shared" ref="Q332:Q377" si="126">IF($L332=0,$S332,IF(K332=0,0,IF($N332&lt;&gt;"-",IFERROR(TRUNC(TRUNC((K332*(1+$N332)),2)*$I332,2),0),IFERROR(TRUNC(K332*$I332,2),0))))</f>
        <v>0</v>
      </c>
      <c r="R332" s="93">
        <f t="shared" ref="R332:R377" si="127">IF(L332=0,0,S332-Q332)</f>
        <v>0</v>
      </c>
      <c r="S332" s="94">
        <f t="shared" ref="S332:S377" si="128">IFERROR(ROUND(ROUND(O332,2)*ROUND(I332,2),2),0)</f>
        <v>0</v>
      </c>
      <c r="T332" s="118"/>
      <c r="U332" s="118"/>
      <c r="V332" s="6" t="str">
        <f t="shared" si="105"/>
        <v>11.65</v>
      </c>
      <c r="W332" s="6" t="b">
        <f t="shared" si="121"/>
        <v>0</v>
      </c>
      <c r="X332" s="118"/>
      <c r="Y332" s="118"/>
      <c r="Z332" s="118"/>
      <c r="AA332" s="204"/>
      <c r="AB332" s="85" t="s">
        <v>603</v>
      </c>
      <c r="AC332" s="95">
        <v>0</v>
      </c>
      <c r="AD332" s="96">
        <v>0</v>
      </c>
      <c r="AE332" s="97" t="s">
        <v>64</v>
      </c>
      <c r="AF332" s="89" t="s">
        <v>64</v>
      </c>
      <c r="AG332" s="98">
        <v>0</v>
      </c>
      <c r="AH332" s="90" t="s">
        <v>64</v>
      </c>
      <c r="AI332" s="90" t="s">
        <v>64</v>
      </c>
      <c r="AJ332" s="90" t="s">
        <v>64</v>
      </c>
      <c r="AK332" s="91" t="s">
        <v>64</v>
      </c>
      <c r="AL332" s="99" t="s">
        <v>64</v>
      </c>
      <c r="AM332" s="93" t="s">
        <v>64</v>
      </c>
      <c r="AN332" s="93">
        <v>0</v>
      </c>
      <c r="AO332" s="93">
        <v>0</v>
      </c>
      <c r="AP332" s="93">
        <v>0</v>
      </c>
      <c r="AQ332" s="94">
        <v>0</v>
      </c>
      <c r="AR332" s="48" t="str">
        <f t="shared" si="123"/>
        <v>revisar</v>
      </c>
      <c r="AS332" s="48" t="str">
        <f t="shared" si="123"/>
        <v>revisar</v>
      </c>
      <c r="AT332" s="48" t="str">
        <f t="shared" si="123"/>
        <v>revisar</v>
      </c>
      <c r="AU332" s="48" t="str">
        <f t="shared" si="123"/>
        <v>revisar</v>
      </c>
      <c r="AV332" s="48" t="str">
        <f t="shared" si="123"/>
        <v>revisar</v>
      </c>
      <c r="AW332" s="48" t="str">
        <f t="shared" si="123"/>
        <v>ok</v>
      </c>
      <c r="AX332" s="48" t="str">
        <f t="shared" si="123"/>
        <v>revisar</v>
      </c>
      <c r="AY332" s="48" t="str">
        <f t="shared" si="123"/>
        <v>revisar</v>
      </c>
      <c r="AZ332" s="48" t="str">
        <f t="shared" si="123"/>
        <v>revisar</v>
      </c>
      <c r="BA332" s="48" t="str">
        <f t="shared" si="123"/>
        <v>revisar</v>
      </c>
      <c r="BB332" s="48" t="str">
        <f t="shared" si="123"/>
        <v>revisar</v>
      </c>
      <c r="BC332" s="48" t="str">
        <f t="shared" si="123"/>
        <v>revisar</v>
      </c>
      <c r="BD332" s="48" t="str">
        <f t="shared" si="120"/>
        <v>ok</v>
      </c>
      <c r="BE332" s="48" t="str">
        <f t="shared" si="120"/>
        <v>ok</v>
      </c>
      <c r="BF332" s="48" t="str">
        <f t="shared" si="120"/>
        <v>ok</v>
      </c>
      <c r="BG332" s="48" t="str">
        <f t="shared" si="120"/>
        <v>ok</v>
      </c>
    </row>
    <row r="333" spans="1:59" ht="38.25" customHeight="1">
      <c r="A333" s="122"/>
      <c r="B333" s="123" t="e">
        <f t="shared" si="122"/>
        <v>#DIV/0!</v>
      </c>
      <c r="C333" s="122"/>
      <c r="D333" s="124" t="s">
        <v>707</v>
      </c>
      <c r="E333" s="132">
        <v>89779</v>
      </c>
      <c r="F333" s="125" t="s">
        <v>28</v>
      </c>
      <c r="G333" s="88" t="s">
        <v>708</v>
      </c>
      <c r="H333" s="185" t="s">
        <v>76</v>
      </c>
      <c r="I333" s="200"/>
      <c r="J333" s="94"/>
      <c r="K333" s="94">
        <v>5.44</v>
      </c>
      <c r="L333" s="94">
        <v>29.75</v>
      </c>
      <c r="M333" s="186">
        <f t="shared" si="124"/>
        <v>35.19</v>
      </c>
      <c r="N333" s="92">
        <v>0.25190000000000001</v>
      </c>
      <c r="O333" s="93">
        <f t="shared" si="125"/>
        <v>44.05</v>
      </c>
      <c r="P333" s="93"/>
      <c r="Q333" s="93">
        <f t="shared" si="126"/>
        <v>0</v>
      </c>
      <c r="R333" s="93">
        <f t="shared" si="127"/>
        <v>0</v>
      </c>
      <c r="S333" s="94">
        <f t="shared" si="128"/>
        <v>0</v>
      </c>
      <c r="T333" s="118"/>
      <c r="U333" s="118"/>
      <c r="V333" s="6" t="str">
        <f t="shared" si="105"/>
        <v>11.66</v>
      </c>
      <c r="W333" s="6" t="b">
        <f t="shared" ref="W333:W427" si="129">IF(L333=0,S333-Q333-(TRUNC(TRUNC(J333*(1+N333),2)*I333,2)))</f>
        <v>0</v>
      </c>
      <c r="X333" s="118"/>
      <c r="Y333" s="118"/>
      <c r="Z333" s="118"/>
      <c r="AA333" s="204"/>
      <c r="AB333" s="85" t="s">
        <v>605</v>
      </c>
      <c r="AC333" s="95">
        <v>0</v>
      </c>
      <c r="AD333" s="96">
        <v>0</v>
      </c>
      <c r="AE333" s="97" t="s">
        <v>64</v>
      </c>
      <c r="AF333" s="89" t="s">
        <v>64</v>
      </c>
      <c r="AG333" s="98">
        <v>0</v>
      </c>
      <c r="AH333" s="90" t="s">
        <v>64</v>
      </c>
      <c r="AI333" s="90" t="s">
        <v>64</v>
      </c>
      <c r="AJ333" s="90" t="s">
        <v>64</v>
      </c>
      <c r="AK333" s="91" t="s">
        <v>64</v>
      </c>
      <c r="AL333" s="99" t="s">
        <v>64</v>
      </c>
      <c r="AM333" s="93" t="s">
        <v>64</v>
      </c>
      <c r="AN333" s="93">
        <v>0</v>
      </c>
      <c r="AO333" s="93">
        <v>0</v>
      </c>
      <c r="AP333" s="93">
        <v>0</v>
      </c>
      <c r="AQ333" s="94">
        <v>0</v>
      </c>
      <c r="AR333" s="48" t="str">
        <f t="shared" si="123"/>
        <v>revisar</v>
      </c>
      <c r="AS333" s="48" t="str">
        <f t="shared" si="123"/>
        <v>revisar</v>
      </c>
      <c r="AT333" s="48" t="str">
        <f t="shared" si="123"/>
        <v>revisar</v>
      </c>
      <c r="AU333" s="48" t="str">
        <f t="shared" si="123"/>
        <v>revisar</v>
      </c>
      <c r="AV333" s="48" t="str">
        <f t="shared" si="123"/>
        <v>revisar</v>
      </c>
      <c r="AW333" s="48" t="str">
        <f t="shared" si="123"/>
        <v>ok</v>
      </c>
      <c r="AX333" s="48" t="str">
        <f t="shared" si="123"/>
        <v>revisar</v>
      </c>
      <c r="AY333" s="48" t="str">
        <f t="shared" si="123"/>
        <v>revisar</v>
      </c>
      <c r="AZ333" s="48" t="str">
        <f t="shared" si="123"/>
        <v>revisar</v>
      </c>
      <c r="BA333" s="48" t="str">
        <f t="shared" si="123"/>
        <v>revisar</v>
      </c>
      <c r="BB333" s="48" t="str">
        <f t="shared" si="123"/>
        <v>revisar</v>
      </c>
      <c r="BC333" s="48" t="str">
        <f t="shared" si="123"/>
        <v>revisar</v>
      </c>
      <c r="BD333" s="48" t="str">
        <f t="shared" si="120"/>
        <v>ok</v>
      </c>
      <c r="BE333" s="48" t="str">
        <f t="shared" si="120"/>
        <v>ok</v>
      </c>
      <c r="BF333" s="48" t="str">
        <f t="shared" si="120"/>
        <v>ok</v>
      </c>
      <c r="BG333" s="48" t="str">
        <f t="shared" si="120"/>
        <v>ok</v>
      </c>
    </row>
    <row r="334" spans="1:59" ht="25.5" customHeight="1">
      <c r="A334" s="122"/>
      <c r="B334" s="123" t="e">
        <f t="shared" si="122"/>
        <v>#DIV/0!</v>
      </c>
      <c r="C334" s="122"/>
      <c r="D334" s="124" t="s">
        <v>709</v>
      </c>
      <c r="E334" s="132">
        <v>89401</v>
      </c>
      <c r="F334" s="125" t="s">
        <v>28</v>
      </c>
      <c r="G334" s="88" t="s">
        <v>710</v>
      </c>
      <c r="H334" s="185" t="s">
        <v>46</v>
      </c>
      <c r="I334" s="200"/>
      <c r="J334" s="94"/>
      <c r="K334" s="94">
        <v>5.8</v>
      </c>
      <c r="L334" s="94">
        <v>5.78</v>
      </c>
      <c r="M334" s="186">
        <f t="shared" si="124"/>
        <v>11.58</v>
      </c>
      <c r="N334" s="92">
        <v>0.25190000000000001</v>
      </c>
      <c r="O334" s="93">
        <f t="shared" si="125"/>
        <v>14.49</v>
      </c>
      <c r="P334" s="93"/>
      <c r="Q334" s="93">
        <f t="shared" si="126"/>
        <v>0</v>
      </c>
      <c r="R334" s="93">
        <f t="shared" si="127"/>
        <v>0</v>
      </c>
      <c r="S334" s="94">
        <f t="shared" si="128"/>
        <v>0</v>
      </c>
      <c r="T334" s="118"/>
      <c r="U334" s="118"/>
      <c r="V334" s="6" t="str">
        <f t="shared" si="105"/>
        <v>11.67</v>
      </c>
      <c r="W334" s="6" t="b">
        <f t="shared" si="129"/>
        <v>0</v>
      </c>
      <c r="X334" s="118"/>
      <c r="Y334" s="118"/>
      <c r="Z334" s="118"/>
      <c r="AA334" s="204"/>
      <c r="AB334" s="85" t="s">
        <v>607</v>
      </c>
      <c r="AC334" s="95">
        <v>0</v>
      </c>
      <c r="AD334" s="96">
        <v>0</v>
      </c>
      <c r="AE334" s="97" t="s">
        <v>64</v>
      </c>
      <c r="AF334" s="89" t="s">
        <v>64</v>
      </c>
      <c r="AG334" s="98">
        <v>0</v>
      </c>
      <c r="AH334" s="90" t="s">
        <v>64</v>
      </c>
      <c r="AI334" s="90" t="s">
        <v>64</v>
      </c>
      <c r="AJ334" s="90" t="s">
        <v>64</v>
      </c>
      <c r="AK334" s="91" t="s">
        <v>64</v>
      </c>
      <c r="AL334" s="99" t="s">
        <v>64</v>
      </c>
      <c r="AM334" s="93" t="s">
        <v>64</v>
      </c>
      <c r="AN334" s="93">
        <v>0</v>
      </c>
      <c r="AO334" s="93">
        <v>0</v>
      </c>
      <c r="AP334" s="93">
        <v>0</v>
      </c>
      <c r="AQ334" s="94">
        <v>0</v>
      </c>
      <c r="AR334" s="48" t="str">
        <f t="shared" si="123"/>
        <v>revisar</v>
      </c>
      <c r="AS334" s="48" t="str">
        <f t="shared" si="123"/>
        <v>revisar</v>
      </c>
      <c r="AT334" s="48" t="str">
        <f t="shared" si="123"/>
        <v>revisar</v>
      </c>
      <c r="AU334" s="48" t="str">
        <f t="shared" si="123"/>
        <v>revisar</v>
      </c>
      <c r="AV334" s="48" t="str">
        <f t="shared" si="123"/>
        <v>revisar</v>
      </c>
      <c r="AW334" s="48" t="str">
        <f t="shared" si="123"/>
        <v>ok</v>
      </c>
      <c r="AX334" s="48" t="str">
        <f t="shared" si="123"/>
        <v>revisar</v>
      </c>
      <c r="AY334" s="48" t="str">
        <f t="shared" si="123"/>
        <v>revisar</v>
      </c>
      <c r="AZ334" s="48" t="str">
        <f t="shared" si="123"/>
        <v>revisar</v>
      </c>
      <c r="BA334" s="48" t="str">
        <f t="shared" si="123"/>
        <v>revisar</v>
      </c>
      <c r="BB334" s="48" t="str">
        <f t="shared" si="123"/>
        <v>revisar</v>
      </c>
      <c r="BC334" s="48" t="str">
        <f t="shared" si="123"/>
        <v>revisar</v>
      </c>
      <c r="BD334" s="48" t="str">
        <f t="shared" si="120"/>
        <v>ok</v>
      </c>
      <c r="BE334" s="48" t="str">
        <f t="shared" si="120"/>
        <v>ok</v>
      </c>
      <c r="BF334" s="48" t="str">
        <f t="shared" si="120"/>
        <v>ok</v>
      </c>
      <c r="BG334" s="48" t="str">
        <f t="shared" si="120"/>
        <v>ok</v>
      </c>
    </row>
    <row r="335" spans="1:59" ht="25.5" customHeight="1">
      <c r="A335" s="122"/>
      <c r="B335" s="123" t="e">
        <f t="shared" si="122"/>
        <v>#DIV/0!</v>
      </c>
      <c r="C335" s="122"/>
      <c r="D335" s="124" t="s">
        <v>711</v>
      </c>
      <c r="E335" s="132">
        <v>89402</v>
      </c>
      <c r="F335" s="125" t="s">
        <v>28</v>
      </c>
      <c r="G335" s="88" t="s">
        <v>712</v>
      </c>
      <c r="H335" s="185" t="s">
        <v>46</v>
      </c>
      <c r="I335" s="200"/>
      <c r="J335" s="94"/>
      <c r="K335" s="94">
        <v>6.72</v>
      </c>
      <c r="L335" s="94">
        <v>6.59</v>
      </c>
      <c r="M335" s="186">
        <f t="shared" si="124"/>
        <v>13.309999999999999</v>
      </c>
      <c r="N335" s="92">
        <v>0.25190000000000001</v>
      </c>
      <c r="O335" s="93">
        <f t="shared" si="125"/>
        <v>16.66</v>
      </c>
      <c r="P335" s="93"/>
      <c r="Q335" s="93">
        <f t="shared" si="126"/>
        <v>0</v>
      </c>
      <c r="R335" s="93">
        <f t="shared" si="127"/>
        <v>0</v>
      </c>
      <c r="S335" s="94">
        <f t="shared" si="128"/>
        <v>0</v>
      </c>
      <c r="T335" s="118"/>
      <c r="U335" s="118"/>
      <c r="V335" s="6" t="str">
        <f t="shared" si="105"/>
        <v>11.68</v>
      </c>
      <c r="W335" s="6" t="b">
        <f t="shared" si="129"/>
        <v>0</v>
      </c>
      <c r="X335" s="118"/>
      <c r="Y335" s="118"/>
      <c r="Z335" s="118"/>
      <c r="AA335" s="204"/>
      <c r="AB335" s="85" t="s">
        <v>609</v>
      </c>
      <c r="AC335" s="95">
        <v>0</v>
      </c>
      <c r="AD335" s="96">
        <v>0</v>
      </c>
      <c r="AE335" s="97" t="s">
        <v>64</v>
      </c>
      <c r="AF335" s="89" t="s">
        <v>64</v>
      </c>
      <c r="AG335" s="98">
        <v>0</v>
      </c>
      <c r="AH335" s="90" t="s">
        <v>64</v>
      </c>
      <c r="AI335" s="90" t="s">
        <v>64</v>
      </c>
      <c r="AJ335" s="90" t="s">
        <v>64</v>
      </c>
      <c r="AK335" s="91" t="s">
        <v>64</v>
      </c>
      <c r="AL335" s="99" t="s">
        <v>64</v>
      </c>
      <c r="AM335" s="93" t="s">
        <v>64</v>
      </c>
      <c r="AN335" s="93">
        <v>0</v>
      </c>
      <c r="AO335" s="93">
        <v>0</v>
      </c>
      <c r="AP335" s="93">
        <v>0</v>
      </c>
      <c r="AQ335" s="94">
        <v>0</v>
      </c>
      <c r="AR335" s="48" t="str">
        <f t="shared" si="123"/>
        <v>revisar</v>
      </c>
      <c r="AS335" s="48" t="str">
        <f t="shared" si="123"/>
        <v>revisar</v>
      </c>
      <c r="AT335" s="48" t="str">
        <f t="shared" si="123"/>
        <v>revisar</v>
      </c>
      <c r="AU335" s="48" t="str">
        <f t="shared" si="123"/>
        <v>revisar</v>
      </c>
      <c r="AV335" s="48" t="str">
        <f t="shared" si="123"/>
        <v>revisar</v>
      </c>
      <c r="AW335" s="48" t="str">
        <f t="shared" si="123"/>
        <v>ok</v>
      </c>
      <c r="AX335" s="48" t="str">
        <f t="shared" si="123"/>
        <v>revisar</v>
      </c>
      <c r="AY335" s="48" t="str">
        <f t="shared" si="123"/>
        <v>revisar</v>
      </c>
      <c r="AZ335" s="48" t="str">
        <f t="shared" si="123"/>
        <v>revisar</v>
      </c>
      <c r="BA335" s="48" t="str">
        <f t="shared" si="123"/>
        <v>revisar</v>
      </c>
      <c r="BB335" s="48" t="str">
        <f t="shared" si="123"/>
        <v>revisar</v>
      </c>
      <c r="BC335" s="48" t="str">
        <f t="shared" si="123"/>
        <v>revisar</v>
      </c>
      <c r="BD335" s="48" t="str">
        <f t="shared" si="120"/>
        <v>ok</v>
      </c>
      <c r="BE335" s="48" t="str">
        <f t="shared" si="120"/>
        <v>ok</v>
      </c>
      <c r="BF335" s="48" t="str">
        <f t="shared" si="120"/>
        <v>ok</v>
      </c>
      <c r="BG335" s="48" t="str">
        <f t="shared" si="120"/>
        <v>ok</v>
      </c>
    </row>
    <row r="336" spans="1:59" ht="25.5" customHeight="1">
      <c r="A336" s="122"/>
      <c r="B336" s="123" t="e">
        <f t="shared" si="122"/>
        <v>#DIV/0!</v>
      </c>
      <c r="C336" s="122"/>
      <c r="D336" s="124" t="s">
        <v>713</v>
      </c>
      <c r="E336" s="132">
        <v>89403</v>
      </c>
      <c r="F336" s="125" t="s">
        <v>28</v>
      </c>
      <c r="G336" s="88" t="s">
        <v>714</v>
      </c>
      <c r="H336" s="185" t="s">
        <v>46</v>
      </c>
      <c r="I336" s="200"/>
      <c r="J336" s="94"/>
      <c r="K336" s="94">
        <v>8.01</v>
      </c>
      <c r="L336" s="94">
        <v>12.47</v>
      </c>
      <c r="M336" s="186">
        <f t="shared" si="124"/>
        <v>20.48</v>
      </c>
      <c r="N336" s="92">
        <v>0.25190000000000001</v>
      </c>
      <c r="O336" s="93">
        <f t="shared" si="125"/>
        <v>25.63</v>
      </c>
      <c r="P336" s="93"/>
      <c r="Q336" s="93">
        <f t="shared" si="126"/>
        <v>0</v>
      </c>
      <c r="R336" s="93">
        <f t="shared" si="127"/>
        <v>0</v>
      </c>
      <c r="S336" s="94">
        <f t="shared" si="128"/>
        <v>0</v>
      </c>
      <c r="T336" s="118"/>
      <c r="U336" s="118"/>
      <c r="V336" s="6" t="str">
        <f t="shared" si="105"/>
        <v>11.69</v>
      </c>
      <c r="W336" s="6" t="b">
        <f t="shared" si="129"/>
        <v>0</v>
      </c>
      <c r="X336" s="118"/>
      <c r="Y336" s="118"/>
      <c r="Z336" s="118"/>
      <c r="AA336" s="204"/>
      <c r="AB336" s="85" t="s">
        <v>611</v>
      </c>
      <c r="AC336" s="95">
        <v>0</v>
      </c>
      <c r="AD336" s="96">
        <v>0</v>
      </c>
      <c r="AE336" s="97" t="s">
        <v>64</v>
      </c>
      <c r="AF336" s="89" t="s">
        <v>64</v>
      </c>
      <c r="AG336" s="98">
        <v>0</v>
      </c>
      <c r="AH336" s="90" t="s">
        <v>64</v>
      </c>
      <c r="AI336" s="90" t="s">
        <v>64</v>
      </c>
      <c r="AJ336" s="90" t="s">
        <v>64</v>
      </c>
      <c r="AK336" s="91" t="s">
        <v>64</v>
      </c>
      <c r="AL336" s="99" t="s">
        <v>64</v>
      </c>
      <c r="AM336" s="93" t="s">
        <v>64</v>
      </c>
      <c r="AN336" s="93">
        <v>0</v>
      </c>
      <c r="AO336" s="93">
        <v>0</v>
      </c>
      <c r="AP336" s="93">
        <v>0</v>
      </c>
      <c r="AQ336" s="94">
        <v>0</v>
      </c>
      <c r="AR336" s="48" t="str">
        <f t="shared" si="123"/>
        <v>revisar</v>
      </c>
      <c r="AS336" s="48" t="str">
        <f t="shared" si="123"/>
        <v>revisar</v>
      </c>
      <c r="AT336" s="48" t="str">
        <f t="shared" si="123"/>
        <v>revisar</v>
      </c>
      <c r="AU336" s="48" t="str">
        <f t="shared" si="123"/>
        <v>revisar</v>
      </c>
      <c r="AV336" s="48" t="str">
        <f t="shared" si="123"/>
        <v>revisar</v>
      </c>
      <c r="AW336" s="48" t="str">
        <f t="shared" si="123"/>
        <v>ok</v>
      </c>
      <c r="AX336" s="48" t="str">
        <f t="shared" si="123"/>
        <v>revisar</v>
      </c>
      <c r="AY336" s="48" t="str">
        <f t="shared" si="123"/>
        <v>revisar</v>
      </c>
      <c r="AZ336" s="48" t="str">
        <f t="shared" si="123"/>
        <v>revisar</v>
      </c>
      <c r="BA336" s="48" t="str">
        <f t="shared" si="123"/>
        <v>revisar</v>
      </c>
      <c r="BB336" s="48" t="str">
        <f t="shared" si="123"/>
        <v>revisar</v>
      </c>
      <c r="BC336" s="48" t="str">
        <f t="shared" si="123"/>
        <v>revisar</v>
      </c>
      <c r="BD336" s="48" t="str">
        <f t="shared" si="120"/>
        <v>ok</v>
      </c>
      <c r="BE336" s="48" t="str">
        <f t="shared" si="120"/>
        <v>ok</v>
      </c>
      <c r="BF336" s="48" t="str">
        <f t="shared" si="120"/>
        <v>ok</v>
      </c>
      <c r="BG336" s="48" t="str">
        <f t="shared" si="120"/>
        <v>ok</v>
      </c>
    </row>
    <row r="337" spans="1:59" ht="25.5" customHeight="1">
      <c r="A337" s="122"/>
      <c r="B337" s="123" t="e">
        <f t="shared" si="122"/>
        <v>#DIV/0!</v>
      </c>
      <c r="C337" s="122"/>
      <c r="D337" s="124" t="s">
        <v>715</v>
      </c>
      <c r="E337" s="132">
        <v>89358</v>
      </c>
      <c r="F337" s="125" t="s">
        <v>28</v>
      </c>
      <c r="G337" s="88" t="s">
        <v>716</v>
      </c>
      <c r="H337" s="185" t="s">
        <v>76</v>
      </c>
      <c r="I337" s="200"/>
      <c r="J337" s="94"/>
      <c r="K337" s="94">
        <v>5.54</v>
      </c>
      <c r="L337" s="94">
        <v>3.03</v>
      </c>
      <c r="M337" s="186">
        <f t="shared" si="124"/>
        <v>8.57</v>
      </c>
      <c r="N337" s="92">
        <v>0.25190000000000001</v>
      </c>
      <c r="O337" s="93">
        <f t="shared" si="125"/>
        <v>10.72</v>
      </c>
      <c r="P337" s="93"/>
      <c r="Q337" s="93">
        <f t="shared" si="126"/>
        <v>0</v>
      </c>
      <c r="R337" s="93">
        <f t="shared" si="127"/>
        <v>0</v>
      </c>
      <c r="S337" s="94">
        <f t="shared" si="128"/>
        <v>0</v>
      </c>
      <c r="T337" s="118"/>
      <c r="U337" s="118"/>
      <c r="V337" s="6" t="str">
        <f t="shared" si="105"/>
        <v>11.70</v>
      </c>
      <c r="W337" s="6" t="b">
        <f t="shared" si="129"/>
        <v>0</v>
      </c>
      <c r="X337" s="118"/>
      <c r="Y337" s="118"/>
      <c r="Z337" s="118"/>
      <c r="AA337" s="204"/>
      <c r="AB337" s="85" t="s">
        <v>613</v>
      </c>
      <c r="AC337" s="95">
        <v>0</v>
      </c>
      <c r="AD337" s="96">
        <v>0</v>
      </c>
      <c r="AE337" s="97" t="s">
        <v>64</v>
      </c>
      <c r="AF337" s="89" t="s">
        <v>64</v>
      </c>
      <c r="AG337" s="98">
        <v>0</v>
      </c>
      <c r="AH337" s="90" t="s">
        <v>64</v>
      </c>
      <c r="AI337" s="90" t="s">
        <v>64</v>
      </c>
      <c r="AJ337" s="90" t="s">
        <v>64</v>
      </c>
      <c r="AK337" s="91" t="s">
        <v>64</v>
      </c>
      <c r="AL337" s="99" t="s">
        <v>64</v>
      </c>
      <c r="AM337" s="93" t="s">
        <v>64</v>
      </c>
      <c r="AN337" s="93">
        <v>0</v>
      </c>
      <c r="AO337" s="93">
        <v>0</v>
      </c>
      <c r="AP337" s="93">
        <v>0</v>
      </c>
      <c r="AQ337" s="94">
        <v>0</v>
      </c>
      <c r="AR337" s="48" t="str">
        <f t="shared" si="123"/>
        <v>revisar</v>
      </c>
      <c r="AS337" s="48" t="str">
        <f t="shared" si="123"/>
        <v>revisar</v>
      </c>
      <c r="AT337" s="48" t="str">
        <f t="shared" si="123"/>
        <v>revisar</v>
      </c>
      <c r="AU337" s="48" t="str">
        <f t="shared" si="123"/>
        <v>revisar</v>
      </c>
      <c r="AV337" s="48" t="str">
        <f t="shared" si="123"/>
        <v>revisar</v>
      </c>
      <c r="AW337" s="48" t="str">
        <f t="shared" si="123"/>
        <v>ok</v>
      </c>
      <c r="AX337" s="48" t="str">
        <f t="shared" si="123"/>
        <v>revisar</v>
      </c>
      <c r="AY337" s="48" t="str">
        <f t="shared" si="123"/>
        <v>revisar</v>
      </c>
      <c r="AZ337" s="48" t="str">
        <f t="shared" si="123"/>
        <v>revisar</v>
      </c>
      <c r="BA337" s="48" t="str">
        <f t="shared" si="123"/>
        <v>revisar</v>
      </c>
      <c r="BB337" s="48" t="str">
        <f t="shared" si="123"/>
        <v>revisar</v>
      </c>
      <c r="BC337" s="48" t="str">
        <f t="shared" si="123"/>
        <v>revisar</v>
      </c>
      <c r="BD337" s="48" t="str">
        <f t="shared" si="120"/>
        <v>ok</v>
      </c>
      <c r="BE337" s="48" t="str">
        <f t="shared" si="120"/>
        <v>ok</v>
      </c>
      <c r="BF337" s="48" t="str">
        <f t="shared" si="120"/>
        <v>ok</v>
      </c>
      <c r="BG337" s="48" t="str">
        <f t="shared" si="120"/>
        <v>ok</v>
      </c>
    </row>
    <row r="338" spans="1:59" ht="25.5" customHeight="1">
      <c r="A338" s="122"/>
      <c r="B338" s="123" t="e">
        <f t="shared" si="122"/>
        <v>#DIV/0!</v>
      </c>
      <c r="C338" s="122"/>
      <c r="D338" s="124" t="s">
        <v>717</v>
      </c>
      <c r="E338" s="132">
        <v>89362</v>
      </c>
      <c r="F338" s="125" t="s">
        <v>28</v>
      </c>
      <c r="G338" s="88" t="s">
        <v>718</v>
      </c>
      <c r="H338" s="185" t="s">
        <v>76</v>
      </c>
      <c r="I338" s="200"/>
      <c r="J338" s="94"/>
      <c r="K338" s="94">
        <v>6.44</v>
      </c>
      <c r="L338" s="94">
        <v>3.76</v>
      </c>
      <c r="M338" s="186">
        <f t="shared" si="124"/>
        <v>10.199999999999999</v>
      </c>
      <c r="N338" s="92">
        <v>0.25190000000000001</v>
      </c>
      <c r="O338" s="93">
        <f t="shared" si="125"/>
        <v>12.76</v>
      </c>
      <c r="P338" s="93"/>
      <c r="Q338" s="93">
        <f t="shared" si="126"/>
        <v>0</v>
      </c>
      <c r="R338" s="93">
        <f t="shared" si="127"/>
        <v>0</v>
      </c>
      <c r="S338" s="94">
        <f t="shared" si="128"/>
        <v>0</v>
      </c>
      <c r="T338" s="118"/>
      <c r="U338" s="118"/>
      <c r="V338" s="6" t="str">
        <f t="shared" si="105"/>
        <v>11.71</v>
      </c>
      <c r="W338" s="6" t="b">
        <f t="shared" si="129"/>
        <v>0</v>
      </c>
      <c r="X338" s="118"/>
      <c r="Y338" s="118"/>
      <c r="Z338" s="118"/>
      <c r="AA338" s="204"/>
      <c r="AB338" s="85" t="s">
        <v>615</v>
      </c>
      <c r="AC338" s="95">
        <v>0</v>
      </c>
      <c r="AD338" s="96">
        <v>0</v>
      </c>
      <c r="AE338" s="97" t="s">
        <v>64</v>
      </c>
      <c r="AF338" s="89" t="s">
        <v>64</v>
      </c>
      <c r="AG338" s="98">
        <v>0</v>
      </c>
      <c r="AH338" s="90" t="s">
        <v>64</v>
      </c>
      <c r="AI338" s="90" t="s">
        <v>64</v>
      </c>
      <c r="AJ338" s="90" t="s">
        <v>64</v>
      </c>
      <c r="AK338" s="91" t="s">
        <v>64</v>
      </c>
      <c r="AL338" s="99" t="s">
        <v>64</v>
      </c>
      <c r="AM338" s="93" t="s">
        <v>64</v>
      </c>
      <c r="AN338" s="93">
        <v>0</v>
      </c>
      <c r="AO338" s="93">
        <v>0</v>
      </c>
      <c r="AP338" s="93">
        <v>0</v>
      </c>
      <c r="AQ338" s="94">
        <v>0</v>
      </c>
      <c r="AR338" s="48" t="str">
        <f t="shared" si="123"/>
        <v>revisar</v>
      </c>
      <c r="AS338" s="48" t="str">
        <f t="shared" si="123"/>
        <v>revisar</v>
      </c>
      <c r="AT338" s="48" t="str">
        <f t="shared" si="123"/>
        <v>revisar</v>
      </c>
      <c r="AU338" s="48" t="str">
        <f t="shared" si="123"/>
        <v>revisar</v>
      </c>
      <c r="AV338" s="48" t="str">
        <f t="shared" si="123"/>
        <v>revisar</v>
      </c>
      <c r="AW338" s="48" t="str">
        <f t="shared" si="123"/>
        <v>ok</v>
      </c>
      <c r="AX338" s="48" t="str">
        <f t="shared" si="123"/>
        <v>revisar</v>
      </c>
      <c r="AY338" s="48" t="str">
        <f t="shared" si="123"/>
        <v>revisar</v>
      </c>
      <c r="AZ338" s="48" t="str">
        <f t="shared" si="123"/>
        <v>revisar</v>
      </c>
      <c r="BA338" s="48" t="str">
        <f t="shared" si="123"/>
        <v>revisar</v>
      </c>
      <c r="BB338" s="48" t="str">
        <f t="shared" si="123"/>
        <v>revisar</v>
      </c>
      <c r="BC338" s="48" t="str">
        <f t="shared" si="123"/>
        <v>revisar</v>
      </c>
      <c r="BD338" s="48" t="str">
        <f t="shared" si="120"/>
        <v>ok</v>
      </c>
      <c r="BE338" s="48" t="str">
        <f t="shared" si="120"/>
        <v>ok</v>
      </c>
      <c r="BF338" s="48" t="str">
        <f t="shared" si="120"/>
        <v>ok</v>
      </c>
      <c r="BG338" s="48" t="str">
        <f t="shared" si="120"/>
        <v>ok</v>
      </c>
    </row>
    <row r="339" spans="1:59" ht="25.5" customHeight="1">
      <c r="A339" s="122"/>
      <c r="B339" s="123" t="e">
        <f t="shared" si="122"/>
        <v>#DIV/0!</v>
      </c>
      <c r="C339" s="122"/>
      <c r="D339" s="124" t="s">
        <v>719</v>
      </c>
      <c r="E339" s="132">
        <v>89367</v>
      </c>
      <c r="F339" s="125" t="s">
        <v>28</v>
      </c>
      <c r="G339" s="88" t="s">
        <v>720</v>
      </c>
      <c r="H339" s="185" t="s">
        <v>76</v>
      </c>
      <c r="I339" s="200"/>
      <c r="J339" s="94"/>
      <c r="K339" s="94">
        <v>7.68</v>
      </c>
      <c r="L339" s="94">
        <v>6.4</v>
      </c>
      <c r="M339" s="186">
        <f t="shared" si="124"/>
        <v>14.08</v>
      </c>
      <c r="N339" s="92">
        <v>0.25190000000000001</v>
      </c>
      <c r="O339" s="93">
        <f t="shared" si="125"/>
        <v>17.62</v>
      </c>
      <c r="P339" s="93"/>
      <c r="Q339" s="93">
        <f t="shared" si="126"/>
        <v>0</v>
      </c>
      <c r="R339" s="93">
        <f t="shared" si="127"/>
        <v>0</v>
      </c>
      <c r="S339" s="94">
        <f t="shared" si="128"/>
        <v>0</v>
      </c>
      <c r="T339" s="118"/>
      <c r="U339" s="118"/>
      <c r="V339" s="6" t="str">
        <f t="shared" si="105"/>
        <v>11.72</v>
      </c>
      <c r="W339" s="6" t="b">
        <f t="shared" si="129"/>
        <v>0</v>
      </c>
      <c r="X339" s="118"/>
      <c r="Y339" s="118"/>
      <c r="Z339" s="118"/>
      <c r="AA339" s="204"/>
      <c r="AB339" s="85" t="s">
        <v>617</v>
      </c>
      <c r="AC339" s="95">
        <v>0</v>
      </c>
      <c r="AD339" s="96">
        <v>0</v>
      </c>
      <c r="AE339" s="97" t="s">
        <v>64</v>
      </c>
      <c r="AF339" s="89" t="s">
        <v>64</v>
      </c>
      <c r="AG339" s="98">
        <v>0</v>
      </c>
      <c r="AH339" s="90" t="s">
        <v>64</v>
      </c>
      <c r="AI339" s="90" t="s">
        <v>64</v>
      </c>
      <c r="AJ339" s="90" t="s">
        <v>64</v>
      </c>
      <c r="AK339" s="91" t="s">
        <v>64</v>
      </c>
      <c r="AL339" s="99" t="s">
        <v>64</v>
      </c>
      <c r="AM339" s="93" t="s">
        <v>64</v>
      </c>
      <c r="AN339" s="93">
        <v>0</v>
      </c>
      <c r="AO339" s="93">
        <v>0</v>
      </c>
      <c r="AP339" s="93">
        <v>0</v>
      </c>
      <c r="AQ339" s="94">
        <v>0</v>
      </c>
      <c r="AR339" s="48" t="str">
        <f t="shared" si="123"/>
        <v>revisar</v>
      </c>
      <c r="AS339" s="48" t="str">
        <f t="shared" si="123"/>
        <v>revisar</v>
      </c>
      <c r="AT339" s="48" t="str">
        <f t="shared" si="123"/>
        <v>revisar</v>
      </c>
      <c r="AU339" s="48" t="str">
        <f t="shared" ref="AU339:BG367" si="130">IF(AE339=G339,"ok","revisar")</f>
        <v>revisar</v>
      </c>
      <c r="AV339" s="48" t="str">
        <f t="shared" si="130"/>
        <v>revisar</v>
      </c>
      <c r="AW339" s="48" t="str">
        <f t="shared" si="130"/>
        <v>ok</v>
      </c>
      <c r="AX339" s="48" t="str">
        <f t="shared" si="130"/>
        <v>revisar</v>
      </c>
      <c r="AY339" s="48" t="str">
        <f t="shared" si="130"/>
        <v>revisar</v>
      </c>
      <c r="AZ339" s="48" t="str">
        <f t="shared" si="130"/>
        <v>revisar</v>
      </c>
      <c r="BA339" s="48" t="str">
        <f t="shared" si="130"/>
        <v>revisar</v>
      </c>
      <c r="BB339" s="48" t="str">
        <f t="shared" si="130"/>
        <v>revisar</v>
      </c>
      <c r="BC339" s="48" t="str">
        <f t="shared" si="130"/>
        <v>revisar</v>
      </c>
      <c r="BD339" s="48" t="str">
        <f t="shared" si="120"/>
        <v>ok</v>
      </c>
      <c r="BE339" s="48" t="str">
        <f t="shared" si="120"/>
        <v>ok</v>
      </c>
      <c r="BF339" s="48" t="str">
        <f t="shared" si="120"/>
        <v>ok</v>
      </c>
      <c r="BG339" s="48" t="str">
        <f t="shared" si="120"/>
        <v>ok</v>
      </c>
    </row>
    <row r="340" spans="1:59" ht="25.5" customHeight="1">
      <c r="A340" s="122"/>
      <c r="B340" s="123" t="e">
        <f t="shared" si="122"/>
        <v>#DIV/0!</v>
      </c>
      <c r="C340" s="122"/>
      <c r="D340" s="124" t="s">
        <v>721</v>
      </c>
      <c r="E340" s="132">
        <v>89366</v>
      </c>
      <c r="F340" s="125" t="s">
        <v>28</v>
      </c>
      <c r="G340" s="88" t="s">
        <v>722</v>
      </c>
      <c r="H340" s="185" t="s">
        <v>76</v>
      </c>
      <c r="I340" s="200"/>
      <c r="J340" s="94"/>
      <c r="K340" s="94">
        <v>6</v>
      </c>
      <c r="L340" s="94">
        <v>11.5</v>
      </c>
      <c r="M340" s="186">
        <f t="shared" si="124"/>
        <v>17.5</v>
      </c>
      <c r="N340" s="92">
        <v>0.25190000000000001</v>
      </c>
      <c r="O340" s="93">
        <f t="shared" si="125"/>
        <v>21.9</v>
      </c>
      <c r="P340" s="93"/>
      <c r="Q340" s="93">
        <f t="shared" si="126"/>
        <v>0</v>
      </c>
      <c r="R340" s="93">
        <f t="shared" si="127"/>
        <v>0</v>
      </c>
      <c r="S340" s="94">
        <f t="shared" si="128"/>
        <v>0</v>
      </c>
      <c r="T340" s="118"/>
      <c r="U340" s="118"/>
      <c r="V340" s="6" t="str">
        <f t="shared" si="105"/>
        <v>11.73</v>
      </c>
      <c r="W340" s="6" t="b">
        <f t="shared" si="129"/>
        <v>0</v>
      </c>
      <c r="X340" s="118"/>
      <c r="Y340" s="118"/>
      <c r="Z340" s="118"/>
      <c r="AA340" s="204"/>
      <c r="AB340" s="85" t="s">
        <v>619</v>
      </c>
      <c r="AC340" s="95">
        <v>0</v>
      </c>
      <c r="AD340" s="96">
        <v>0</v>
      </c>
      <c r="AE340" s="97" t="s">
        <v>64</v>
      </c>
      <c r="AF340" s="89" t="s">
        <v>64</v>
      </c>
      <c r="AG340" s="98">
        <v>0</v>
      </c>
      <c r="AH340" s="90" t="s">
        <v>64</v>
      </c>
      <c r="AI340" s="90" t="s">
        <v>64</v>
      </c>
      <c r="AJ340" s="90" t="s">
        <v>64</v>
      </c>
      <c r="AK340" s="91" t="s">
        <v>64</v>
      </c>
      <c r="AL340" s="99" t="s">
        <v>64</v>
      </c>
      <c r="AM340" s="93" t="s">
        <v>64</v>
      </c>
      <c r="AN340" s="93">
        <v>0</v>
      </c>
      <c r="AO340" s="93">
        <v>0</v>
      </c>
      <c r="AP340" s="93">
        <v>0</v>
      </c>
      <c r="AQ340" s="94">
        <v>0</v>
      </c>
      <c r="AR340" s="48" t="str">
        <f t="shared" ref="AR340:BC391" si="131">IF(AB340=D340,"ok","revisar")</f>
        <v>revisar</v>
      </c>
      <c r="AS340" s="48" t="str">
        <f t="shared" si="131"/>
        <v>revisar</v>
      </c>
      <c r="AT340" s="48" t="str">
        <f t="shared" si="131"/>
        <v>revisar</v>
      </c>
      <c r="AU340" s="48" t="str">
        <f t="shared" si="130"/>
        <v>revisar</v>
      </c>
      <c r="AV340" s="48" t="str">
        <f t="shared" si="130"/>
        <v>revisar</v>
      </c>
      <c r="AW340" s="48" t="str">
        <f t="shared" si="130"/>
        <v>ok</v>
      </c>
      <c r="AX340" s="48" t="str">
        <f t="shared" si="130"/>
        <v>revisar</v>
      </c>
      <c r="AY340" s="48" t="str">
        <f t="shared" si="130"/>
        <v>revisar</v>
      </c>
      <c r="AZ340" s="48" t="str">
        <f t="shared" si="130"/>
        <v>revisar</v>
      </c>
      <c r="BA340" s="48" t="str">
        <f t="shared" si="130"/>
        <v>revisar</v>
      </c>
      <c r="BB340" s="48" t="str">
        <f t="shared" si="130"/>
        <v>revisar</v>
      </c>
      <c r="BC340" s="48" t="str">
        <f t="shared" si="130"/>
        <v>revisar</v>
      </c>
      <c r="BD340" s="48" t="str">
        <f t="shared" si="120"/>
        <v>ok</v>
      </c>
      <c r="BE340" s="48" t="str">
        <f t="shared" si="120"/>
        <v>ok</v>
      </c>
      <c r="BF340" s="48" t="str">
        <f t="shared" si="120"/>
        <v>ok</v>
      </c>
      <c r="BG340" s="48" t="str">
        <f t="shared" si="120"/>
        <v>ok</v>
      </c>
    </row>
    <row r="341" spans="1:59" ht="25.5" customHeight="1">
      <c r="A341" s="122"/>
      <c r="B341" s="123" t="e">
        <f t="shared" si="122"/>
        <v>#DIV/0!</v>
      </c>
      <c r="C341" s="122"/>
      <c r="D341" s="124" t="s">
        <v>723</v>
      </c>
      <c r="E341" s="132">
        <v>90373</v>
      </c>
      <c r="F341" s="125" t="s">
        <v>28</v>
      </c>
      <c r="G341" s="88" t="s">
        <v>724</v>
      </c>
      <c r="H341" s="185" t="s">
        <v>76</v>
      </c>
      <c r="I341" s="200"/>
      <c r="J341" s="94"/>
      <c r="K341" s="94">
        <v>5.55</v>
      </c>
      <c r="L341" s="94">
        <v>8.43</v>
      </c>
      <c r="M341" s="186">
        <f t="shared" si="124"/>
        <v>13.98</v>
      </c>
      <c r="N341" s="92">
        <v>0.25190000000000001</v>
      </c>
      <c r="O341" s="93">
        <f t="shared" si="125"/>
        <v>17.5</v>
      </c>
      <c r="P341" s="93"/>
      <c r="Q341" s="93">
        <f t="shared" si="126"/>
        <v>0</v>
      </c>
      <c r="R341" s="93">
        <f t="shared" si="127"/>
        <v>0</v>
      </c>
      <c r="S341" s="94">
        <f t="shared" si="128"/>
        <v>0</v>
      </c>
      <c r="T341" s="118"/>
      <c r="U341" s="118"/>
      <c r="V341" s="6" t="str">
        <f t="shared" si="105"/>
        <v>11.74</v>
      </c>
      <c r="W341" s="6" t="b">
        <f t="shared" si="129"/>
        <v>0</v>
      </c>
      <c r="X341" s="118"/>
      <c r="Y341" s="118"/>
      <c r="Z341" s="118"/>
      <c r="AA341" s="204"/>
      <c r="AB341" s="85" t="s">
        <v>621</v>
      </c>
      <c r="AC341" s="95">
        <v>0</v>
      </c>
      <c r="AD341" s="96">
        <v>0</v>
      </c>
      <c r="AE341" s="97" t="s">
        <v>64</v>
      </c>
      <c r="AF341" s="89" t="s">
        <v>64</v>
      </c>
      <c r="AG341" s="98">
        <v>0</v>
      </c>
      <c r="AH341" s="90" t="s">
        <v>64</v>
      </c>
      <c r="AI341" s="90" t="s">
        <v>64</v>
      </c>
      <c r="AJ341" s="90" t="s">
        <v>64</v>
      </c>
      <c r="AK341" s="91" t="s">
        <v>64</v>
      </c>
      <c r="AL341" s="99" t="s">
        <v>64</v>
      </c>
      <c r="AM341" s="93" t="s">
        <v>64</v>
      </c>
      <c r="AN341" s="93">
        <v>0</v>
      </c>
      <c r="AO341" s="93">
        <v>0</v>
      </c>
      <c r="AP341" s="93">
        <v>0</v>
      </c>
      <c r="AQ341" s="94">
        <v>0</v>
      </c>
      <c r="AR341" s="48" t="str">
        <f t="shared" si="131"/>
        <v>revisar</v>
      </c>
      <c r="AS341" s="48" t="str">
        <f t="shared" si="131"/>
        <v>revisar</v>
      </c>
      <c r="AT341" s="48" t="str">
        <f t="shared" si="131"/>
        <v>revisar</v>
      </c>
      <c r="AU341" s="48" t="str">
        <f t="shared" si="130"/>
        <v>revisar</v>
      </c>
      <c r="AV341" s="48" t="str">
        <f t="shared" si="130"/>
        <v>revisar</v>
      </c>
      <c r="AW341" s="48" t="str">
        <f t="shared" si="130"/>
        <v>ok</v>
      </c>
      <c r="AX341" s="48" t="str">
        <f t="shared" si="130"/>
        <v>revisar</v>
      </c>
      <c r="AY341" s="48" t="str">
        <f t="shared" si="130"/>
        <v>revisar</v>
      </c>
      <c r="AZ341" s="48" t="str">
        <f t="shared" si="130"/>
        <v>revisar</v>
      </c>
      <c r="BA341" s="48" t="str">
        <f t="shared" si="130"/>
        <v>revisar</v>
      </c>
      <c r="BB341" s="48" t="str">
        <f t="shared" si="130"/>
        <v>revisar</v>
      </c>
      <c r="BC341" s="48" t="str">
        <f t="shared" si="130"/>
        <v>revisar</v>
      </c>
      <c r="BD341" s="48" t="str">
        <f t="shared" si="120"/>
        <v>ok</v>
      </c>
      <c r="BE341" s="48" t="str">
        <f t="shared" si="120"/>
        <v>ok</v>
      </c>
      <c r="BF341" s="48" t="str">
        <f t="shared" si="120"/>
        <v>ok</v>
      </c>
      <c r="BG341" s="48" t="str">
        <f t="shared" si="120"/>
        <v>ok</v>
      </c>
    </row>
    <row r="342" spans="1:59" ht="25.5" customHeight="1">
      <c r="A342" s="122"/>
      <c r="B342" s="123" t="e">
        <f t="shared" si="122"/>
        <v>#DIV/0!</v>
      </c>
      <c r="C342" s="122"/>
      <c r="D342" s="124" t="s">
        <v>725</v>
      </c>
      <c r="E342" s="132">
        <v>89359</v>
      </c>
      <c r="F342" s="125" t="s">
        <v>28</v>
      </c>
      <c r="G342" s="88" t="s">
        <v>726</v>
      </c>
      <c r="H342" s="185" t="s">
        <v>76</v>
      </c>
      <c r="I342" s="200"/>
      <c r="J342" s="94"/>
      <c r="K342" s="94">
        <v>5.55</v>
      </c>
      <c r="L342" s="94">
        <v>3.61</v>
      </c>
      <c r="M342" s="186">
        <f t="shared" si="124"/>
        <v>9.16</v>
      </c>
      <c r="N342" s="92">
        <v>0.25190000000000001</v>
      </c>
      <c r="O342" s="93">
        <f t="shared" si="125"/>
        <v>11.46</v>
      </c>
      <c r="P342" s="93"/>
      <c r="Q342" s="93">
        <f t="shared" si="126"/>
        <v>0</v>
      </c>
      <c r="R342" s="93">
        <f t="shared" si="127"/>
        <v>0</v>
      </c>
      <c r="S342" s="94">
        <f t="shared" si="128"/>
        <v>0</v>
      </c>
      <c r="T342" s="118"/>
      <c r="U342" s="118"/>
      <c r="V342" s="6" t="str">
        <f t="shared" si="105"/>
        <v>11.75</v>
      </c>
      <c r="W342" s="6" t="b">
        <f t="shared" si="129"/>
        <v>0</v>
      </c>
      <c r="X342" s="118"/>
      <c r="Y342" s="118"/>
      <c r="Z342" s="118"/>
      <c r="AA342" s="204"/>
      <c r="AB342" s="85" t="s">
        <v>623</v>
      </c>
      <c r="AC342" s="95">
        <v>0</v>
      </c>
      <c r="AD342" s="96">
        <v>0</v>
      </c>
      <c r="AE342" s="97" t="s">
        <v>64</v>
      </c>
      <c r="AF342" s="89" t="s">
        <v>64</v>
      </c>
      <c r="AG342" s="98">
        <v>0</v>
      </c>
      <c r="AH342" s="90" t="s">
        <v>64</v>
      </c>
      <c r="AI342" s="90" t="s">
        <v>64</v>
      </c>
      <c r="AJ342" s="90" t="s">
        <v>64</v>
      </c>
      <c r="AK342" s="91" t="s">
        <v>64</v>
      </c>
      <c r="AL342" s="99" t="s">
        <v>64</v>
      </c>
      <c r="AM342" s="93" t="s">
        <v>64</v>
      </c>
      <c r="AN342" s="93">
        <v>0</v>
      </c>
      <c r="AO342" s="93">
        <v>0</v>
      </c>
      <c r="AP342" s="93">
        <v>0</v>
      </c>
      <c r="AQ342" s="94">
        <v>0</v>
      </c>
      <c r="AR342" s="48" t="str">
        <f t="shared" si="131"/>
        <v>revisar</v>
      </c>
      <c r="AS342" s="48" t="str">
        <f t="shared" si="131"/>
        <v>revisar</v>
      </c>
      <c r="AT342" s="48" t="str">
        <f t="shared" si="131"/>
        <v>revisar</v>
      </c>
      <c r="AU342" s="48" t="str">
        <f t="shared" si="130"/>
        <v>revisar</v>
      </c>
      <c r="AV342" s="48" t="str">
        <f t="shared" si="130"/>
        <v>revisar</v>
      </c>
      <c r="AW342" s="48" t="str">
        <f t="shared" si="130"/>
        <v>ok</v>
      </c>
      <c r="AX342" s="48" t="str">
        <f t="shared" si="130"/>
        <v>revisar</v>
      </c>
      <c r="AY342" s="48" t="str">
        <f t="shared" si="130"/>
        <v>revisar</v>
      </c>
      <c r="AZ342" s="48" t="str">
        <f t="shared" si="130"/>
        <v>revisar</v>
      </c>
      <c r="BA342" s="48" t="str">
        <f t="shared" si="130"/>
        <v>revisar</v>
      </c>
      <c r="BB342" s="48" t="str">
        <f t="shared" si="130"/>
        <v>revisar</v>
      </c>
      <c r="BC342" s="48" t="str">
        <f t="shared" si="130"/>
        <v>revisar</v>
      </c>
      <c r="BD342" s="48" t="str">
        <f t="shared" si="120"/>
        <v>ok</v>
      </c>
      <c r="BE342" s="48" t="str">
        <f t="shared" si="120"/>
        <v>ok</v>
      </c>
      <c r="BF342" s="48" t="str">
        <f t="shared" si="120"/>
        <v>ok</v>
      </c>
      <c r="BG342" s="48" t="str">
        <f t="shared" si="120"/>
        <v>ok</v>
      </c>
    </row>
    <row r="343" spans="1:59" ht="25.5" customHeight="1">
      <c r="A343" s="122"/>
      <c r="B343" s="123" t="e">
        <f t="shared" si="122"/>
        <v>#DIV/0!</v>
      </c>
      <c r="C343" s="122"/>
      <c r="D343" s="124" t="s">
        <v>727</v>
      </c>
      <c r="E343" s="132">
        <v>89363</v>
      </c>
      <c r="F343" s="125" t="s">
        <v>28</v>
      </c>
      <c r="G343" s="88" t="s">
        <v>728</v>
      </c>
      <c r="H343" s="185" t="s">
        <v>76</v>
      </c>
      <c r="I343" s="200"/>
      <c r="J343" s="94"/>
      <c r="K343" s="94">
        <v>6.43</v>
      </c>
      <c r="L343" s="94">
        <v>4.6100000000000003</v>
      </c>
      <c r="M343" s="186">
        <f t="shared" si="124"/>
        <v>11.04</v>
      </c>
      <c r="N343" s="92">
        <v>0.25190000000000001</v>
      </c>
      <c r="O343" s="93">
        <f t="shared" si="125"/>
        <v>13.82</v>
      </c>
      <c r="P343" s="93"/>
      <c r="Q343" s="93">
        <f t="shared" si="126"/>
        <v>0</v>
      </c>
      <c r="R343" s="93">
        <f t="shared" si="127"/>
        <v>0</v>
      </c>
      <c r="S343" s="94">
        <f t="shared" si="128"/>
        <v>0</v>
      </c>
      <c r="T343" s="118"/>
      <c r="U343" s="118"/>
      <c r="V343" s="6" t="str">
        <f t="shared" si="105"/>
        <v>11.76</v>
      </c>
      <c r="W343" s="6" t="b">
        <f t="shared" si="129"/>
        <v>0</v>
      </c>
      <c r="X343" s="118"/>
      <c r="Y343" s="118"/>
      <c r="Z343" s="118"/>
      <c r="AA343" s="204"/>
      <c r="AB343" s="85" t="s">
        <v>625</v>
      </c>
      <c r="AC343" s="95">
        <v>0</v>
      </c>
      <c r="AD343" s="96">
        <v>0</v>
      </c>
      <c r="AE343" s="97" t="s">
        <v>64</v>
      </c>
      <c r="AF343" s="89" t="s">
        <v>64</v>
      </c>
      <c r="AG343" s="98">
        <v>0</v>
      </c>
      <c r="AH343" s="90" t="s">
        <v>64</v>
      </c>
      <c r="AI343" s="90" t="s">
        <v>64</v>
      </c>
      <c r="AJ343" s="90" t="s">
        <v>64</v>
      </c>
      <c r="AK343" s="91" t="s">
        <v>64</v>
      </c>
      <c r="AL343" s="99" t="s">
        <v>64</v>
      </c>
      <c r="AM343" s="93" t="s">
        <v>64</v>
      </c>
      <c r="AN343" s="93">
        <v>0</v>
      </c>
      <c r="AO343" s="93">
        <v>0</v>
      </c>
      <c r="AP343" s="93">
        <v>0</v>
      </c>
      <c r="AQ343" s="94">
        <v>0</v>
      </c>
      <c r="AR343" s="48" t="str">
        <f t="shared" si="131"/>
        <v>revisar</v>
      </c>
      <c r="AS343" s="48" t="str">
        <f t="shared" si="131"/>
        <v>revisar</v>
      </c>
      <c r="AT343" s="48" t="str">
        <f t="shared" si="131"/>
        <v>revisar</v>
      </c>
      <c r="AU343" s="48" t="str">
        <f t="shared" si="130"/>
        <v>revisar</v>
      </c>
      <c r="AV343" s="48" t="str">
        <f t="shared" si="130"/>
        <v>revisar</v>
      </c>
      <c r="AW343" s="48" t="str">
        <f t="shared" si="130"/>
        <v>ok</v>
      </c>
      <c r="AX343" s="48" t="str">
        <f t="shared" si="130"/>
        <v>revisar</v>
      </c>
      <c r="AY343" s="48" t="str">
        <f t="shared" si="130"/>
        <v>revisar</v>
      </c>
      <c r="AZ343" s="48" t="str">
        <f t="shared" si="130"/>
        <v>revisar</v>
      </c>
      <c r="BA343" s="48" t="str">
        <f t="shared" si="130"/>
        <v>revisar</v>
      </c>
      <c r="BB343" s="48" t="str">
        <f t="shared" si="130"/>
        <v>revisar</v>
      </c>
      <c r="BC343" s="48" t="str">
        <f t="shared" si="130"/>
        <v>revisar</v>
      </c>
      <c r="BD343" s="48" t="str">
        <f t="shared" si="120"/>
        <v>ok</v>
      </c>
      <c r="BE343" s="48" t="str">
        <f t="shared" si="120"/>
        <v>ok</v>
      </c>
      <c r="BF343" s="48" t="str">
        <f t="shared" si="120"/>
        <v>ok</v>
      </c>
      <c r="BG343" s="48" t="str">
        <f t="shared" si="120"/>
        <v>ok</v>
      </c>
    </row>
    <row r="344" spans="1:59" ht="25.5" customHeight="1">
      <c r="A344" s="122"/>
      <c r="B344" s="123" t="e">
        <f t="shared" si="122"/>
        <v>#DIV/0!</v>
      </c>
      <c r="C344" s="122"/>
      <c r="D344" s="124" t="s">
        <v>729</v>
      </c>
      <c r="E344" s="132">
        <v>89368</v>
      </c>
      <c r="F344" s="125" t="s">
        <v>28</v>
      </c>
      <c r="G344" s="88" t="s">
        <v>730</v>
      </c>
      <c r="H344" s="185" t="s">
        <v>76</v>
      </c>
      <c r="I344" s="200"/>
      <c r="J344" s="94"/>
      <c r="K344" s="94">
        <v>7.67</v>
      </c>
      <c r="L344" s="94">
        <v>8.2899999999999991</v>
      </c>
      <c r="M344" s="186">
        <f t="shared" si="124"/>
        <v>15.959999999999999</v>
      </c>
      <c r="N344" s="92">
        <v>0.25190000000000001</v>
      </c>
      <c r="O344" s="93">
        <f t="shared" si="125"/>
        <v>19.98</v>
      </c>
      <c r="P344" s="93"/>
      <c r="Q344" s="93">
        <f t="shared" si="126"/>
        <v>0</v>
      </c>
      <c r="R344" s="93">
        <f t="shared" si="127"/>
        <v>0</v>
      </c>
      <c r="S344" s="94">
        <f t="shared" si="128"/>
        <v>0</v>
      </c>
      <c r="T344" s="118"/>
      <c r="U344" s="118"/>
      <c r="V344" s="6" t="str">
        <f t="shared" si="105"/>
        <v>11.77</v>
      </c>
      <c r="W344" s="6" t="b">
        <f t="shared" si="129"/>
        <v>0</v>
      </c>
      <c r="X344" s="118"/>
      <c r="Y344" s="118"/>
      <c r="Z344" s="118"/>
      <c r="AA344" s="204"/>
      <c r="AB344" s="85" t="s">
        <v>627</v>
      </c>
      <c r="AC344" s="95">
        <v>0</v>
      </c>
      <c r="AD344" s="96">
        <v>0</v>
      </c>
      <c r="AE344" s="97" t="s">
        <v>64</v>
      </c>
      <c r="AF344" s="89" t="s">
        <v>64</v>
      </c>
      <c r="AG344" s="98">
        <v>0</v>
      </c>
      <c r="AH344" s="90" t="s">
        <v>64</v>
      </c>
      <c r="AI344" s="90" t="s">
        <v>64</v>
      </c>
      <c r="AJ344" s="90" t="s">
        <v>64</v>
      </c>
      <c r="AK344" s="91" t="s">
        <v>64</v>
      </c>
      <c r="AL344" s="99" t="s">
        <v>64</v>
      </c>
      <c r="AM344" s="93" t="s">
        <v>64</v>
      </c>
      <c r="AN344" s="93">
        <v>0</v>
      </c>
      <c r="AO344" s="93">
        <v>0</v>
      </c>
      <c r="AP344" s="93">
        <v>0</v>
      </c>
      <c r="AQ344" s="94">
        <v>0</v>
      </c>
      <c r="AR344" s="48" t="str">
        <f t="shared" si="131"/>
        <v>revisar</v>
      </c>
      <c r="AS344" s="48" t="str">
        <f t="shared" si="131"/>
        <v>revisar</v>
      </c>
      <c r="AT344" s="48" t="str">
        <f t="shared" si="131"/>
        <v>revisar</v>
      </c>
      <c r="AU344" s="48" t="str">
        <f t="shared" si="130"/>
        <v>revisar</v>
      </c>
      <c r="AV344" s="48" t="str">
        <f t="shared" si="130"/>
        <v>revisar</v>
      </c>
      <c r="AW344" s="48" t="str">
        <f t="shared" si="130"/>
        <v>ok</v>
      </c>
      <c r="AX344" s="48" t="str">
        <f t="shared" si="130"/>
        <v>revisar</v>
      </c>
      <c r="AY344" s="48" t="str">
        <f t="shared" si="130"/>
        <v>revisar</v>
      </c>
      <c r="AZ344" s="48" t="str">
        <f t="shared" si="130"/>
        <v>revisar</v>
      </c>
      <c r="BA344" s="48" t="str">
        <f t="shared" si="130"/>
        <v>revisar</v>
      </c>
      <c r="BB344" s="48" t="str">
        <f t="shared" si="130"/>
        <v>revisar</v>
      </c>
      <c r="BC344" s="48" t="str">
        <f t="shared" si="130"/>
        <v>revisar</v>
      </c>
      <c r="BD344" s="48" t="str">
        <f t="shared" si="120"/>
        <v>ok</v>
      </c>
      <c r="BE344" s="48" t="str">
        <f t="shared" si="120"/>
        <v>ok</v>
      </c>
      <c r="BF344" s="48" t="str">
        <f t="shared" si="120"/>
        <v>ok</v>
      </c>
      <c r="BG344" s="48" t="str">
        <f t="shared" si="120"/>
        <v>ok</v>
      </c>
    </row>
    <row r="345" spans="1:59" ht="25.5" customHeight="1">
      <c r="A345" s="122"/>
      <c r="B345" s="123" t="e">
        <f t="shared" si="122"/>
        <v>#DIV/0!</v>
      </c>
      <c r="C345" s="122"/>
      <c r="D345" s="124" t="s">
        <v>731</v>
      </c>
      <c r="E345" s="132">
        <v>89360</v>
      </c>
      <c r="F345" s="125" t="s">
        <v>28</v>
      </c>
      <c r="G345" s="88" t="s">
        <v>732</v>
      </c>
      <c r="H345" s="185" t="s">
        <v>76</v>
      </c>
      <c r="I345" s="200"/>
      <c r="J345" s="94"/>
      <c r="K345" s="94">
        <v>5.54</v>
      </c>
      <c r="L345" s="94">
        <v>4.6900000000000004</v>
      </c>
      <c r="M345" s="186">
        <f t="shared" si="124"/>
        <v>10.23</v>
      </c>
      <c r="N345" s="92">
        <v>0.25190000000000001</v>
      </c>
      <c r="O345" s="93">
        <f t="shared" si="125"/>
        <v>12.8</v>
      </c>
      <c r="P345" s="93"/>
      <c r="Q345" s="93">
        <f t="shared" si="126"/>
        <v>0</v>
      </c>
      <c r="R345" s="93">
        <f t="shared" si="127"/>
        <v>0</v>
      </c>
      <c r="S345" s="94">
        <f t="shared" si="128"/>
        <v>0</v>
      </c>
      <c r="T345" s="118"/>
      <c r="U345" s="118"/>
      <c r="V345" s="6" t="str">
        <f t="shared" si="105"/>
        <v>11.78</v>
      </c>
      <c r="W345" s="6" t="b">
        <f t="shared" si="129"/>
        <v>0</v>
      </c>
      <c r="X345" s="118"/>
      <c r="Y345" s="118"/>
      <c r="Z345" s="118"/>
      <c r="AA345" s="204"/>
      <c r="AB345" s="85" t="s">
        <v>630</v>
      </c>
      <c r="AC345" s="95">
        <v>0</v>
      </c>
      <c r="AD345" s="96">
        <v>0</v>
      </c>
      <c r="AE345" s="97" t="s">
        <v>64</v>
      </c>
      <c r="AF345" s="89" t="s">
        <v>64</v>
      </c>
      <c r="AG345" s="98">
        <v>0</v>
      </c>
      <c r="AH345" s="90" t="s">
        <v>64</v>
      </c>
      <c r="AI345" s="90" t="s">
        <v>64</v>
      </c>
      <c r="AJ345" s="90" t="s">
        <v>64</v>
      </c>
      <c r="AK345" s="91" t="s">
        <v>64</v>
      </c>
      <c r="AL345" s="99" t="s">
        <v>64</v>
      </c>
      <c r="AM345" s="93" t="s">
        <v>64</v>
      </c>
      <c r="AN345" s="93">
        <v>0</v>
      </c>
      <c r="AO345" s="93">
        <v>0</v>
      </c>
      <c r="AP345" s="93">
        <v>0</v>
      </c>
      <c r="AQ345" s="94">
        <v>0</v>
      </c>
      <c r="AR345" s="48" t="str">
        <f t="shared" si="131"/>
        <v>revisar</v>
      </c>
      <c r="AS345" s="48" t="str">
        <f t="shared" si="131"/>
        <v>revisar</v>
      </c>
      <c r="AT345" s="48" t="str">
        <f t="shared" si="131"/>
        <v>revisar</v>
      </c>
      <c r="AU345" s="48" t="str">
        <f t="shared" si="130"/>
        <v>revisar</v>
      </c>
      <c r="AV345" s="48" t="str">
        <f t="shared" si="130"/>
        <v>revisar</v>
      </c>
      <c r="AW345" s="48" t="str">
        <f t="shared" si="130"/>
        <v>ok</v>
      </c>
      <c r="AX345" s="48" t="str">
        <f t="shared" si="130"/>
        <v>revisar</v>
      </c>
      <c r="AY345" s="48" t="str">
        <f t="shared" si="130"/>
        <v>revisar</v>
      </c>
      <c r="AZ345" s="48" t="str">
        <f t="shared" si="130"/>
        <v>revisar</v>
      </c>
      <c r="BA345" s="48" t="str">
        <f t="shared" si="130"/>
        <v>revisar</v>
      </c>
      <c r="BB345" s="48" t="str">
        <f t="shared" si="130"/>
        <v>revisar</v>
      </c>
      <c r="BC345" s="48" t="str">
        <f t="shared" si="130"/>
        <v>revisar</v>
      </c>
      <c r="BD345" s="48" t="str">
        <f t="shared" si="120"/>
        <v>ok</v>
      </c>
      <c r="BE345" s="48" t="str">
        <f t="shared" si="120"/>
        <v>ok</v>
      </c>
      <c r="BF345" s="48" t="str">
        <f t="shared" si="120"/>
        <v>ok</v>
      </c>
      <c r="BG345" s="48" t="str">
        <f t="shared" si="120"/>
        <v>ok</v>
      </c>
    </row>
    <row r="346" spans="1:59" ht="25.5" customHeight="1">
      <c r="A346" s="122"/>
      <c r="B346" s="123" t="e">
        <f t="shared" si="122"/>
        <v>#DIV/0!</v>
      </c>
      <c r="C346" s="122"/>
      <c r="D346" s="124" t="s">
        <v>733</v>
      </c>
      <c r="E346" s="132">
        <v>89364</v>
      </c>
      <c r="F346" s="125" t="s">
        <v>28</v>
      </c>
      <c r="G346" s="88" t="s">
        <v>734</v>
      </c>
      <c r="H346" s="185" t="s">
        <v>76</v>
      </c>
      <c r="I346" s="200"/>
      <c r="J346" s="94"/>
      <c r="K346" s="94">
        <v>6.44</v>
      </c>
      <c r="L346" s="94">
        <v>6.23</v>
      </c>
      <c r="M346" s="186">
        <f t="shared" si="124"/>
        <v>12.670000000000002</v>
      </c>
      <c r="N346" s="92">
        <v>0.25190000000000001</v>
      </c>
      <c r="O346" s="93">
        <f t="shared" si="125"/>
        <v>15.86</v>
      </c>
      <c r="P346" s="93"/>
      <c r="Q346" s="93">
        <f t="shared" si="126"/>
        <v>0</v>
      </c>
      <c r="R346" s="93">
        <f t="shared" si="127"/>
        <v>0</v>
      </c>
      <c r="S346" s="94">
        <f t="shared" si="128"/>
        <v>0</v>
      </c>
      <c r="T346" s="118"/>
      <c r="U346" s="118"/>
      <c r="V346" s="6" t="str">
        <f t="shared" si="105"/>
        <v>11.79</v>
      </c>
      <c r="W346" s="6" t="b">
        <f t="shared" si="129"/>
        <v>0</v>
      </c>
      <c r="X346" s="118"/>
      <c r="Y346" s="118"/>
      <c r="Z346" s="118"/>
      <c r="AA346" s="204"/>
      <c r="AB346" s="85" t="s">
        <v>632</v>
      </c>
      <c r="AC346" s="95">
        <v>0</v>
      </c>
      <c r="AD346" s="96">
        <v>0</v>
      </c>
      <c r="AE346" s="97" t="s">
        <v>64</v>
      </c>
      <c r="AF346" s="89" t="s">
        <v>64</v>
      </c>
      <c r="AG346" s="98">
        <v>0</v>
      </c>
      <c r="AH346" s="90" t="s">
        <v>64</v>
      </c>
      <c r="AI346" s="90" t="s">
        <v>64</v>
      </c>
      <c r="AJ346" s="90" t="s">
        <v>64</v>
      </c>
      <c r="AK346" s="91" t="s">
        <v>64</v>
      </c>
      <c r="AL346" s="99" t="s">
        <v>64</v>
      </c>
      <c r="AM346" s="93" t="s">
        <v>64</v>
      </c>
      <c r="AN346" s="93">
        <v>0</v>
      </c>
      <c r="AO346" s="93">
        <v>0</v>
      </c>
      <c r="AP346" s="93">
        <v>0</v>
      </c>
      <c r="AQ346" s="94">
        <v>0</v>
      </c>
      <c r="AR346" s="48" t="str">
        <f t="shared" si="131"/>
        <v>revisar</v>
      </c>
      <c r="AS346" s="48" t="str">
        <f t="shared" si="131"/>
        <v>revisar</v>
      </c>
      <c r="AT346" s="48" t="str">
        <f t="shared" si="131"/>
        <v>revisar</v>
      </c>
      <c r="AU346" s="48" t="str">
        <f t="shared" si="130"/>
        <v>revisar</v>
      </c>
      <c r="AV346" s="48" t="str">
        <f t="shared" si="130"/>
        <v>revisar</v>
      </c>
      <c r="AW346" s="48" t="str">
        <f t="shared" si="130"/>
        <v>ok</v>
      </c>
      <c r="AX346" s="48" t="str">
        <f t="shared" si="130"/>
        <v>revisar</v>
      </c>
      <c r="AY346" s="48" t="str">
        <f t="shared" si="130"/>
        <v>revisar</v>
      </c>
      <c r="AZ346" s="48" t="str">
        <f t="shared" si="130"/>
        <v>revisar</v>
      </c>
      <c r="BA346" s="48" t="str">
        <f t="shared" si="130"/>
        <v>revisar</v>
      </c>
      <c r="BB346" s="48" t="str">
        <f t="shared" si="130"/>
        <v>revisar</v>
      </c>
      <c r="BC346" s="48" t="str">
        <f t="shared" si="130"/>
        <v>revisar</v>
      </c>
      <c r="BD346" s="48" t="str">
        <f t="shared" si="120"/>
        <v>ok</v>
      </c>
      <c r="BE346" s="48" t="str">
        <f t="shared" si="120"/>
        <v>ok</v>
      </c>
      <c r="BF346" s="48" t="str">
        <f t="shared" si="120"/>
        <v>ok</v>
      </c>
      <c r="BG346" s="48" t="str">
        <f t="shared" si="120"/>
        <v>ok</v>
      </c>
    </row>
    <row r="347" spans="1:59" ht="25.5" customHeight="1">
      <c r="A347" s="122"/>
      <c r="B347" s="123" t="e">
        <f t="shared" si="122"/>
        <v>#DIV/0!</v>
      </c>
      <c r="C347" s="122"/>
      <c r="D347" s="124" t="s">
        <v>735</v>
      </c>
      <c r="E347" s="132">
        <v>89371</v>
      </c>
      <c r="F347" s="125" t="s">
        <v>28</v>
      </c>
      <c r="G347" s="88" t="s">
        <v>736</v>
      </c>
      <c r="H347" s="185" t="s">
        <v>76</v>
      </c>
      <c r="I347" s="200"/>
      <c r="J347" s="94"/>
      <c r="K347" s="94">
        <v>3.69</v>
      </c>
      <c r="L347" s="94">
        <v>2.75</v>
      </c>
      <c r="M347" s="186">
        <f t="shared" si="124"/>
        <v>6.4399999999999995</v>
      </c>
      <c r="N347" s="92">
        <v>0.25190000000000001</v>
      </c>
      <c r="O347" s="93">
        <f t="shared" si="125"/>
        <v>8.06</v>
      </c>
      <c r="P347" s="93"/>
      <c r="Q347" s="93">
        <f t="shared" si="126"/>
        <v>0</v>
      </c>
      <c r="R347" s="93">
        <f t="shared" si="127"/>
        <v>0</v>
      </c>
      <c r="S347" s="94">
        <f t="shared" si="128"/>
        <v>0</v>
      </c>
      <c r="T347" s="118"/>
      <c r="U347" s="118"/>
      <c r="V347" s="6" t="str">
        <f t="shared" si="105"/>
        <v>11.80</v>
      </c>
      <c r="W347" s="6" t="b">
        <f t="shared" si="129"/>
        <v>0</v>
      </c>
      <c r="X347" s="118"/>
      <c r="Y347" s="118"/>
      <c r="Z347" s="118"/>
      <c r="AA347" s="204"/>
      <c r="AB347" s="85" t="s">
        <v>634</v>
      </c>
      <c r="AC347" s="95">
        <v>0</v>
      </c>
      <c r="AD347" s="96">
        <v>0</v>
      </c>
      <c r="AE347" s="97" t="s">
        <v>64</v>
      </c>
      <c r="AF347" s="89" t="s">
        <v>64</v>
      </c>
      <c r="AG347" s="98">
        <v>0</v>
      </c>
      <c r="AH347" s="90" t="s">
        <v>64</v>
      </c>
      <c r="AI347" s="90" t="s">
        <v>64</v>
      </c>
      <c r="AJ347" s="90" t="s">
        <v>64</v>
      </c>
      <c r="AK347" s="91" t="s">
        <v>64</v>
      </c>
      <c r="AL347" s="99" t="s">
        <v>64</v>
      </c>
      <c r="AM347" s="93" t="s">
        <v>64</v>
      </c>
      <c r="AN347" s="93">
        <v>0</v>
      </c>
      <c r="AO347" s="93">
        <v>0</v>
      </c>
      <c r="AP347" s="93">
        <v>0</v>
      </c>
      <c r="AQ347" s="94">
        <v>0</v>
      </c>
      <c r="AR347" s="48" t="str">
        <f t="shared" si="131"/>
        <v>revisar</v>
      </c>
      <c r="AS347" s="48" t="str">
        <f t="shared" si="131"/>
        <v>revisar</v>
      </c>
      <c r="AT347" s="48" t="str">
        <f t="shared" si="131"/>
        <v>revisar</v>
      </c>
      <c r="AU347" s="48" t="str">
        <f t="shared" si="130"/>
        <v>revisar</v>
      </c>
      <c r="AV347" s="48" t="str">
        <f t="shared" si="130"/>
        <v>revisar</v>
      </c>
      <c r="AW347" s="48" t="str">
        <f t="shared" si="130"/>
        <v>ok</v>
      </c>
      <c r="AX347" s="48" t="str">
        <f t="shared" si="130"/>
        <v>revisar</v>
      </c>
      <c r="AY347" s="48" t="str">
        <f t="shared" si="130"/>
        <v>revisar</v>
      </c>
      <c r="AZ347" s="48" t="str">
        <f t="shared" si="130"/>
        <v>revisar</v>
      </c>
      <c r="BA347" s="48" t="str">
        <f t="shared" si="130"/>
        <v>revisar</v>
      </c>
      <c r="BB347" s="48" t="str">
        <f t="shared" si="130"/>
        <v>revisar</v>
      </c>
      <c r="BC347" s="48" t="str">
        <f t="shared" si="130"/>
        <v>revisar</v>
      </c>
      <c r="BD347" s="48" t="str">
        <f t="shared" si="120"/>
        <v>ok</v>
      </c>
      <c r="BE347" s="48" t="str">
        <f t="shared" si="120"/>
        <v>ok</v>
      </c>
      <c r="BF347" s="48" t="str">
        <f t="shared" si="120"/>
        <v>ok</v>
      </c>
      <c r="BG347" s="48" t="str">
        <f t="shared" si="120"/>
        <v>ok</v>
      </c>
    </row>
    <row r="348" spans="1:59" ht="25.5" customHeight="1">
      <c r="A348" s="122"/>
      <c r="B348" s="123" t="e">
        <f t="shared" si="122"/>
        <v>#DIV/0!</v>
      </c>
      <c r="C348" s="122"/>
      <c r="D348" s="124" t="s">
        <v>737</v>
      </c>
      <c r="E348" s="132">
        <v>89378</v>
      </c>
      <c r="F348" s="125" t="s">
        <v>28</v>
      </c>
      <c r="G348" s="88" t="s">
        <v>738</v>
      </c>
      <c r="H348" s="185" t="s">
        <v>76</v>
      </c>
      <c r="I348" s="200"/>
      <c r="J348" s="94"/>
      <c r="K348" s="94">
        <v>4.28</v>
      </c>
      <c r="L348" s="94">
        <v>3.33</v>
      </c>
      <c r="M348" s="186">
        <f t="shared" si="124"/>
        <v>7.61</v>
      </c>
      <c r="N348" s="92">
        <v>0.25190000000000001</v>
      </c>
      <c r="O348" s="93">
        <f t="shared" si="125"/>
        <v>9.52</v>
      </c>
      <c r="P348" s="93"/>
      <c r="Q348" s="93">
        <f t="shared" si="126"/>
        <v>0</v>
      </c>
      <c r="R348" s="93">
        <f t="shared" si="127"/>
        <v>0</v>
      </c>
      <c r="S348" s="94">
        <f t="shared" si="128"/>
        <v>0</v>
      </c>
      <c r="T348" s="118"/>
      <c r="U348" s="118"/>
      <c r="V348" s="6" t="str">
        <f t="shared" si="105"/>
        <v>11.81</v>
      </c>
      <c r="W348" s="6" t="b">
        <f t="shared" si="129"/>
        <v>0</v>
      </c>
      <c r="X348" s="118"/>
      <c r="Y348" s="118"/>
      <c r="Z348" s="118"/>
      <c r="AA348" s="204"/>
      <c r="AB348" s="85" t="s">
        <v>636</v>
      </c>
      <c r="AC348" s="95">
        <v>0</v>
      </c>
      <c r="AD348" s="96">
        <v>0</v>
      </c>
      <c r="AE348" s="97" t="s">
        <v>64</v>
      </c>
      <c r="AF348" s="89" t="s">
        <v>64</v>
      </c>
      <c r="AG348" s="98">
        <v>0</v>
      </c>
      <c r="AH348" s="90" t="s">
        <v>64</v>
      </c>
      <c r="AI348" s="90" t="s">
        <v>64</v>
      </c>
      <c r="AJ348" s="90" t="s">
        <v>64</v>
      </c>
      <c r="AK348" s="91" t="s">
        <v>64</v>
      </c>
      <c r="AL348" s="99" t="s">
        <v>64</v>
      </c>
      <c r="AM348" s="93" t="s">
        <v>64</v>
      </c>
      <c r="AN348" s="93">
        <v>0</v>
      </c>
      <c r="AO348" s="93">
        <v>0</v>
      </c>
      <c r="AP348" s="93">
        <v>0</v>
      </c>
      <c r="AQ348" s="94">
        <v>0</v>
      </c>
      <c r="AR348" s="48" t="str">
        <f t="shared" si="131"/>
        <v>revisar</v>
      </c>
      <c r="AS348" s="48" t="str">
        <f t="shared" si="131"/>
        <v>revisar</v>
      </c>
      <c r="AT348" s="48" t="str">
        <f t="shared" si="131"/>
        <v>revisar</v>
      </c>
      <c r="AU348" s="48" t="str">
        <f t="shared" si="130"/>
        <v>revisar</v>
      </c>
      <c r="AV348" s="48" t="str">
        <f t="shared" si="130"/>
        <v>revisar</v>
      </c>
      <c r="AW348" s="48" t="str">
        <f t="shared" si="130"/>
        <v>ok</v>
      </c>
      <c r="AX348" s="48" t="str">
        <f t="shared" si="130"/>
        <v>revisar</v>
      </c>
      <c r="AY348" s="48" t="str">
        <f t="shared" si="130"/>
        <v>revisar</v>
      </c>
      <c r="AZ348" s="48" t="str">
        <f t="shared" si="130"/>
        <v>revisar</v>
      </c>
      <c r="BA348" s="48" t="str">
        <f t="shared" si="130"/>
        <v>revisar</v>
      </c>
      <c r="BB348" s="48" t="str">
        <f t="shared" si="130"/>
        <v>revisar</v>
      </c>
      <c r="BC348" s="48" t="str">
        <f t="shared" si="130"/>
        <v>revisar</v>
      </c>
      <c r="BD348" s="48" t="str">
        <f t="shared" si="120"/>
        <v>ok</v>
      </c>
      <c r="BE348" s="48" t="str">
        <f t="shared" si="120"/>
        <v>ok</v>
      </c>
      <c r="BF348" s="48" t="str">
        <f t="shared" si="120"/>
        <v>ok</v>
      </c>
      <c r="BG348" s="48" t="str">
        <f t="shared" si="120"/>
        <v>ok</v>
      </c>
    </row>
    <row r="349" spans="1:59" ht="25.5" customHeight="1">
      <c r="A349" s="122"/>
      <c r="B349" s="123" t="e">
        <f t="shared" si="122"/>
        <v>#DIV/0!</v>
      </c>
      <c r="C349" s="122"/>
      <c r="D349" s="124" t="s">
        <v>739</v>
      </c>
      <c r="E349" s="132">
        <v>89386</v>
      </c>
      <c r="F349" s="125" t="s">
        <v>28</v>
      </c>
      <c r="G349" s="88" t="s">
        <v>740</v>
      </c>
      <c r="H349" s="185" t="s">
        <v>76</v>
      </c>
      <c r="I349" s="200"/>
      <c r="J349" s="94"/>
      <c r="K349" s="94">
        <v>5.1100000000000003</v>
      </c>
      <c r="L349" s="94">
        <v>5.29</v>
      </c>
      <c r="M349" s="186">
        <f t="shared" si="124"/>
        <v>10.4</v>
      </c>
      <c r="N349" s="92">
        <v>0.25190000000000001</v>
      </c>
      <c r="O349" s="93">
        <f t="shared" si="125"/>
        <v>13.01</v>
      </c>
      <c r="P349" s="93"/>
      <c r="Q349" s="93">
        <f t="shared" si="126"/>
        <v>0</v>
      </c>
      <c r="R349" s="93">
        <f t="shared" si="127"/>
        <v>0</v>
      </c>
      <c r="S349" s="94">
        <f t="shared" si="128"/>
        <v>0</v>
      </c>
      <c r="T349" s="118"/>
      <c r="U349" s="118"/>
      <c r="V349" s="6" t="str">
        <f t="shared" si="105"/>
        <v>11.82</v>
      </c>
      <c r="W349" s="6" t="b">
        <f t="shared" si="129"/>
        <v>0</v>
      </c>
      <c r="X349" s="118"/>
      <c r="Y349" s="118"/>
      <c r="Z349" s="118"/>
      <c r="AA349" s="204"/>
      <c r="AB349" s="85" t="s">
        <v>638</v>
      </c>
      <c r="AC349" s="95">
        <v>0</v>
      </c>
      <c r="AD349" s="96">
        <v>0</v>
      </c>
      <c r="AE349" s="97" t="s">
        <v>64</v>
      </c>
      <c r="AF349" s="89" t="s">
        <v>64</v>
      </c>
      <c r="AG349" s="98">
        <v>0</v>
      </c>
      <c r="AH349" s="90" t="s">
        <v>64</v>
      </c>
      <c r="AI349" s="90" t="s">
        <v>64</v>
      </c>
      <c r="AJ349" s="90" t="s">
        <v>64</v>
      </c>
      <c r="AK349" s="91" t="s">
        <v>64</v>
      </c>
      <c r="AL349" s="99" t="s">
        <v>64</v>
      </c>
      <c r="AM349" s="93" t="s">
        <v>64</v>
      </c>
      <c r="AN349" s="93">
        <v>0</v>
      </c>
      <c r="AO349" s="93">
        <v>0</v>
      </c>
      <c r="AP349" s="93">
        <v>0</v>
      </c>
      <c r="AQ349" s="94">
        <v>0</v>
      </c>
      <c r="AR349" s="48" t="str">
        <f t="shared" si="131"/>
        <v>revisar</v>
      </c>
      <c r="AS349" s="48" t="str">
        <f t="shared" si="131"/>
        <v>revisar</v>
      </c>
      <c r="AT349" s="48" t="str">
        <f t="shared" si="131"/>
        <v>revisar</v>
      </c>
      <c r="AU349" s="48" t="str">
        <f t="shared" si="130"/>
        <v>revisar</v>
      </c>
      <c r="AV349" s="48" t="str">
        <f t="shared" si="130"/>
        <v>revisar</v>
      </c>
      <c r="AW349" s="48" t="str">
        <f t="shared" si="130"/>
        <v>ok</v>
      </c>
      <c r="AX349" s="48" t="str">
        <f t="shared" si="130"/>
        <v>revisar</v>
      </c>
      <c r="AY349" s="48" t="str">
        <f t="shared" si="130"/>
        <v>revisar</v>
      </c>
      <c r="AZ349" s="48" t="str">
        <f t="shared" si="130"/>
        <v>revisar</v>
      </c>
      <c r="BA349" s="48" t="str">
        <f t="shared" si="130"/>
        <v>revisar</v>
      </c>
      <c r="BB349" s="48" t="str">
        <f t="shared" si="130"/>
        <v>revisar</v>
      </c>
      <c r="BC349" s="48" t="str">
        <f t="shared" si="130"/>
        <v>revisar</v>
      </c>
      <c r="BD349" s="48" t="str">
        <f t="shared" si="120"/>
        <v>ok</v>
      </c>
      <c r="BE349" s="48" t="str">
        <f t="shared" si="120"/>
        <v>ok</v>
      </c>
      <c r="BF349" s="48" t="str">
        <f t="shared" si="120"/>
        <v>ok</v>
      </c>
      <c r="BG349" s="48" t="str">
        <f t="shared" si="120"/>
        <v>ok</v>
      </c>
    </row>
    <row r="350" spans="1:59" ht="25.5" customHeight="1">
      <c r="A350" s="122"/>
      <c r="B350" s="123" t="e">
        <f t="shared" si="122"/>
        <v>#DIV/0!</v>
      </c>
      <c r="C350" s="122"/>
      <c r="D350" s="124" t="s">
        <v>741</v>
      </c>
      <c r="E350" s="132">
        <v>89372</v>
      </c>
      <c r="F350" s="125" t="s">
        <v>28</v>
      </c>
      <c r="G350" s="88" t="s">
        <v>742</v>
      </c>
      <c r="H350" s="185" t="s">
        <v>76</v>
      </c>
      <c r="I350" s="200"/>
      <c r="J350" s="94"/>
      <c r="K350" s="94">
        <v>3.7</v>
      </c>
      <c r="L350" s="94">
        <v>13.52</v>
      </c>
      <c r="M350" s="186">
        <f t="shared" si="124"/>
        <v>17.22</v>
      </c>
      <c r="N350" s="92">
        <v>0.25190000000000001</v>
      </c>
      <c r="O350" s="93">
        <f t="shared" si="125"/>
        <v>21.55</v>
      </c>
      <c r="P350" s="93"/>
      <c r="Q350" s="93">
        <f t="shared" si="126"/>
        <v>0</v>
      </c>
      <c r="R350" s="93">
        <f t="shared" si="127"/>
        <v>0</v>
      </c>
      <c r="S350" s="94">
        <f t="shared" si="128"/>
        <v>0</v>
      </c>
      <c r="T350" s="118"/>
      <c r="U350" s="118"/>
      <c r="V350" s="6" t="str">
        <f t="shared" si="105"/>
        <v>11.83</v>
      </c>
      <c r="W350" s="6" t="b">
        <f t="shared" si="129"/>
        <v>0</v>
      </c>
      <c r="X350" s="118"/>
      <c r="Y350" s="118"/>
      <c r="Z350" s="118"/>
      <c r="AA350" s="204"/>
      <c r="AB350" s="85" t="s">
        <v>640</v>
      </c>
      <c r="AC350" s="95">
        <v>0</v>
      </c>
      <c r="AD350" s="96">
        <v>0</v>
      </c>
      <c r="AE350" s="97" t="s">
        <v>64</v>
      </c>
      <c r="AF350" s="89" t="s">
        <v>64</v>
      </c>
      <c r="AG350" s="98">
        <v>0</v>
      </c>
      <c r="AH350" s="90" t="s">
        <v>64</v>
      </c>
      <c r="AI350" s="90" t="s">
        <v>64</v>
      </c>
      <c r="AJ350" s="90" t="s">
        <v>64</v>
      </c>
      <c r="AK350" s="91" t="s">
        <v>64</v>
      </c>
      <c r="AL350" s="99" t="s">
        <v>64</v>
      </c>
      <c r="AM350" s="93" t="s">
        <v>64</v>
      </c>
      <c r="AN350" s="93">
        <v>0</v>
      </c>
      <c r="AO350" s="93">
        <v>0</v>
      </c>
      <c r="AP350" s="93">
        <v>0</v>
      </c>
      <c r="AQ350" s="94">
        <v>0</v>
      </c>
      <c r="AR350" s="48" t="str">
        <f t="shared" si="131"/>
        <v>revisar</v>
      </c>
      <c r="AS350" s="48" t="str">
        <f t="shared" si="131"/>
        <v>revisar</v>
      </c>
      <c r="AT350" s="48" t="str">
        <f t="shared" si="131"/>
        <v>revisar</v>
      </c>
      <c r="AU350" s="48" t="str">
        <f t="shared" si="130"/>
        <v>revisar</v>
      </c>
      <c r="AV350" s="48" t="str">
        <f t="shared" si="130"/>
        <v>revisar</v>
      </c>
      <c r="AW350" s="48" t="str">
        <f t="shared" si="130"/>
        <v>ok</v>
      </c>
      <c r="AX350" s="48" t="str">
        <f t="shared" si="130"/>
        <v>revisar</v>
      </c>
      <c r="AY350" s="48" t="str">
        <f t="shared" si="130"/>
        <v>revisar</v>
      </c>
      <c r="AZ350" s="48" t="str">
        <f t="shared" si="130"/>
        <v>revisar</v>
      </c>
      <c r="BA350" s="48" t="str">
        <f t="shared" si="130"/>
        <v>revisar</v>
      </c>
      <c r="BB350" s="48" t="str">
        <f t="shared" si="130"/>
        <v>revisar</v>
      </c>
      <c r="BC350" s="48" t="str">
        <f t="shared" si="130"/>
        <v>revisar</v>
      </c>
      <c r="BD350" s="48" t="str">
        <f t="shared" si="120"/>
        <v>ok</v>
      </c>
      <c r="BE350" s="48" t="str">
        <f t="shared" si="120"/>
        <v>ok</v>
      </c>
      <c r="BF350" s="48" t="str">
        <f t="shared" si="120"/>
        <v>ok</v>
      </c>
      <c r="BG350" s="48" t="str">
        <f t="shared" si="120"/>
        <v>ok</v>
      </c>
    </row>
    <row r="351" spans="1:59" ht="25.5" customHeight="1">
      <c r="A351" s="122"/>
      <c r="B351" s="123" t="e">
        <f t="shared" si="122"/>
        <v>#DIV/0!</v>
      </c>
      <c r="C351" s="122"/>
      <c r="D351" s="124" t="s">
        <v>743</v>
      </c>
      <c r="E351" s="132">
        <v>89379</v>
      </c>
      <c r="F351" s="125" t="s">
        <v>28</v>
      </c>
      <c r="G351" s="88" t="s">
        <v>744</v>
      </c>
      <c r="H351" s="185" t="s">
        <v>76</v>
      </c>
      <c r="I351" s="200"/>
      <c r="J351" s="94"/>
      <c r="K351" s="94">
        <v>4.29</v>
      </c>
      <c r="L351" s="94">
        <v>15.94</v>
      </c>
      <c r="M351" s="186">
        <f t="shared" si="124"/>
        <v>20.23</v>
      </c>
      <c r="N351" s="92">
        <v>0.25190000000000001</v>
      </c>
      <c r="O351" s="93">
        <f t="shared" si="125"/>
        <v>25.32</v>
      </c>
      <c r="P351" s="93"/>
      <c r="Q351" s="93">
        <f t="shared" si="126"/>
        <v>0</v>
      </c>
      <c r="R351" s="93">
        <f t="shared" si="127"/>
        <v>0</v>
      </c>
      <c r="S351" s="94">
        <f t="shared" si="128"/>
        <v>0</v>
      </c>
      <c r="T351" s="118"/>
      <c r="U351" s="118"/>
      <c r="V351" s="6" t="str">
        <f t="shared" si="105"/>
        <v>11.84</v>
      </c>
      <c r="W351" s="6" t="b">
        <f t="shared" si="129"/>
        <v>0</v>
      </c>
      <c r="X351" s="118"/>
      <c r="Y351" s="118"/>
      <c r="Z351" s="118"/>
      <c r="AA351" s="204"/>
      <c r="AB351" s="85" t="s">
        <v>642</v>
      </c>
      <c r="AC351" s="95">
        <v>0</v>
      </c>
      <c r="AD351" s="96">
        <v>0</v>
      </c>
      <c r="AE351" s="97" t="s">
        <v>64</v>
      </c>
      <c r="AF351" s="89" t="s">
        <v>64</v>
      </c>
      <c r="AG351" s="98">
        <v>0</v>
      </c>
      <c r="AH351" s="90" t="s">
        <v>64</v>
      </c>
      <c r="AI351" s="90" t="s">
        <v>64</v>
      </c>
      <c r="AJ351" s="90" t="s">
        <v>64</v>
      </c>
      <c r="AK351" s="91" t="s">
        <v>64</v>
      </c>
      <c r="AL351" s="99" t="s">
        <v>64</v>
      </c>
      <c r="AM351" s="93" t="s">
        <v>64</v>
      </c>
      <c r="AN351" s="93">
        <v>0</v>
      </c>
      <c r="AO351" s="93">
        <v>0</v>
      </c>
      <c r="AP351" s="93">
        <v>0</v>
      </c>
      <c r="AQ351" s="94">
        <v>0</v>
      </c>
      <c r="AR351" s="48" t="str">
        <f t="shared" si="131"/>
        <v>revisar</v>
      </c>
      <c r="AS351" s="48" t="str">
        <f t="shared" si="131"/>
        <v>revisar</v>
      </c>
      <c r="AT351" s="48" t="str">
        <f t="shared" si="131"/>
        <v>revisar</v>
      </c>
      <c r="AU351" s="48" t="str">
        <f t="shared" si="130"/>
        <v>revisar</v>
      </c>
      <c r="AV351" s="48" t="str">
        <f t="shared" si="130"/>
        <v>revisar</v>
      </c>
      <c r="AW351" s="48" t="str">
        <f t="shared" si="130"/>
        <v>ok</v>
      </c>
      <c r="AX351" s="48" t="str">
        <f t="shared" si="130"/>
        <v>revisar</v>
      </c>
      <c r="AY351" s="48" t="str">
        <f t="shared" si="130"/>
        <v>revisar</v>
      </c>
      <c r="AZ351" s="48" t="str">
        <f t="shared" si="130"/>
        <v>revisar</v>
      </c>
      <c r="BA351" s="48" t="str">
        <f t="shared" si="130"/>
        <v>revisar</v>
      </c>
      <c r="BB351" s="48" t="str">
        <f t="shared" si="130"/>
        <v>revisar</v>
      </c>
      <c r="BC351" s="48" t="str">
        <f t="shared" si="130"/>
        <v>revisar</v>
      </c>
      <c r="BD351" s="48" t="str">
        <f t="shared" si="120"/>
        <v>ok</v>
      </c>
      <c r="BE351" s="48" t="str">
        <f t="shared" si="120"/>
        <v>ok</v>
      </c>
      <c r="BF351" s="48" t="str">
        <f t="shared" si="120"/>
        <v>ok</v>
      </c>
      <c r="BG351" s="48" t="str">
        <f t="shared" si="120"/>
        <v>ok</v>
      </c>
    </row>
    <row r="352" spans="1:59" ht="25.5" customHeight="1">
      <c r="A352" s="122"/>
      <c r="B352" s="123" t="e">
        <f t="shared" si="122"/>
        <v>#DIV/0!</v>
      </c>
      <c r="C352" s="122"/>
      <c r="D352" s="124" t="s">
        <v>745</v>
      </c>
      <c r="E352" s="132">
        <v>89387</v>
      </c>
      <c r="F352" s="125" t="s">
        <v>28</v>
      </c>
      <c r="G352" s="88" t="s">
        <v>746</v>
      </c>
      <c r="H352" s="185" t="s">
        <v>76</v>
      </c>
      <c r="I352" s="200"/>
      <c r="J352" s="94"/>
      <c r="K352" s="94">
        <v>5.1100000000000003</v>
      </c>
      <c r="L352" s="94">
        <v>27.11</v>
      </c>
      <c r="M352" s="186">
        <f t="shared" si="124"/>
        <v>32.22</v>
      </c>
      <c r="N352" s="92">
        <v>0.25190000000000001</v>
      </c>
      <c r="O352" s="93">
        <f t="shared" si="125"/>
        <v>40.33</v>
      </c>
      <c r="P352" s="93"/>
      <c r="Q352" s="93">
        <f t="shared" si="126"/>
        <v>0</v>
      </c>
      <c r="R352" s="93">
        <f t="shared" si="127"/>
        <v>0</v>
      </c>
      <c r="S352" s="94">
        <f t="shared" si="128"/>
        <v>0</v>
      </c>
      <c r="T352" s="118"/>
      <c r="U352" s="118"/>
      <c r="V352" s="6" t="str">
        <f t="shared" si="105"/>
        <v>11.85</v>
      </c>
      <c r="W352" s="6" t="b">
        <f t="shared" si="129"/>
        <v>0</v>
      </c>
      <c r="X352" s="118"/>
      <c r="Y352" s="118"/>
      <c r="Z352" s="118"/>
      <c r="AA352" s="204"/>
      <c r="AB352" s="85" t="s">
        <v>644</v>
      </c>
      <c r="AC352" s="95">
        <v>0</v>
      </c>
      <c r="AD352" s="96">
        <v>0</v>
      </c>
      <c r="AE352" s="97" t="s">
        <v>64</v>
      </c>
      <c r="AF352" s="89" t="s">
        <v>64</v>
      </c>
      <c r="AG352" s="98">
        <v>0</v>
      </c>
      <c r="AH352" s="90" t="s">
        <v>64</v>
      </c>
      <c r="AI352" s="90" t="s">
        <v>64</v>
      </c>
      <c r="AJ352" s="90" t="s">
        <v>64</v>
      </c>
      <c r="AK352" s="91" t="s">
        <v>64</v>
      </c>
      <c r="AL352" s="99" t="s">
        <v>64</v>
      </c>
      <c r="AM352" s="93" t="s">
        <v>64</v>
      </c>
      <c r="AN352" s="93">
        <v>0</v>
      </c>
      <c r="AO352" s="93">
        <v>0</v>
      </c>
      <c r="AP352" s="93">
        <v>0</v>
      </c>
      <c r="AQ352" s="94">
        <v>0</v>
      </c>
      <c r="AR352" s="48" t="str">
        <f t="shared" si="131"/>
        <v>revisar</v>
      </c>
      <c r="AS352" s="48" t="str">
        <f t="shared" si="131"/>
        <v>revisar</v>
      </c>
      <c r="AT352" s="48" t="str">
        <f t="shared" si="131"/>
        <v>revisar</v>
      </c>
      <c r="AU352" s="48" t="str">
        <f t="shared" si="130"/>
        <v>revisar</v>
      </c>
      <c r="AV352" s="48" t="str">
        <f t="shared" si="130"/>
        <v>revisar</v>
      </c>
      <c r="AW352" s="48" t="str">
        <f t="shared" si="130"/>
        <v>ok</v>
      </c>
      <c r="AX352" s="48" t="str">
        <f t="shared" si="130"/>
        <v>revisar</v>
      </c>
      <c r="AY352" s="48" t="str">
        <f t="shared" si="130"/>
        <v>revisar</v>
      </c>
      <c r="AZ352" s="48" t="str">
        <f t="shared" si="130"/>
        <v>revisar</v>
      </c>
      <c r="BA352" s="48" t="str">
        <f t="shared" si="130"/>
        <v>revisar</v>
      </c>
      <c r="BB352" s="48" t="str">
        <f t="shared" si="130"/>
        <v>revisar</v>
      </c>
      <c r="BC352" s="48" t="str">
        <f t="shared" si="130"/>
        <v>revisar</v>
      </c>
      <c r="BD352" s="48" t="str">
        <f t="shared" si="120"/>
        <v>ok</v>
      </c>
      <c r="BE352" s="48" t="str">
        <f t="shared" si="120"/>
        <v>ok</v>
      </c>
      <c r="BF352" s="48" t="str">
        <f t="shared" si="120"/>
        <v>ok</v>
      </c>
      <c r="BG352" s="48" t="str">
        <f t="shared" si="120"/>
        <v>ok</v>
      </c>
    </row>
    <row r="353" spans="1:59" ht="25.5" customHeight="1">
      <c r="A353" s="122"/>
      <c r="B353" s="123" t="e">
        <f t="shared" si="122"/>
        <v>#DIV/0!</v>
      </c>
      <c r="C353" s="122"/>
      <c r="D353" s="124" t="s">
        <v>747</v>
      </c>
      <c r="E353" s="132">
        <v>89373</v>
      </c>
      <c r="F353" s="125" t="s">
        <v>28</v>
      </c>
      <c r="G353" s="88" t="s">
        <v>748</v>
      </c>
      <c r="H353" s="185" t="s">
        <v>76</v>
      </c>
      <c r="I353" s="200"/>
      <c r="J353" s="94"/>
      <c r="K353" s="94">
        <v>3.98</v>
      </c>
      <c r="L353" s="94">
        <v>3.69</v>
      </c>
      <c r="M353" s="186">
        <f t="shared" si="124"/>
        <v>7.67</v>
      </c>
      <c r="N353" s="92">
        <v>0.25190000000000001</v>
      </c>
      <c r="O353" s="93">
        <f t="shared" si="125"/>
        <v>9.6</v>
      </c>
      <c r="P353" s="93"/>
      <c r="Q353" s="93">
        <f t="shared" si="126"/>
        <v>0</v>
      </c>
      <c r="R353" s="93">
        <f t="shared" si="127"/>
        <v>0</v>
      </c>
      <c r="S353" s="94">
        <f t="shared" si="128"/>
        <v>0</v>
      </c>
      <c r="T353" s="118"/>
      <c r="U353" s="118"/>
      <c r="V353" s="6" t="str">
        <f t="shared" si="105"/>
        <v>11.86</v>
      </c>
      <c r="W353" s="6" t="b">
        <f t="shared" si="129"/>
        <v>0</v>
      </c>
      <c r="X353" s="118"/>
      <c r="Y353" s="118"/>
      <c r="Z353" s="118"/>
      <c r="AA353" s="204"/>
      <c r="AB353" s="85" t="s">
        <v>646</v>
      </c>
      <c r="AC353" s="95">
        <v>0</v>
      </c>
      <c r="AD353" s="96">
        <v>0</v>
      </c>
      <c r="AE353" s="97" t="s">
        <v>64</v>
      </c>
      <c r="AF353" s="89" t="s">
        <v>64</v>
      </c>
      <c r="AG353" s="98">
        <v>0</v>
      </c>
      <c r="AH353" s="90" t="s">
        <v>64</v>
      </c>
      <c r="AI353" s="90" t="s">
        <v>64</v>
      </c>
      <c r="AJ353" s="90" t="s">
        <v>64</v>
      </c>
      <c r="AK353" s="91" t="s">
        <v>64</v>
      </c>
      <c r="AL353" s="99" t="s">
        <v>64</v>
      </c>
      <c r="AM353" s="93" t="s">
        <v>64</v>
      </c>
      <c r="AN353" s="93">
        <v>0</v>
      </c>
      <c r="AO353" s="93">
        <v>0</v>
      </c>
      <c r="AP353" s="93">
        <v>0</v>
      </c>
      <c r="AQ353" s="94">
        <v>0</v>
      </c>
      <c r="AR353" s="48" t="str">
        <f t="shared" si="131"/>
        <v>revisar</v>
      </c>
      <c r="AS353" s="48" t="str">
        <f t="shared" si="131"/>
        <v>revisar</v>
      </c>
      <c r="AT353" s="48" t="str">
        <f t="shared" si="131"/>
        <v>revisar</v>
      </c>
      <c r="AU353" s="48" t="str">
        <f t="shared" si="130"/>
        <v>revisar</v>
      </c>
      <c r="AV353" s="48" t="str">
        <f t="shared" si="130"/>
        <v>revisar</v>
      </c>
      <c r="AW353" s="48" t="str">
        <f t="shared" si="130"/>
        <v>ok</v>
      </c>
      <c r="AX353" s="48" t="str">
        <f t="shared" si="130"/>
        <v>revisar</v>
      </c>
      <c r="AY353" s="48" t="str">
        <f t="shared" si="130"/>
        <v>revisar</v>
      </c>
      <c r="AZ353" s="48" t="str">
        <f t="shared" si="130"/>
        <v>revisar</v>
      </c>
      <c r="BA353" s="48" t="str">
        <f t="shared" si="130"/>
        <v>revisar</v>
      </c>
      <c r="BB353" s="48" t="str">
        <f t="shared" si="130"/>
        <v>revisar</v>
      </c>
      <c r="BC353" s="48" t="str">
        <f t="shared" si="130"/>
        <v>revisar</v>
      </c>
      <c r="BD353" s="48" t="str">
        <f t="shared" si="120"/>
        <v>ok</v>
      </c>
      <c r="BE353" s="48" t="str">
        <f t="shared" si="120"/>
        <v>ok</v>
      </c>
      <c r="BF353" s="48" t="str">
        <f t="shared" si="120"/>
        <v>ok</v>
      </c>
      <c r="BG353" s="48" t="str">
        <f t="shared" si="120"/>
        <v>ok</v>
      </c>
    </row>
    <row r="354" spans="1:59" ht="25.5" customHeight="1">
      <c r="A354" s="122"/>
      <c r="B354" s="123" t="e">
        <f t="shared" si="122"/>
        <v>#DIV/0!</v>
      </c>
      <c r="C354" s="122"/>
      <c r="D354" s="124" t="s">
        <v>749</v>
      </c>
      <c r="E354" s="132">
        <v>89380</v>
      </c>
      <c r="F354" s="125" t="s">
        <v>28</v>
      </c>
      <c r="G354" s="88" t="s">
        <v>750</v>
      </c>
      <c r="H354" s="185" t="s">
        <v>76</v>
      </c>
      <c r="I354" s="200"/>
      <c r="J354" s="94"/>
      <c r="K354" s="94">
        <v>4.7</v>
      </c>
      <c r="L354" s="94">
        <v>6.15</v>
      </c>
      <c r="M354" s="186">
        <f t="shared" si="124"/>
        <v>10.850000000000001</v>
      </c>
      <c r="N354" s="92">
        <v>0.25190000000000001</v>
      </c>
      <c r="O354" s="93">
        <f t="shared" si="125"/>
        <v>13.58</v>
      </c>
      <c r="P354" s="93"/>
      <c r="Q354" s="93">
        <f t="shared" si="126"/>
        <v>0</v>
      </c>
      <c r="R354" s="93">
        <f t="shared" si="127"/>
        <v>0</v>
      </c>
      <c r="S354" s="94">
        <f t="shared" si="128"/>
        <v>0</v>
      </c>
      <c r="T354" s="118"/>
      <c r="U354" s="118"/>
      <c r="V354" s="6" t="str">
        <f t="shared" si="105"/>
        <v>11.87</v>
      </c>
      <c r="W354" s="6" t="b">
        <f t="shared" si="129"/>
        <v>0</v>
      </c>
      <c r="X354" s="118"/>
      <c r="Y354" s="118"/>
      <c r="Z354" s="118"/>
      <c r="AA354" s="204"/>
      <c r="AB354" s="85" t="s">
        <v>648</v>
      </c>
      <c r="AC354" s="95">
        <v>0</v>
      </c>
      <c r="AD354" s="96">
        <v>0</v>
      </c>
      <c r="AE354" s="97" t="s">
        <v>64</v>
      </c>
      <c r="AF354" s="89" t="s">
        <v>64</v>
      </c>
      <c r="AG354" s="98">
        <v>0</v>
      </c>
      <c r="AH354" s="90" t="s">
        <v>64</v>
      </c>
      <c r="AI354" s="90" t="s">
        <v>64</v>
      </c>
      <c r="AJ354" s="90" t="s">
        <v>64</v>
      </c>
      <c r="AK354" s="91" t="s">
        <v>64</v>
      </c>
      <c r="AL354" s="99" t="s">
        <v>64</v>
      </c>
      <c r="AM354" s="93" t="s">
        <v>64</v>
      </c>
      <c r="AN354" s="93">
        <v>0</v>
      </c>
      <c r="AO354" s="93">
        <v>0</v>
      </c>
      <c r="AP354" s="93">
        <v>0</v>
      </c>
      <c r="AQ354" s="94">
        <v>0</v>
      </c>
      <c r="AR354" s="48" t="str">
        <f t="shared" si="131"/>
        <v>revisar</v>
      </c>
      <c r="AS354" s="48" t="str">
        <f t="shared" si="131"/>
        <v>revisar</v>
      </c>
      <c r="AT354" s="48" t="str">
        <f t="shared" si="131"/>
        <v>revisar</v>
      </c>
      <c r="AU354" s="48" t="str">
        <f t="shared" si="130"/>
        <v>revisar</v>
      </c>
      <c r="AV354" s="48" t="str">
        <f t="shared" si="130"/>
        <v>revisar</v>
      </c>
      <c r="AW354" s="48" t="str">
        <f t="shared" si="130"/>
        <v>ok</v>
      </c>
      <c r="AX354" s="48" t="str">
        <f t="shared" si="130"/>
        <v>revisar</v>
      </c>
      <c r="AY354" s="48" t="str">
        <f t="shared" si="130"/>
        <v>revisar</v>
      </c>
      <c r="AZ354" s="48" t="str">
        <f t="shared" si="130"/>
        <v>revisar</v>
      </c>
      <c r="BA354" s="48" t="str">
        <f t="shared" si="130"/>
        <v>revisar</v>
      </c>
      <c r="BB354" s="48" t="str">
        <f t="shared" si="130"/>
        <v>revisar</v>
      </c>
      <c r="BC354" s="48" t="str">
        <f t="shared" si="130"/>
        <v>revisar</v>
      </c>
      <c r="BD354" s="48" t="str">
        <f t="shared" si="120"/>
        <v>ok</v>
      </c>
      <c r="BE354" s="48" t="str">
        <f t="shared" si="120"/>
        <v>ok</v>
      </c>
      <c r="BF354" s="48" t="str">
        <f t="shared" si="120"/>
        <v>ok</v>
      </c>
      <c r="BG354" s="48" t="str">
        <f t="shared" si="120"/>
        <v>ok</v>
      </c>
    </row>
    <row r="355" spans="1:59" ht="25.5" customHeight="1">
      <c r="A355" s="122"/>
      <c r="B355" s="123" t="e">
        <f t="shared" si="122"/>
        <v>#DIV/0!</v>
      </c>
      <c r="C355" s="122"/>
      <c r="D355" s="124" t="s">
        <v>751</v>
      </c>
      <c r="E355" s="132" t="s">
        <v>752</v>
      </c>
      <c r="F355" s="125" t="s">
        <v>42</v>
      </c>
      <c r="G355" s="88" t="s">
        <v>753</v>
      </c>
      <c r="H355" s="185" t="s">
        <v>76</v>
      </c>
      <c r="I355" s="200"/>
      <c r="J355" s="94"/>
      <c r="K355" s="94">
        <v>5.58</v>
      </c>
      <c r="L355" s="94">
        <v>15.12</v>
      </c>
      <c r="M355" s="186">
        <f t="shared" si="124"/>
        <v>20.7</v>
      </c>
      <c r="N355" s="92">
        <v>0.25190000000000001</v>
      </c>
      <c r="O355" s="93">
        <f t="shared" si="125"/>
        <v>25.91</v>
      </c>
      <c r="P355" s="93"/>
      <c r="Q355" s="93">
        <f t="shared" si="126"/>
        <v>0</v>
      </c>
      <c r="R355" s="93">
        <f t="shared" si="127"/>
        <v>0</v>
      </c>
      <c r="S355" s="94">
        <f t="shared" si="128"/>
        <v>0</v>
      </c>
      <c r="T355" s="118"/>
      <c r="U355" s="118"/>
      <c r="V355" s="6" t="str">
        <f t="shared" si="105"/>
        <v>11.88</v>
      </c>
      <c r="W355" s="6" t="b">
        <f t="shared" si="129"/>
        <v>0</v>
      </c>
      <c r="X355" s="118"/>
      <c r="Y355" s="118"/>
      <c r="Z355" s="118"/>
      <c r="AA355" s="204"/>
      <c r="AB355" s="85" t="s">
        <v>650</v>
      </c>
      <c r="AC355" s="95">
        <v>0</v>
      </c>
      <c r="AD355" s="96">
        <v>0</v>
      </c>
      <c r="AE355" s="97" t="s">
        <v>64</v>
      </c>
      <c r="AF355" s="89" t="s">
        <v>64</v>
      </c>
      <c r="AG355" s="98">
        <v>0</v>
      </c>
      <c r="AH355" s="90" t="s">
        <v>64</v>
      </c>
      <c r="AI355" s="90" t="s">
        <v>64</v>
      </c>
      <c r="AJ355" s="90" t="s">
        <v>64</v>
      </c>
      <c r="AK355" s="91" t="s">
        <v>64</v>
      </c>
      <c r="AL355" s="99" t="s">
        <v>64</v>
      </c>
      <c r="AM355" s="93" t="s">
        <v>64</v>
      </c>
      <c r="AN355" s="93">
        <v>0</v>
      </c>
      <c r="AO355" s="93">
        <v>0</v>
      </c>
      <c r="AP355" s="93">
        <v>0</v>
      </c>
      <c r="AQ355" s="94">
        <v>0</v>
      </c>
      <c r="AR355" s="48" t="str">
        <f t="shared" si="131"/>
        <v>revisar</v>
      </c>
      <c r="AS355" s="48" t="str">
        <f t="shared" si="131"/>
        <v>revisar</v>
      </c>
      <c r="AT355" s="48" t="str">
        <f t="shared" si="131"/>
        <v>revisar</v>
      </c>
      <c r="AU355" s="48" t="str">
        <f t="shared" si="130"/>
        <v>revisar</v>
      </c>
      <c r="AV355" s="48" t="str">
        <f t="shared" si="130"/>
        <v>revisar</v>
      </c>
      <c r="AW355" s="48" t="str">
        <f t="shared" si="130"/>
        <v>ok</v>
      </c>
      <c r="AX355" s="48" t="str">
        <f t="shared" si="130"/>
        <v>revisar</v>
      </c>
      <c r="AY355" s="48" t="str">
        <f t="shared" si="130"/>
        <v>revisar</v>
      </c>
      <c r="AZ355" s="48" t="str">
        <f t="shared" si="130"/>
        <v>revisar</v>
      </c>
      <c r="BA355" s="48" t="str">
        <f t="shared" si="130"/>
        <v>revisar</v>
      </c>
      <c r="BB355" s="48" t="str">
        <f t="shared" si="130"/>
        <v>revisar</v>
      </c>
      <c r="BC355" s="48" t="str">
        <f t="shared" si="130"/>
        <v>revisar</v>
      </c>
      <c r="BD355" s="48" t="str">
        <f t="shared" si="120"/>
        <v>ok</v>
      </c>
      <c r="BE355" s="48" t="str">
        <f t="shared" si="120"/>
        <v>ok</v>
      </c>
      <c r="BF355" s="48" t="str">
        <f t="shared" si="120"/>
        <v>ok</v>
      </c>
      <c r="BG355" s="48" t="str">
        <f t="shared" si="120"/>
        <v>ok</v>
      </c>
    </row>
    <row r="356" spans="1:59" ht="25.5" customHeight="1">
      <c r="A356" s="122"/>
      <c r="B356" s="123" t="e">
        <f t="shared" si="122"/>
        <v>#DIV/0!</v>
      </c>
      <c r="C356" s="122"/>
      <c r="D356" s="124" t="s">
        <v>754</v>
      </c>
      <c r="E356" s="132">
        <v>89374</v>
      </c>
      <c r="F356" s="125" t="s">
        <v>28</v>
      </c>
      <c r="G356" s="88" t="s">
        <v>755</v>
      </c>
      <c r="H356" s="185" t="s">
        <v>76</v>
      </c>
      <c r="I356" s="200"/>
      <c r="J356" s="94"/>
      <c r="K356" s="94">
        <v>3.4</v>
      </c>
      <c r="L356" s="94">
        <v>7.49</v>
      </c>
      <c r="M356" s="186">
        <f t="shared" si="124"/>
        <v>10.89</v>
      </c>
      <c r="N356" s="92">
        <v>0.25190000000000001</v>
      </c>
      <c r="O356" s="93">
        <f t="shared" si="125"/>
        <v>13.63</v>
      </c>
      <c r="P356" s="93"/>
      <c r="Q356" s="93">
        <f t="shared" si="126"/>
        <v>0</v>
      </c>
      <c r="R356" s="93">
        <f t="shared" si="127"/>
        <v>0</v>
      </c>
      <c r="S356" s="94">
        <f t="shared" si="128"/>
        <v>0</v>
      </c>
      <c r="T356" s="118"/>
      <c r="U356" s="118"/>
      <c r="V356" s="6" t="str">
        <f t="shared" si="105"/>
        <v>11.89</v>
      </c>
      <c r="W356" s="6" t="b">
        <f t="shared" si="129"/>
        <v>0</v>
      </c>
      <c r="X356" s="118"/>
      <c r="Y356" s="118"/>
      <c r="Z356" s="118"/>
      <c r="AA356" s="204"/>
      <c r="AB356" s="85" t="s">
        <v>652</v>
      </c>
      <c r="AC356" s="95">
        <v>0</v>
      </c>
      <c r="AD356" s="96">
        <v>0</v>
      </c>
      <c r="AE356" s="97" t="s">
        <v>64</v>
      </c>
      <c r="AF356" s="89" t="s">
        <v>64</v>
      </c>
      <c r="AG356" s="98">
        <v>0</v>
      </c>
      <c r="AH356" s="90" t="s">
        <v>64</v>
      </c>
      <c r="AI356" s="90" t="s">
        <v>64</v>
      </c>
      <c r="AJ356" s="90" t="s">
        <v>64</v>
      </c>
      <c r="AK356" s="91" t="s">
        <v>64</v>
      </c>
      <c r="AL356" s="99" t="s">
        <v>64</v>
      </c>
      <c r="AM356" s="93" t="s">
        <v>64</v>
      </c>
      <c r="AN356" s="93">
        <v>0</v>
      </c>
      <c r="AO356" s="93">
        <v>0</v>
      </c>
      <c r="AP356" s="93">
        <v>0</v>
      </c>
      <c r="AQ356" s="94">
        <v>0</v>
      </c>
      <c r="AR356" s="48" t="str">
        <f t="shared" si="131"/>
        <v>revisar</v>
      </c>
      <c r="AS356" s="48" t="str">
        <f t="shared" si="131"/>
        <v>revisar</v>
      </c>
      <c r="AT356" s="48" t="str">
        <f t="shared" si="131"/>
        <v>revisar</v>
      </c>
      <c r="AU356" s="48" t="str">
        <f t="shared" si="130"/>
        <v>revisar</v>
      </c>
      <c r="AV356" s="48" t="str">
        <f t="shared" si="130"/>
        <v>revisar</v>
      </c>
      <c r="AW356" s="48" t="str">
        <f t="shared" si="130"/>
        <v>ok</v>
      </c>
      <c r="AX356" s="48" t="str">
        <f t="shared" si="130"/>
        <v>revisar</v>
      </c>
      <c r="AY356" s="48" t="str">
        <f t="shared" si="130"/>
        <v>revisar</v>
      </c>
      <c r="AZ356" s="48" t="str">
        <f t="shared" si="130"/>
        <v>revisar</v>
      </c>
      <c r="BA356" s="48" t="str">
        <f t="shared" si="130"/>
        <v>revisar</v>
      </c>
      <c r="BB356" s="48" t="str">
        <f t="shared" si="130"/>
        <v>revisar</v>
      </c>
      <c r="BC356" s="48" t="str">
        <f t="shared" si="130"/>
        <v>revisar</v>
      </c>
      <c r="BD356" s="48" t="str">
        <f t="shared" si="120"/>
        <v>ok</v>
      </c>
      <c r="BE356" s="48" t="str">
        <f t="shared" si="120"/>
        <v>ok</v>
      </c>
      <c r="BF356" s="48" t="str">
        <f t="shared" si="120"/>
        <v>ok</v>
      </c>
      <c r="BG356" s="48" t="str">
        <f t="shared" si="120"/>
        <v>ok</v>
      </c>
    </row>
    <row r="357" spans="1:59" ht="25.5" customHeight="1">
      <c r="A357" s="122"/>
      <c r="B357" s="123" t="e">
        <f t="shared" si="122"/>
        <v>#DIV/0!</v>
      </c>
      <c r="C357" s="122"/>
      <c r="D357" s="124" t="s">
        <v>756</v>
      </c>
      <c r="E357" s="132">
        <v>89381</v>
      </c>
      <c r="F357" s="125" t="s">
        <v>28</v>
      </c>
      <c r="G357" s="88" t="s">
        <v>757</v>
      </c>
      <c r="H357" s="185" t="s">
        <v>76</v>
      </c>
      <c r="I357" s="200"/>
      <c r="J357" s="94"/>
      <c r="K357" s="94">
        <v>3.98</v>
      </c>
      <c r="L357" s="94">
        <v>9.35</v>
      </c>
      <c r="M357" s="186">
        <f t="shared" si="124"/>
        <v>13.33</v>
      </c>
      <c r="N357" s="92">
        <v>0.25190000000000001</v>
      </c>
      <c r="O357" s="93">
        <f t="shared" si="125"/>
        <v>16.68</v>
      </c>
      <c r="P357" s="93"/>
      <c r="Q357" s="93">
        <f t="shared" si="126"/>
        <v>0</v>
      </c>
      <c r="R357" s="93">
        <f t="shared" si="127"/>
        <v>0</v>
      </c>
      <c r="S357" s="94">
        <f t="shared" si="128"/>
        <v>0</v>
      </c>
      <c r="T357" s="118"/>
      <c r="U357" s="118"/>
      <c r="V357" s="6" t="str">
        <f t="shared" si="105"/>
        <v>11.90</v>
      </c>
      <c r="W357" s="6" t="b">
        <f t="shared" si="129"/>
        <v>0</v>
      </c>
      <c r="X357" s="118"/>
      <c r="Y357" s="118"/>
      <c r="Z357" s="118"/>
      <c r="AA357" s="204"/>
      <c r="AB357" s="85" t="s">
        <v>654</v>
      </c>
      <c r="AC357" s="95">
        <v>0</v>
      </c>
      <c r="AD357" s="96">
        <v>0</v>
      </c>
      <c r="AE357" s="97" t="s">
        <v>64</v>
      </c>
      <c r="AF357" s="89" t="s">
        <v>64</v>
      </c>
      <c r="AG357" s="98">
        <v>0</v>
      </c>
      <c r="AH357" s="90" t="s">
        <v>64</v>
      </c>
      <c r="AI357" s="90" t="s">
        <v>64</v>
      </c>
      <c r="AJ357" s="90" t="s">
        <v>64</v>
      </c>
      <c r="AK357" s="91" t="s">
        <v>64</v>
      </c>
      <c r="AL357" s="99" t="s">
        <v>64</v>
      </c>
      <c r="AM357" s="93" t="s">
        <v>64</v>
      </c>
      <c r="AN357" s="93">
        <v>0</v>
      </c>
      <c r="AO357" s="93">
        <v>0</v>
      </c>
      <c r="AP357" s="93">
        <v>0</v>
      </c>
      <c r="AQ357" s="94">
        <v>0</v>
      </c>
      <c r="AR357" s="48" t="str">
        <f t="shared" si="131"/>
        <v>revisar</v>
      </c>
      <c r="AS357" s="48" t="str">
        <f t="shared" si="131"/>
        <v>revisar</v>
      </c>
      <c r="AT357" s="48" t="str">
        <f t="shared" si="131"/>
        <v>revisar</v>
      </c>
      <c r="AU357" s="48" t="str">
        <f t="shared" si="130"/>
        <v>revisar</v>
      </c>
      <c r="AV357" s="48" t="str">
        <f t="shared" si="130"/>
        <v>revisar</v>
      </c>
      <c r="AW357" s="48" t="str">
        <f t="shared" si="130"/>
        <v>ok</v>
      </c>
      <c r="AX357" s="48" t="str">
        <f t="shared" si="130"/>
        <v>revisar</v>
      </c>
      <c r="AY357" s="48" t="str">
        <f t="shared" si="130"/>
        <v>revisar</v>
      </c>
      <c r="AZ357" s="48" t="str">
        <f t="shared" si="130"/>
        <v>revisar</v>
      </c>
      <c r="BA357" s="48" t="str">
        <f t="shared" si="130"/>
        <v>revisar</v>
      </c>
      <c r="BB357" s="48" t="str">
        <f t="shared" si="130"/>
        <v>revisar</v>
      </c>
      <c r="BC357" s="48" t="str">
        <f t="shared" si="130"/>
        <v>revisar</v>
      </c>
      <c r="BD357" s="48" t="str">
        <f t="shared" si="120"/>
        <v>ok</v>
      </c>
      <c r="BE357" s="48" t="str">
        <f t="shared" si="120"/>
        <v>ok</v>
      </c>
      <c r="BF357" s="48" t="str">
        <f t="shared" si="120"/>
        <v>ok</v>
      </c>
      <c r="BG357" s="48" t="str">
        <f t="shared" si="120"/>
        <v>ok</v>
      </c>
    </row>
    <row r="358" spans="1:59" ht="25.5" customHeight="1">
      <c r="A358" s="122"/>
      <c r="B358" s="123" t="e">
        <f t="shared" si="122"/>
        <v>#DIV/0!</v>
      </c>
      <c r="C358" s="122"/>
      <c r="D358" s="124" t="s">
        <v>758</v>
      </c>
      <c r="E358" s="132">
        <v>89377</v>
      </c>
      <c r="F358" s="125" t="s">
        <v>28</v>
      </c>
      <c r="G358" s="88" t="s">
        <v>759</v>
      </c>
      <c r="H358" s="185" t="s">
        <v>76</v>
      </c>
      <c r="I358" s="200"/>
      <c r="J358" s="94"/>
      <c r="K358" s="94">
        <v>3.7</v>
      </c>
      <c r="L358" s="94">
        <v>7.29</v>
      </c>
      <c r="M358" s="186">
        <f t="shared" si="124"/>
        <v>10.99</v>
      </c>
      <c r="N358" s="92">
        <v>0.25190000000000001</v>
      </c>
      <c r="O358" s="93">
        <f t="shared" si="125"/>
        <v>13.75</v>
      </c>
      <c r="P358" s="93"/>
      <c r="Q358" s="93">
        <f t="shared" si="126"/>
        <v>0</v>
      </c>
      <c r="R358" s="93">
        <f t="shared" si="127"/>
        <v>0</v>
      </c>
      <c r="S358" s="94">
        <f t="shared" si="128"/>
        <v>0</v>
      </c>
      <c r="T358" s="118"/>
      <c r="U358" s="118"/>
      <c r="V358" s="6" t="str">
        <f t="shared" si="105"/>
        <v>11.91</v>
      </c>
      <c r="W358" s="6" t="b">
        <f t="shared" si="129"/>
        <v>0</v>
      </c>
      <c r="X358" s="118"/>
      <c r="Y358" s="118"/>
      <c r="Z358" s="118"/>
      <c r="AA358" s="204"/>
      <c r="AB358" s="85" t="s">
        <v>656</v>
      </c>
      <c r="AC358" s="95">
        <v>0</v>
      </c>
      <c r="AD358" s="96">
        <v>0</v>
      </c>
      <c r="AE358" s="97" t="s">
        <v>64</v>
      </c>
      <c r="AF358" s="89" t="s">
        <v>64</v>
      </c>
      <c r="AG358" s="98">
        <v>0</v>
      </c>
      <c r="AH358" s="90" t="s">
        <v>64</v>
      </c>
      <c r="AI358" s="90" t="s">
        <v>64</v>
      </c>
      <c r="AJ358" s="90" t="s">
        <v>64</v>
      </c>
      <c r="AK358" s="91" t="s">
        <v>64</v>
      </c>
      <c r="AL358" s="99" t="s">
        <v>64</v>
      </c>
      <c r="AM358" s="93" t="s">
        <v>64</v>
      </c>
      <c r="AN358" s="93">
        <v>0</v>
      </c>
      <c r="AO358" s="93">
        <v>0</v>
      </c>
      <c r="AP358" s="93">
        <v>0</v>
      </c>
      <c r="AQ358" s="94">
        <v>0</v>
      </c>
      <c r="AR358" s="48" t="str">
        <f t="shared" si="131"/>
        <v>revisar</v>
      </c>
      <c r="AS358" s="48" t="str">
        <f t="shared" si="131"/>
        <v>revisar</v>
      </c>
      <c r="AT358" s="48" t="str">
        <f t="shared" si="131"/>
        <v>revisar</v>
      </c>
      <c r="AU358" s="48" t="str">
        <f t="shared" si="130"/>
        <v>revisar</v>
      </c>
      <c r="AV358" s="48" t="str">
        <f t="shared" si="130"/>
        <v>revisar</v>
      </c>
      <c r="AW358" s="48" t="str">
        <f t="shared" si="130"/>
        <v>ok</v>
      </c>
      <c r="AX358" s="48" t="str">
        <f t="shared" si="130"/>
        <v>revisar</v>
      </c>
      <c r="AY358" s="48" t="str">
        <f t="shared" si="130"/>
        <v>revisar</v>
      </c>
      <c r="AZ358" s="48" t="str">
        <f t="shared" si="130"/>
        <v>revisar</v>
      </c>
      <c r="BA358" s="48" t="str">
        <f t="shared" si="130"/>
        <v>revisar</v>
      </c>
      <c r="BB358" s="48" t="str">
        <f t="shared" si="130"/>
        <v>revisar</v>
      </c>
      <c r="BC358" s="48" t="str">
        <f t="shared" si="130"/>
        <v>revisar</v>
      </c>
      <c r="BD358" s="48" t="str">
        <f t="shared" si="120"/>
        <v>ok</v>
      </c>
      <c r="BE358" s="48" t="str">
        <f t="shared" si="120"/>
        <v>ok</v>
      </c>
      <c r="BF358" s="48" t="str">
        <f t="shared" si="120"/>
        <v>ok</v>
      </c>
      <c r="BG358" s="48" t="str">
        <f t="shared" si="120"/>
        <v>ok</v>
      </c>
    </row>
    <row r="359" spans="1:59" ht="25.5" customHeight="1">
      <c r="A359" s="122"/>
      <c r="B359" s="123" t="e">
        <f t="shared" si="122"/>
        <v>#DIV/0!</v>
      </c>
      <c r="C359" s="122"/>
      <c r="D359" s="124" t="s">
        <v>760</v>
      </c>
      <c r="E359" s="132">
        <v>89384</v>
      </c>
      <c r="F359" s="125" t="s">
        <v>28</v>
      </c>
      <c r="G359" s="88" t="s">
        <v>761</v>
      </c>
      <c r="H359" s="185" t="s">
        <v>76</v>
      </c>
      <c r="I359" s="200"/>
      <c r="J359" s="94"/>
      <c r="K359" s="94">
        <v>4.29</v>
      </c>
      <c r="L359" s="94">
        <v>9.74</v>
      </c>
      <c r="M359" s="186">
        <f t="shared" si="124"/>
        <v>14.030000000000001</v>
      </c>
      <c r="N359" s="92">
        <v>0.25190000000000001</v>
      </c>
      <c r="O359" s="93">
        <f t="shared" si="125"/>
        <v>17.559999999999999</v>
      </c>
      <c r="P359" s="93"/>
      <c r="Q359" s="93">
        <f t="shared" si="126"/>
        <v>0</v>
      </c>
      <c r="R359" s="93">
        <f t="shared" si="127"/>
        <v>0</v>
      </c>
      <c r="S359" s="94">
        <f t="shared" si="128"/>
        <v>0</v>
      </c>
      <c r="T359" s="118"/>
      <c r="U359" s="118"/>
      <c r="V359" s="6" t="str">
        <f t="shared" si="105"/>
        <v>11.92</v>
      </c>
      <c r="W359" s="6" t="b">
        <f t="shared" si="129"/>
        <v>0</v>
      </c>
      <c r="X359" s="118"/>
      <c r="Y359" s="118"/>
      <c r="Z359" s="118"/>
      <c r="AA359" s="204"/>
      <c r="AB359" s="85" t="s">
        <v>658</v>
      </c>
      <c r="AC359" s="95">
        <v>0</v>
      </c>
      <c r="AD359" s="96">
        <v>0</v>
      </c>
      <c r="AE359" s="97" t="s">
        <v>64</v>
      </c>
      <c r="AF359" s="89" t="s">
        <v>64</v>
      </c>
      <c r="AG359" s="98">
        <v>0</v>
      </c>
      <c r="AH359" s="90" t="s">
        <v>64</v>
      </c>
      <c r="AI359" s="90" t="s">
        <v>64</v>
      </c>
      <c r="AJ359" s="90" t="s">
        <v>64</v>
      </c>
      <c r="AK359" s="91" t="s">
        <v>64</v>
      </c>
      <c r="AL359" s="99" t="s">
        <v>64</v>
      </c>
      <c r="AM359" s="93" t="s">
        <v>64</v>
      </c>
      <c r="AN359" s="93">
        <v>0</v>
      </c>
      <c r="AO359" s="93">
        <v>0</v>
      </c>
      <c r="AP359" s="93">
        <v>0</v>
      </c>
      <c r="AQ359" s="94">
        <v>0</v>
      </c>
      <c r="AR359" s="48" t="str">
        <f t="shared" si="131"/>
        <v>revisar</v>
      </c>
      <c r="AS359" s="48" t="str">
        <f t="shared" si="131"/>
        <v>revisar</v>
      </c>
      <c r="AT359" s="48" t="str">
        <f t="shared" si="131"/>
        <v>revisar</v>
      </c>
      <c r="AU359" s="48" t="str">
        <f t="shared" si="130"/>
        <v>revisar</v>
      </c>
      <c r="AV359" s="48" t="str">
        <f t="shared" si="130"/>
        <v>revisar</v>
      </c>
      <c r="AW359" s="48" t="str">
        <f t="shared" si="130"/>
        <v>ok</v>
      </c>
      <c r="AX359" s="48" t="str">
        <f t="shared" si="130"/>
        <v>revisar</v>
      </c>
      <c r="AY359" s="48" t="str">
        <f t="shared" si="130"/>
        <v>revisar</v>
      </c>
      <c r="AZ359" s="48" t="str">
        <f t="shared" si="130"/>
        <v>revisar</v>
      </c>
      <c r="BA359" s="48" t="str">
        <f t="shared" si="130"/>
        <v>revisar</v>
      </c>
      <c r="BB359" s="48" t="str">
        <f t="shared" si="130"/>
        <v>revisar</v>
      </c>
      <c r="BC359" s="48" t="str">
        <f t="shared" si="130"/>
        <v>revisar</v>
      </c>
      <c r="BD359" s="48" t="str">
        <f t="shared" si="120"/>
        <v>ok</v>
      </c>
      <c r="BE359" s="48" t="str">
        <f t="shared" si="120"/>
        <v>ok</v>
      </c>
      <c r="BF359" s="48" t="str">
        <f t="shared" si="120"/>
        <v>ok</v>
      </c>
      <c r="BG359" s="48" t="str">
        <f t="shared" si="120"/>
        <v>ok</v>
      </c>
    </row>
    <row r="360" spans="1:59" ht="25.5" customHeight="1">
      <c r="A360" s="122"/>
      <c r="B360" s="123" t="e">
        <f t="shared" si="122"/>
        <v>#DIV/0!</v>
      </c>
      <c r="C360" s="122"/>
      <c r="D360" s="124" t="s">
        <v>762</v>
      </c>
      <c r="E360" s="132">
        <v>89392</v>
      </c>
      <c r="F360" s="125" t="s">
        <v>28</v>
      </c>
      <c r="G360" s="88" t="s">
        <v>763</v>
      </c>
      <c r="H360" s="185" t="s">
        <v>76</v>
      </c>
      <c r="I360" s="200"/>
      <c r="J360" s="94"/>
      <c r="K360" s="94">
        <v>5.1100000000000003</v>
      </c>
      <c r="L360" s="94">
        <v>21.17</v>
      </c>
      <c r="M360" s="186">
        <f t="shared" si="124"/>
        <v>26.28</v>
      </c>
      <c r="N360" s="92">
        <v>0.25190000000000001</v>
      </c>
      <c r="O360" s="93">
        <f t="shared" si="125"/>
        <v>32.89</v>
      </c>
      <c r="P360" s="93"/>
      <c r="Q360" s="93">
        <f t="shared" si="126"/>
        <v>0</v>
      </c>
      <c r="R360" s="93">
        <f t="shared" si="127"/>
        <v>0</v>
      </c>
      <c r="S360" s="94">
        <f t="shared" si="128"/>
        <v>0</v>
      </c>
      <c r="T360" s="118"/>
      <c r="U360" s="118"/>
      <c r="V360" s="6" t="str">
        <f t="shared" si="105"/>
        <v>11.93</v>
      </c>
      <c r="W360" s="6" t="b">
        <f t="shared" si="129"/>
        <v>0</v>
      </c>
      <c r="X360" s="118"/>
      <c r="Y360" s="118"/>
      <c r="Z360" s="118"/>
      <c r="AA360" s="204"/>
      <c r="AB360" s="85" t="s">
        <v>660</v>
      </c>
      <c r="AC360" s="95">
        <v>0</v>
      </c>
      <c r="AD360" s="96">
        <v>0</v>
      </c>
      <c r="AE360" s="97" t="s">
        <v>64</v>
      </c>
      <c r="AF360" s="89" t="s">
        <v>64</v>
      </c>
      <c r="AG360" s="98">
        <v>0</v>
      </c>
      <c r="AH360" s="90" t="s">
        <v>64</v>
      </c>
      <c r="AI360" s="90" t="s">
        <v>64</v>
      </c>
      <c r="AJ360" s="90" t="s">
        <v>64</v>
      </c>
      <c r="AK360" s="91" t="s">
        <v>64</v>
      </c>
      <c r="AL360" s="99" t="s">
        <v>64</v>
      </c>
      <c r="AM360" s="93" t="s">
        <v>64</v>
      </c>
      <c r="AN360" s="93">
        <v>0</v>
      </c>
      <c r="AO360" s="93">
        <v>0</v>
      </c>
      <c r="AP360" s="93">
        <v>0</v>
      </c>
      <c r="AQ360" s="94">
        <v>0</v>
      </c>
      <c r="AR360" s="48" t="str">
        <f t="shared" si="131"/>
        <v>revisar</v>
      </c>
      <c r="AS360" s="48" t="str">
        <f t="shared" si="131"/>
        <v>revisar</v>
      </c>
      <c r="AT360" s="48" t="str">
        <f t="shared" si="131"/>
        <v>revisar</v>
      </c>
      <c r="AU360" s="48" t="str">
        <f t="shared" si="130"/>
        <v>revisar</v>
      </c>
      <c r="AV360" s="48" t="str">
        <f t="shared" si="130"/>
        <v>revisar</v>
      </c>
      <c r="AW360" s="48" t="str">
        <f t="shared" si="130"/>
        <v>ok</v>
      </c>
      <c r="AX360" s="48" t="str">
        <f t="shared" si="130"/>
        <v>revisar</v>
      </c>
      <c r="AY360" s="48" t="str">
        <f t="shared" si="130"/>
        <v>revisar</v>
      </c>
      <c r="AZ360" s="48" t="str">
        <f t="shared" si="130"/>
        <v>revisar</v>
      </c>
      <c r="BA360" s="48" t="str">
        <f t="shared" si="130"/>
        <v>revisar</v>
      </c>
      <c r="BB360" s="48" t="str">
        <f t="shared" si="130"/>
        <v>revisar</v>
      </c>
      <c r="BC360" s="48" t="str">
        <f t="shared" si="130"/>
        <v>revisar</v>
      </c>
      <c r="BD360" s="48" t="str">
        <f t="shared" si="120"/>
        <v>ok</v>
      </c>
      <c r="BE360" s="48" t="str">
        <f t="shared" si="120"/>
        <v>ok</v>
      </c>
      <c r="BF360" s="48" t="str">
        <f t="shared" si="120"/>
        <v>ok</v>
      </c>
      <c r="BG360" s="48" t="str">
        <f t="shared" si="120"/>
        <v>ok</v>
      </c>
    </row>
    <row r="361" spans="1:59" ht="25.5" customHeight="1">
      <c r="A361" s="122"/>
      <c r="B361" s="123" t="e">
        <f t="shared" si="122"/>
        <v>#DIV/0!</v>
      </c>
      <c r="C361" s="122"/>
      <c r="D361" s="124" t="s">
        <v>764</v>
      </c>
      <c r="E361" s="132">
        <v>89393</v>
      </c>
      <c r="F361" s="125" t="s">
        <v>28</v>
      </c>
      <c r="G361" s="88" t="s">
        <v>765</v>
      </c>
      <c r="H361" s="185" t="s">
        <v>76</v>
      </c>
      <c r="I361" s="200"/>
      <c r="J361" s="94"/>
      <c r="K361" s="94">
        <v>7.4</v>
      </c>
      <c r="L361" s="94">
        <v>4.49</v>
      </c>
      <c r="M361" s="186">
        <f t="shared" si="124"/>
        <v>11.89</v>
      </c>
      <c r="N361" s="92">
        <v>0.25190000000000001</v>
      </c>
      <c r="O361" s="93">
        <f t="shared" si="125"/>
        <v>14.88</v>
      </c>
      <c r="P361" s="93"/>
      <c r="Q361" s="93">
        <f t="shared" si="126"/>
        <v>0</v>
      </c>
      <c r="R361" s="93">
        <f t="shared" si="127"/>
        <v>0</v>
      </c>
      <c r="S361" s="94">
        <f t="shared" si="128"/>
        <v>0</v>
      </c>
      <c r="T361" s="118"/>
      <c r="U361" s="118"/>
      <c r="V361" s="6" t="str">
        <f t="shared" si="105"/>
        <v>11.94</v>
      </c>
      <c r="W361" s="6" t="b">
        <f t="shared" si="129"/>
        <v>0</v>
      </c>
      <c r="X361" s="118"/>
      <c r="Y361" s="118"/>
      <c r="Z361" s="118"/>
      <c r="AA361" s="204"/>
      <c r="AB361" s="85" t="s">
        <v>662</v>
      </c>
      <c r="AC361" s="95">
        <v>0</v>
      </c>
      <c r="AD361" s="96">
        <v>0</v>
      </c>
      <c r="AE361" s="97" t="s">
        <v>64</v>
      </c>
      <c r="AF361" s="89" t="s">
        <v>64</v>
      </c>
      <c r="AG361" s="98">
        <v>0</v>
      </c>
      <c r="AH361" s="90" t="s">
        <v>64</v>
      </c>
      <c r="AI361" s="90" t="s">
        <v>64</v>
      </c>
      <c r="AJ361" s="90" t="s">
        <v>64</v>
      </c>
      <c r="AK361" s="91" t="s">
        <v>64</v>
      </c>
      <c r="AL361" s="99" t="s">
        <v>64</v>
      </c>
      <c r="AM361" s="93" t="s">
        <v>64</v>
      </c>
      <c r="AN361" s="93">
        <v>0</v>
      </c>
      <c r="AO361" s="93">
        <v>0</v>
      </c>
      <c r="AP361" s="93">
        <v>0</v>
      </c>
      <c r="AQ361" s="94">
        <v>0</v>
      </c>
      <c r="AR361" s="48" t="str">
        <f t="shared" si="131"/>
        <v>revisar</v>
      </c>
      <c r="AS361" s="48" t="str">
        <f t="shared" si="131"/>
        <v>revisar</v>
      </c>
      <c r="AT361" s="48" t="str">
        <f t="shared" si="131"/>
        <v>revisar</v>
      </c>
      <c r="AU361" s="48" t="str">
        <f t="shared" si="130"/>
        <v>revisar</v>
      </c>
      <c r="AV361" s="48" t="str">
        <f t="shared" si="130"/>
        <v>revisar</v>
      </c>
      <c r="AW361" s="48" t="str">
        <f t="shared" si="130"/>
        <v>ok</v>
      </c>
      <c r="AX361" s="48" t="str">
        <f t="shared" si="130"/>
        <v>revisar</v>
      </c>
      <c r="AY361" s="48" t="str">
        <f t="shared" si="130"/>
        <v>revisar</v>
      </c>
      <c r="AZ361" s="48" t="str">
        <f t="shared" si="130"/>
        <v>revisar</v>
      </c>
      <c r="BA361" s="48" t="str">
        <f t="shared" si="130"/>
        <v>revisar</v>
      </c>
      <c r="BB361" s="48" t="str">
        <f t="shared" si="130"/>
        <v>revisar</v>
      </c>
      <c r="BC361" s="48" t="str">
        <f t="shared" si="130"/>
        <v>revisar</v>
      </c>
      <c r="BD361" s="48" t="str">
        <f t="shared" si="120"/>
        <v>ok</v>
      </c>
      <c r="BE361" s="48" t="str">
        <f t="shared" si="120"/>
        <v>ok</v>
      </c>
      <c r="BF361" s="48" t="str">
        <f t="shared" si="120"/>
        <v>ok</v>
      </c>
      <c r="BG361" s="48" t="str">
        <f t="shared" si="120"/>
        <v>ok</v>
      </c>
    </row>
    <row r="362" spans="1:59" ht="25.5" customHeight="1">
      <c r="A362" s="122"/>
      <c r="B362" s="123" t="e">
        <f t="shared" si="122"/>
        <v>#DIV/0!</v>
      </c>
      <c r="C362" s="122"/>
      <c r="D362" s="124" t="s">
        <v>766</v>
      </c>
      <c r="E362" s="132">
        <v>89395</v>
      </c>
      <c r="F362" s="125" t="s">
        <v>28</v>
      </c>
      <c r="G362" s="88" t="s">
        <v>767</v>
      </c>
      <c r="H362" s="185" t="s">
        <v>76</v>
      </c>
      <c r="I362" s="200"/>
      <c r="J362" s="94"/>
      <c r="K362" s="94">
        <v>8.59</v>
      </c>
      <c r="L362" s="94">
        <v>5.5</v>
      </c>
      <c r="M362" s="186">
        <f t="shared" si="124"/>
        <v>14.09</v>
      </c>
      <c r="N362" s="92">
        <v>0.25190000000000001</v>
      </c>
      <c r="O362" s="93">
        <f t="shared" si="125"/>
        <v>17.63</v>
      </c>
      <c r="P362" s="93"/>
      <c r="Q362" s="93">
        <f t="shared" si="126"/>
        <v>0</v>
      </c>
      <c r="R362" s="93">
        <f t="shared" si="127"/>
        <v>0</v>
      </c>
      <c r="S362" s="94">
        <f t="shared" si="128"/>
        <v>0</v>
      </c>
      <c r="T362" s="118"/>
      <c r="U362" s="118"/>
      <c r="V362" s="6" t="str">
        <f t="shared" si="105"/>
        <v>11.95</v>
      </c>
      <c r="W362" s="6" t="b">
        <f t="shared" si="129"/>
        <v>0</v>
      </c>
      <c r="X362" s="118"/>
      <c r="Y362" s="118"/>
      <c r="Z362" s="118"/>
      <c r="AA362" s="204"/>
      <c r="AB362" s="85" t="s">
        <v>664</v>
      </c>
      <c r="AC362" s="95">
        <v>0</v>
      </c>
      <c r="AD362" s="96">
        <v>0</v>
      </c>
      <c r="AE362" s="97" t="s">
        <v>64</v>
      </c>
      <c r="AF362" s="89" t="s">
        <v>64</v>
      </c>
      <c r="AG362" s="98">
        <v>0</v>
      </c>
      <c r="AH362" s="90" t="s">
        <v>64</v>
      </c>
      <c r="AI362" s="90" t="s">
        <v>64</v>
      </c>
      <c r="AJ362" s="90" t="s">
        <v>64</v>
      </c>
      <c r="AK362" s="91" t="s">
        <v>64</v>
      </c>
      <c r="AL362" s="99" t="s">
        <v>64</v>
      </c>
      <c r="AM362" s="93" t="s">
        <v>64</v>
      </c>
      <c r="AN362" s="93">
        <v>0</v>
      </c>
      <c r="AO362" s="93">
        <v>0</v>
      </c>
      <c r="AP362" s="93">
        <v>0</v>
      </c>
      <c r="AQ362" s="94">
        <v>0</v>
      </c>
      <c r="AR362" s="48" t="str">
        <f t="shared" si="131"/>
        <v>revisar</v>
      </c>
      <c r="AS362" s="48" t="str">
        <f t="shared" si="131"/>
        <v>revisar</v>
      </c>
      <c r="AT362" s="48" t="str">
        <f t="shared" si="131"/>
        <v>revisar</v>
      </c>
      <c r="AU362" s="48" t="str">
        <f t="shared" si="130"/>
        <v>revisar</v>
      </c>
      <c r="AV362" s="48" t="str">
        <f t="shared" si="130"/>
        <v>revisar</v>
      </c>
      <c r="AW362" s="48" t="str">
        <f t="shared" si="130"/>
        <v>ok</v>
      </c>
      <c r="AX362" s="48" t="str">
        <f t="shared" si="130"/>
        <v>revisar</v>
      </c>
      <c r="AY362" s="48" t="str">
        <f t="shared" si="130"/>
        <v>revisar</v>
      </c>
      <c r="AZ362" s="48" t="str">
        <f t="shared" si="130"/>
        <v>revisar</v>
      </c>
      <c r="BA362" s="48" t="str">
        <f t="shared" si="130"/>
        <v>revisar</v>
      </c>
      <c r="BB362" s="48" t="str">
        <f t="shared" si="130"/>
        <v>revisar</v>
      </c>
      <c r="BC362" s="48" t="str">
        <f t="shared" si="130"/>
        <v>revisar</v>
      </c>
      <c r="BD362" s="48" t="str">
        <f t="shared" si="130"/>
        <v>ok</v>
      </c>
      <c r="BE362" s="48" t="str">
        <f t="shared" si="130"/>
        <v>ok</v>
      </c>
      <c r="BF362" s="48" t="str">
        <f t="shared" si="130"/>
        <v>ok</v>
      </c>
      <c r="BG362" s="48" t="str">
        <f t="shared" si="130"/>
        <v>ok</v>
      </c>
    </row>
    <row r="363" spans="1:59" ht="25.5" customHeight="1">
      <c r="A363" s="122"/>
      <c r="B363" s="123" t="e">
        <f t="shared" si="122"/>
        <v>#DIV/0!</v>
      </c>
      <c r="C363" s="122"/>
      <c r="D363" s="124" t="s">
        <v>768</v>
      </c>
      <c r="E363" s="132">
        <v>89398</v>
      </c>
      <c r="F363" s="125" t="s">
        <v>28</v>
      </c>
      <c r="G363" s="88" t="s">
        <v>769</v>
      </c>
      <c r="H363" s="185" t="s">
        <v>76</v>
      </c>
      <c r="I363" s="200"/>
      <c r="J363" s="94"/>
      <c r="K363" s="94">
        <v>10.25</v>
      </c>
      <c r="L363" s="94">
        <v>9.41</v>
      </c>
      <c r="M363" s="186">
        <f t="shared" si="124"/>
        <v>19.66</v>
      </c>
      <c r="N363" s="92">
        <v>0.25190000000000001</v>
      </c>
      <c r="O363" s="93">
        <f t="shared" si="125"/>
        <v>24.61</v>
      </c>
      <c r="P363" s="93"/>
      <c r="Q363" s="93">
        <f t="shared" si="126"/>
        <v>0</v>
      </c>
      <c r="R363" s="93">
        <f t="shared" si="127"/>
        <v>0</v>
      </c>
      <c r="S363" s="94">
        <f t="shared" si="128"/>
        <v>0</v>
      </c>
      <c r="T363" s="118"/>
      <c r="U363" s="118"/>
      <c r="V363" s="6" t="str">
        <f t="shared" si="105"/>
        <v>11.96</v>
      </c>
      <c r="W363" s="6" t="b">
        <f t="shared" si="129"/>
        <v>0</v>
      </c>
      <c r="X363" s="118"/>
      <c r="Y363" s="118"/>
      <c r="Z363" s="118"/>
      <c r="AA363" s="204"/>
      <c r="AB363" s="85" t="s">
        <v>666</v>
      </c>
      <c r="AC363" s="95">
        <v>0</v>
      </c>
      <c r="AD363" s="96">
        <v>0</v>
      </c>
      <c r="AE363" s="97" t="s">
        <v>64</v>
      </c>
      <c r="AF363" s="89" t="s">
        <v>64</v>
      </c>
      <c r="AG363" s="98">
        <v>0</v>
      </c>
      <c r="AH363" s="90" t="s">
        <v>64</v>
      </c>
      <c r="AI363" s="90" t="s">
        <v>64</v>
      </c>
      <c r="AJ363" s="90" t="s">
        <v>64</v>
      </c>
      <c r="AK363" s="91" t="s">
        <v>64</v>
      </c>
      <c r="AL363" s="99" t="s">
        <v>64</v>
      </c>
      <c r="AM363" s="93" t="s">
        <v>64</v>
      </c>
      <c r="AN363" s="93">
        <v>0</v>
      </c>
      <c r="AO363" s="93">
        <v>0</v>
      </c>
      <c r="AP363" s="93">
        <v>0</v>
      </c>
      <c r="AQ363" s="94">
        <v>0</v>
      </c>
      <c r="AR363" s="48" t="str">
        <f t="shared" si="131"/>
        <v>revisar</v>
      </c>
      <c r="AS363" s="48" t="str">
        <f t="shared" si="131"/>
        <v>revisar</v>
      </c>
      <c r="AT363" s="48" t="str">
        <f t="shared" si="131"/>
        <v>revisar</v>
      </c>
      <c r="AU363" s="48" t="str">
        <f t="shared" si="130"/>
        <v>revisar</v>
      </c>
      <c r="AV363" s="48" t="str">
        <f t="shared" si="130"/>
        <v>revisar</v>
      </c>
      <c r="AW363" s="48" t="str">
        <f t="shared" si="130"/>
        <v>ok</v>
      </c>
      <c r="AX363" s="48" t="str">
        <f t="shared" si="130"/>
        <v>revisar</v>
      </c>
      <c r="AY363" s="48" t="str">
        <f t="shared" si="130"/>
        <v>revisar</v>
      </c>
      <c r="AZ363" s="48" t="str">
        <f t="shared" si="130"/>
        <v>revisar</v>
      </c>
      <c r="BA363" s="48" t="str">
        <f t="shared" si="130"/>
        <v>revisar</v>
      </c>
      <c r="BB363" s="48" t="str">
        <f t="shared" si="130"/>
        <v>revisar</v>
      </c>
      <c r="BC363" s="48" t="str">
        <f t="shared" si="130"/>
        <v>revisar</v>
      </c>
      <c r="BD363" s="48" t="str">
        <f t="shared" si="130"/>
        <v>ok</v>
      </c>
      <c r="BE363" s="48" t="str">
        <f t="shared" si="130"/>
        <v>ok</v>
      </c>
      <c r="BF363" s="48" t="str">
        <f t="shared" si="130"/>
        <v>ok</v>
      </c>
      <c r="BG363" s="48" t="str">
        <f t="shared" si="130"/>
        <v>ok</v>
      </c>
    </row>
    <row r="364" spans="1:59" ht="37.5" customHeight="1">
      <c r="A364" s="122"/>
      <c r="B364" s="123"/>
      <c r="C364" s="122"/>
      <c r="D364" s="124" t="s">
        <v>770</v>
      </c>
      <c r="E364" s="132">
        <v>89394</v>
      </c>
      <c r="F364" s="125" t="s">
        <v>28</v>
      </c>
      <c r="G364" s="88" t="s">
        <v>771</v>
      </c>
      <c r="H364" s="185" t="s">
        <v>76</v>
      </c>
      <c r="I364" s="200"/>
      <c r="J364" s="94"/>
      <c r="K364" s="94">
        <v>6.82</v>
      </c>
      <c r="L364" s="94">
        <v>13.22</v>
      </c>
      <c r="M364" s="186">
        <f t="shared" si="124"/>
        <v>20.04</v>
      </c>
      <c r="N364" s="92">
        <v>0.25190000000000001</v>
      </c>
      <c r="O364" s="93">
        <f t="shared" si="125"/>
        <v>25.08</v>
      </c>
      <c r="P364" s="93"/>
      <c r="Q364" s="93">
        <f t="shared" si="126"/>
        <v>0</v>
      </c>
      <c r="R364" s="93">
        <f t="shared" si="127"/>
        <v>0</v>
      </c>
      <c r="S364" s="94">
        <f t="shared" si="128"/>
        <v>0</v>
      </c>
      <c r="T364" s="118"/>
      <c r="U364" s="118"/>
      <c r="V364" s="6" t="str">
        <f t="shared" si="105"/>
        <v>11.97</v>
      </c>
      <c r="W364" s="6" t="b">
        <f t="shared" si="129"/>
        <v>0</v>
      </c>
      <c r="X364" s="118"/>
      <c r="Y364" s="118"/>
      <c r="Z364" s="118"/>
      <c r="AA364" s="204"/>
      <c r="AB364" s="85"/>
      <c r="AC364" s="95"/>
      <c r="AD364" s="96"/>
      <c r="AE364" s="97"/>
      <c r="AF364" s="89"/>
      <c r="AG364" s="98"/>
      <c r="AH364" s="90"/>
      <c r="AI364" s="90"/>
      <c r="AJ364" s="90"/>
      <c r="AK364" s="91"/>
      <c r="AL364" s="99"/>
      <c r="AM364" s="93"/>
      <c r="AN364" s="93"/>
      <c r="AO364" s="93"/>
      <c r="AP364" s="93"/>
      <c r="AQ364" s="94"/>
    </row>
    <row r="365" spans="1:59" ht="37.5" customHeight="1">
      <c r="A365" s="122"/>
      <c r="B365" s="123"/>
      <c r="C365" s="122"/>
      <c r="D365" s="124" t="s">
        <v>772</v>
      </c>
      <c r="E365" s="132">
        <v>89396</v>
      </c>
      <c r="F365" s="125" t="s">
        <v>28</v>
      </c>
      <c r="G365" s="88" t="s">
        <v>773</v>
      </c>
      <c r="H365" s="185" t="s">
        <v>76</v>
      </c>
      <c r="I365" s="200"/>
      <c r="J365" s="94"/>
      <c r="K365" s="94">
        <v>7.41</v>
      </c>
      <c r="L365" s="94">
        <v>14.56</v>
      </c>
      <c r="M365" s="186">
        <f t="shared" si="124"/>
        <v>21.97</v>
      </c>
      <c r="N365" s="92">
        <v>0.25190000000000001</v>
      </c>
      <c r="O365" s="93">
        <f t="shared" si="125"/>
        <v>27.5</v>
      </c>
      <c r="P365" s="93"/>
      <c r="Q365" s="93">
        <f t="shared" si="126"/>
        <v>0</v>
      </c>
      <c r="R365" s="93">
        <f t="shared" si="127"/>
        <v>0</v>
      </c>
      <c r="S365" s="94">
        <f t="shared" si="128"/>
        <v>0</v>
      </c>
      <c r="T365" s="118"/>
      <c r="U365" s="118"/>
      <c r="V365" s="6" t="str">
        <f t="shared" si="105"/>
        <v>11.98</v>
      </c>
      <c r="W365" s="6" t="b">
        <f t="shared" si="129"/>
        <v>0</v>
      </c>
      <c r="X365" s="118"/>
      <c r="Y365" s="118"/>
      <c r="Z365" s="118"/>
      <c r="AA365" s="204"/>
      <c r="AB365" s="85"/>
      <c r="AC365" s="95"/>
      <c r="AD365" s="96"/>
      <c r="AE365" s="97"/>
      <c r="AF365" s="89"/>
      <c r="AG365" s="98"/>
      <c r="AH365" s="90"/>
      <c r="AI365" s="90"/>
      <c r="AJ365" s="90"/>
      <c r="AK365" s="91"/>
      <c r="AL365" s="99"/>
      <c r="AM365" s="93"/>
      <c r="AN365" s="93"/>
      <c r="AO365" s="93"/>
      <c r="AP365" s="93"/>
      <c r="AQ365" s="94"/>
    </row>
    <row r="366" spans="1:59" ht="37.5" customHeight="1">
      <c r="A366" s="122"/>
      <c r="B366" s="123" t="e">
        <f>S366/$S$697</f>
        <v>#DIV/0!</v>
      </c>
      <c r="C366" s="122"/>
      <c r="D366" s="124" t="s">
        <v>774</v>
      </c>
      <c r="E366" s="132">
        <v>89399</v>
      </c>
      <c r="F366" s="125" t="s">
        <v>28</v>
      </c>
      <c r="G366" s="88" t="s">
        <v>775</v>
      </c>
      <c r="H366" s="185" t="s">
        <v>76</v>
      </c>
      <c r="I366" s="200"/>
      <c r="J366" s="94"/>
      <c r="K366" s="94">
        <v>8.41</v>
      </c>
      <c r="L366" s="94">
        <v>18.260000000000002</v>
      </c>
      <c r="M366" s="186">
        <f t="shared" si="124"/>
        <v>26.67</v>
      </c>
      <c r="N366" s="92">
        <v>0.25190000000000001</v>
      </c>
      <c r="O366" s="93">
        <f t="shared" si="125"/>
        <v>33.380000000000003</v>
      </c>
      <c r="P366" s="93"/>
      <c r="Q366" s="93">
        <f t="shared" si="126"/>
        <v>0</v>
      </c>
      <c r="R366" s="93">
        <f t="shared" si="127"/>
        <v>0</v>
      </c>
      <c r="S366" s="94">
        <f t="shared" si="128"/>
        <v>0</v>
      </c>
      <c r="T366" s="118"/>
      <c r="U366" s="118"/>
      <c r="V366" s="6" t="str">
        <f t="shared" si="105"/>
        <v>11.99</v>
      </c>
      <c r="W366" s="6" t="b">
        <f t="shared" si="129"/>
        <v>0</v>
      </c>
      <c r="X366" s="118"/>
      <c r="Y366" s="118"/>
      <c r="Z366" s="118"/>
      <c r="AA366" s="204"/>
      <c r="AB366" s="85" t="s">
        <v>668</v>
      </c>
      <c r="AC366" s="95">
        <v>0</v>
      </c>
      <c r="AD366" s="96">
        <v>0</v>
      </c>
      <c r="AE366" s="97" t="s">
        <v>64</v>
      </c>
      <c r="AF366" s="89" t="s">
        <v>64</v>
      </c>
      <c r="AG366" s="98">
        <v>0</v>
      </c>
      <c r="AH366" s="90" t="s">
        <v>64</v>
      </c>
      <c r="AI366" s="90" t="s">
        <v>64</v>
      </c>
      <c r="AJ366" s="90" t="s">
        <v>64</v>
      </c>
      <c r="AK366" s="91" t="s">
        <v>64</v>
      </c>
      <c r="AL366" s="99" t="s">
        <v>64</v>
      </c>
      <c r="AM366" s="93" t="s">
        <v>64</v>
      </c>
      <c r="AN366" s="93">
        <v>0</v>
      </c>
      <c r="AO366" s="93">
        <v>0</v>
      </c>
      <c r="AP366" s="93">
        <v>0</v>
      </c>
      <c r="AQ366" s="94">
        <v>0</v>
      </c>
      <c r="AR366" s="48" t="str">
        <f t="shared" si="131"/>
        <v>revisar</v>
      </c>
      <c r="AS366" s="48" t="str">
        <f t="shared" si="131"/>
        <v>revisar</v>
      </c>
      <c r="AT366" s="48" t="str">
        <f t="shared" si="131"/>
        <v>revisar</v>
      </c>
      <c r="AU366" s="48" t="str">
        <f t="shared" si="130"/>
        <v>revisar</v>
      </c>
      <c r="AV366" s="48" t="str">
        <f t="shared" si="130"/>
        <v>revisar</v>
      </c>
      <c r="AW366" s="48" t="str">
        <f t="shared" si="130"/>
        <v>ok</v>
      </c>
      <c r="AX366" s="48" t="str">
        <f t="shared" si="130"/>
        <v>revisar</v>
      </c>
      <c r="AY366" s="48" t="str">
        <f t="shared" si="130"/>
        <v>revisar</v>
      </c>
      <c r="AZ366" s="48" t="str">
        <f t="shared" si="130"/>
        <v>revisar</v>
      </c>
      <c r="BA366" s="48" t="str">
        <f t="shared" si="130"/>
        <v>revisar</v>
      </c>
      <c r="BB366" s="48" t="str">
        <f t="shared" si="130"/>
        <v>revisar</v>
      </c>
      <c r="BC366" s="48" t="str">
        <f t="shared" si="130"/>
        <v>revisar</v>
      </c>
      <c r="BD366" s="48" t="str">
        <f t="shared" si="130"/>
        <v>ok</v>
      </c>
      <c r="BE366" s="48" t="str">
        <f t="shared" si="130"/>
        <v>ok</v>
      </c>
      <c r="BF366" s="48" t="str">
        <f t="shared" si="130"/>
        <v>ok</v>
      </c>
      <c r="BG366" s="48" t="str">
        <f t="shared" si="130"/>
        <v>ok</v>
      </c>
    </row>
    <row r="367" spans="1:59" ht="25.5" customHeight="1">
      <c r="A367" s="122"/>
      <c r="B367" s="123" t="e">
        <f>S367/$S$697</f>
        <v>#DIV/0!</v>
      </c>
      <c r="C367" s="122"/>
      <c r="D367" s="124" t="s">
        <v>776</v>
      </c>
      <c r="E367" s="132">
        <v>89397</v>
      </c>
      <c r="F367" s="125" t="s">
        <v>28</v>
      </c>
      <c r="G367" s="88" t="s">
        <v>777</v>
      </c>
      <c r="H367" s="185" t="s">
        <v>76</v>
      </c>
      <c r="I367" s="200"/>
      <c r="J367" s="94"/>
      <c r="K367" s="94">
        <v>8</v>
      </c>
      <c r="L367" s="94">
        <v>7.95</v>
      </c>
      <c r="M367" s="186">
        <f t="shared" si="124"/>
        <v>15.95</v>
      </c>
      <c r="N367" s="92">
        <v>0.25190000000000001</v>
      </c>
      <c r="O367" s="93">
        <f t="shared" si="125"/>
        <v>19.96</v>
      </c>
      <c r="P367" s="93"/>
      <c r="Q367" s="93">
        <f t="shared" si="126"/>
        <v>0</v>
      </c>
      <c r="R367" s="93">
        <f t="shared" si="127"/>
        <v>0</v>
      </c>
      <c r="S367" s="94">
        <f t="shared" si="128"/>
        <v>0</v>
      </c>
      <c r="T367" s="118"/>
      <c r="U367" s="118"/>
      <c r="V367" s="6" t="str">
        <f t="shared" si="105"/>
        <v>11.100</v>
      </c>
      <c r="W367" s="6" t="b">
        <f t="shared" si="129"/>
        <v>0</v>
      </c>
      <c r="X367" s="118"/>
      <c r="Y367" s="118"/>
      <c r="Z367" s="118"/>
      <c r="AA367" s="204"/>
      <c r="AB367" s="85" t="s">
        <v>670</v>
      </c>
      <c r="AC367" s="95">
        <v>0</v>
      </c>
      <c r="AD367" s="96">
        <v>0</v>
      </c>
      <c r="AE367" s="97" t="s">
        <v>64</v>
      </c>
      <c r="AF367" s="89" t="s">
        <v>64</v>
      </c>
      <c r="AG367" s="98">
        <v>0</v>
      </c>
      <c r="AH367" s="90" t="s">
        <v>64</v>
      </c>
      <c r="AI367" s="90" t="s">
        <v>64</v>
      </c>
      <c r="AJ367" s="90" t="s">
        <v>64</v>
      </c>
      <c r="AK367" s="91" t="s">
        <v>64</v>
      </c>
      <c r="AL367" s="99" t="s">
        <v>64</v>
      </c>
      <c r="AM367" s="93" t="s">
        <v>64</v>
      </c>
      <c r="AN367" s="93">
        <v>0</v>
      </c>
      <c r="AO367" s="93">
        <v>0</v>
      </c>
      <c r="AP367" s="93">
        <v>0</v>
      </c>
      <c r="AQ367" s="94">
        <v>0</v>
      </c>
      <c r="AR367" s="48" t="str">
        <f t="shared" si="131"/>
        <v>revisar</v>
      </c>
      <c r="AS367" s="48" t="str">
        <f t="shared" si="131"/>
        <v>revisar</v>
      </c>
      <c r="AT367" s="48" t="str">
        <f t="shared" si="131"/>
        <v>revisar</v>
      </c>
      <c r="AU367" s="48" t="str">
        <f t="shared" si="130"/>
        <v>revisar</v>
      </c>
      <c r="AV367" s="48" t="str">
        <f t="shared" si="130"/>
        <v>revisar</v>
      </c>
      <c r="AW367" s="48" t="str">
        <f t="shared" si="130"/>
        <v>ok</v>
      </c>
      <c r="AX367" s="48" t="str">
        <f t="shared" si="130"/>
        <v>revisar</v>
      </c>
      <c r="AY367" s="48" t="str">
        <f t="shared" si="130"/>
        <v>revisar</v>
      </c>
      <c r="AZ367" s="48" t="str">
        <f t="shared" si="130"/>
        <v>revisar</v>
      </c>
      <c r="BA367" s="48" t="str">
        <f t="shared" si="130"/>
        <v>revisar</v>
      </c>
      <c r="BB367" s="48" t="str">
        <f t="shared" si="130"/>
        <v>revisar</v>
      </c>
      <c r="BC367" s="48" t="str">
        <f t="shared" si="130"/>
        <v>revisar</v>
      </c>
      <c r="BD367" s="48" t="str">
        <f t="shared" ref="BD367:BG532" si="132">IF(AN367=P367,"ok","revisar")</f>
        <v>ok</v>
      </c>
      <c r="BE367" s="48" t="str">
        <f t="shared" si="132"/>
        <v>ok</v>
      </c>
      <c r="BF367" s="48" t="str">
        <f t="shared" si="132"/>
        <v>ok</v>
      </c>
      <c r="BG367" s="48" t="str">
        <f t="shared" si="132"/>
        <v>ok</v>
      </c>
    </row>
    <row r="368" spans="1:59" ht="25.5" customHeight="1">
      <c r="A368" s="122"/>
      <c r="B368" s="123"/>
      <c r="C368" s="122"/>
      <c r="D368" s="124" t="s">
        <v>778</v>
      </c>
      <c r="E368" s="132">
        <v>89400</v>
      </c>
      <c r="F368" s="125" t="s">
        <v>28</v>
      </c>
      <c r="G368" s="88" t="s">
        <v>779</v>
      </c>
      <c r="H368" s="185" t="s">
        <v>76</v>
      </c>
      <c r="I368" s="200"/>
      <c r="J368" s="94"/>
      <c r="K368" s="94">
        <v>9.41</v>
      </c>
      <c r="L368" s="94">
        <v>12.07</v>
      </c>
      <c r="M368" s="186">
        <f t="shared" si="124"/>
        <v>21.48</v>
      </c>
      <c r="N368" s="92">
        <v>0.25190000000000001</v>
      </c>
      <c r="O368" s="93">
        <f t="shared" si="125"/>
        <v>26.89</v>
      </c>
      <c r="P368" s="93"/>
      <c r="Q368" s="93">
        <f t="shared" si="126"/>
        <v>0</v>
      </c>
      <c r="R368" s="93">
        <f t="shared" si="127"/>
        <v>0</v>
      </c>
      <c r="S368" s="94">
        <f t="shared" si="128"/>
        <v>0</v>
      </c>
      <c r="T368" s="118"/>
      <c r="U368" s="118"/>
      <c r="V368" s="6" t="str">
        <f t="shared" si="105"/>
        <v>11.101</v>
      </c>
      <c r="W368" s="6" t="b">
        <f t="shared" si="129"/>
        <v>0</v>
      </c>
      <c r="X368" s="118"/>
      <c r="Y368" s="118"/>
      <c r="Z368" s="118"/>
      <c r="AA368" s="204"/>
      <c r="AB368" s="85"/>
      <c r="AC368" s="95"/>
      <c r="AD368" s="96"/>
      <c r="AE368" s="97"/>
      <c r="AF368" s="89"/>
      <c r="AG368" s="98"/>
      <c r="AH368" s="90"/>
      <c r="AI368" s="90"/>
      <c r="AJ368" s="90"/>
      <c r="AK368" s="91"/>
      <c r="AL368" s="99"/>
      <c r="AM368" s="93"/>
      <c r="AN368" s="93"/>
      <c r="AO368" s="93"/>
      <c r="AP368" s="93"/>
      <c r="AQ368" s="94"/>
    </row>
    <row r="369" spans="1:59" ht="25.5" customHeight="1">
      <c r="A369" s="122"/>
      <c r="B369" s="123"/>
      <c r="C369" s="122"/>
      <c r="D369" s="124" t="s">
        <v>780</v>
      </c>
      <c r="E369" s="132">
        <v>89576</v>
      </c>
      <c r="F369" s="125" t="s">
        <v>28</v>
      </c>
      <c r="G369" s="88" t="s">
        <v>781</v>
      </c>
      <c r="H369" s="185" t="s">
        <v>46</v>
      </c>
      <c r="I369" s="200"/>
      <c r="J369" s="94"/>
      <c r="K369" s="94">
        <v>2.0299999999999998</v>
      </c>
      <c r="L369" s="94">
        <v>25.01</v>
      </c>
      <c r="M369" s="186">
        <f t="shared" si="124"/>
        <v>27.040000000000003</v>
      </c>
      <c r="N369" s="92">
        <v>0.25190000000000001</v>
      </c>
      <c r="O369" s="93">
        <f t="shared" si="125"/>
        <v>33.85</v>
      </c>
      <c r="P369" s="93"/>
      <c r="Q369" s="93">
        <f t="shared" si="126"/>
        <v>0</v>
      </c>
      <c r="R369" s="93">
        <f t="shared" si="127"/>
        <v>0</v>
      </c>
      <c r="S369" s="94">
        <f t="shared" si="128"/>
        <v>0</v>
      </c>
      <c r="T369" s="118"/>
      <c r="U369" s="118"/>
      <c r="V369" s="6" t="str">
        <f t="shared" si="105"/>
        <v>11.102</v>
      </c>
      <c r="W369" s="6" t="b">
        <f t="shared" si="129"/>
        <v>0</v>
      </c>
      <c r="X369" s="118"/>
      <c r="Y369" s="118"/>
      <c r="Z369" s="118"/>
      <c r="AA369" s="204"/>
      <c r="AB369" s="85"/>
      <c r="AC369" s="95"/>
      <c r="AD369" s="96"/>
      <c r="AE369" s="97"/>
      <c r="AF369" s="89"/>
      <c r="AG369" s="98"/>
      <c r="AH369" s="90"/>
      <c r="AI369" s="90"/>
      <c r="AJ369" s="90"/>
      <c r="AK369" s="91"/>
      <c r="AL369" s="99"/>
      <c r="AM369" s="93"/>
      <c r="AN369" s="93"/>
      <c r="AO369" s="93"/>
      <c r="AP369" s="93"/>
      <c r="AQ369" s="94"/>
    </row>
    <row r="370" spans="1:59" ht="25.5" customHeight="1">
      <c r="A370" s="122"/>
      <c r="B370" s="123"/>
      <c r="C370" s="122"/>
      <c r="D370" s="124" t="s">
        <v>782</v>
      </c>
      <c r="E370" s="132">
        <v>89578</v>
      </c>
      <c r="F370" s="125" t="s">
        <v>28</v>
      </c>
      <c r="G370" s="88" t="s">
        <v>783</v>
      </c>
      <c r="H370" s="185" t="s">
        <v>46</v>
      </c>
      <c r="I370" s="200"/>
      <c r="J370" s="94"/>
      <c r="K370" s="94">
        <v>3.2</v>
      </c>
      <c r="L370" s="94">
        <v>30.41</v>
      </c>
      <c r="M370" s="186">
        <f t="shared" si="124"/>
        <v>33.61</v>
      </c>
      <c r="N370" s="92">
        <v>0.25190000000000001</v>
      </c>
      <c r="O370" s="93">
        <f t="shared" si="125"/>
        <v>42.07</v>
      </c>
      <c r="P370" s="93"/>
      <c r="Q370" s="93">
        <f t="shared" si="126"/>
        <v>0</v>
      </c>
      <c r="R370" s="93">
        <f t="shared" si="127"/>
        <v>0</v>
      </c>
      <c r="S370" s="94">
        <f t="shared" si="128"/>
        <v>0</v>
      </c>
      <c r="T370" s="118"/>
      <c r="U370" s="118"/>
      <c r="V370" s="6" t="str">
        <f t="shared" si="105"/>
        <v>11.103</v>
      </c>
      <c r="W370" s="6" t="b">
        <f t="shared" si="129"/>
        <v>0</v>
      </c>
      <c r="X370" s="118"/>
      <c r="Y370" s="118"/>
      <c r="Z370" s="118"/>
      <c r="AA370" s="204"/>
      <c r="AB370" s="85"/>
      <c r="AC370" s="95"/>
      <c r="AD370" s="96"/>
      <c r="AE370" s="97"/>
      <c r="AF370" s="89"/>
      <c r="AG370" s="98"/>
      <c r="AH370" s="90"/>
      <c r="AI370" s="90"/>
      <c r="AJ370" s="90"/>
      <c r="AK370" s="91"/>
      <c r="AL370" s="99"/>
      <c r="AM370" s="93"/>
      <c r="AN370" s="93"/>
      <c r="AO370" s="93"/>
      <c r="AP370" s="93"/>
      <c r="AQ370" s="94"/>
    </row>
    <row r="371" spans="1:59" ht="25.5" customHeight="1">
      <c r="A371" s="122"/>
      <c r="B371" s="123"/>
      <c r="C371" s="122"/>
      <c r="D371" s="124" t="s">
        <v>784</v>
      </c>
      <c r="E371" s="132">
        <v>89580</v>
      </c>
      <c r="F371" s="125" t="s">
        <v>28</v>
      </c>
      <c r="G371" s="88" t="s">
        <v>785</v>
      </c>
      <c r="H371" s="185" t="s">
        <v>46</v>
      </c>
      <c r="I371" s="200"/>
      <c r="J371" s="94"/>
      <c r="K371" s="94">
        <v>5.54</v>
      </c>
      <c r="L371" s="94">
        <v>63.9</v>
      </c>
      <c r="M371" s="186">
        <f t="shared" si="124"/>
        <v>69.44</v>
      </c>
      <c r="N371" s="92">
        <v>0.25190000000000001</v>
      </c>
      <c r="O371" s="93">
        <f t="shared" si="125"/>
        <v>86.93</v>
      </c>
      <c r="P371" s="93"/>
      <c r="Q371" s="93">
        <f t="shared" si="126"/>
        <v>0</v>
      </c>
      <c r="R371" s="93">
        <f t="shared" si="127"/>
        <v>0</v>
      </c>
      <c r="S371" s="94">
        <f t="shared" si="128"/>
        <v>0</v>
      </c>
      <c r="T371" s="118"/>
      <c r="U371" s="118"/>
      <c r="V371" s="6" t="str">
        <f t="shared" si="105"/>
        <v>11.104</v>
      </c>
      <c r="W371" s="6" t="b">
        <f t="shared" si="129"/>
        <v>0</v>
      </c>
      <c r="X371" s="118"/>
      <c r="Y371" s="118"/>
      <c r="Z371" s="118"/>
      <c r="AA371" s="204"/>
      <c r="AB371" s="85"/>
      <c r="AC371" s="95"/>
      <c r="AD371" s="96"/>
      <c r="AE371" s="97"/>
      <c r="AF371" s="89"/>
      <c r="AG371" s="98"/>
      <c r="AH371" s="90"/>
      <c r="AI371" s="90"/>
      <c r="AJ371" s="90"/>
      <c r="AK371" s="91"/>
      <c r="AL371" s="99"/>
      <c r="AM371" s="93"/>
      <c r="AN371" s="93"/>
      <c r="AO371" s="93"/>
      <c r="AP371" s="93"/>
      <c r="AQ371" s="94"/>
    </row>
    <row r="372" spans="1:59" ht="25.5" customHeight="1">
      <c r="A372" s="122"/>
      <c r="B372" s="123"/>
      <c r="C372" s="122"/>
      <c r="D372" s="124" t="s">
        <v>786</v>
      </c>
      <c r="E372" s="132">
        <v>89581</v>
      </c>
      <c r="F372" s="125" t="s">
        <v>28</v>
      </c>
      <c r="G372" s="88" t="s">
        <v>787</v>
      </c>
      <c r="H372" s="185" t="s">
        <v>76</v>
      </c>
      <c r="I372" s="200"/>
      <c r="J372" s="94"/>
      <c r="K372" s="94">
        <v>7.36</v>
      </c>
      <c r="L372" s="94">
        <v>26.73</v>
      </c>
      <c r="M372" s="186">
        <f t="shared" si="124"/>
        <v>34.090000000000003</v>
      </c>
      <c r="N372" s="92">
        <v>0.25190000000000001</v>
      </c>
      <c r="O372" s="93">
        <f t="shared" si="125"/>
        <v>42.67</v>
      </c>
      <c r="P372" s="93"/>
      <c r="Q372" s="93">
        <f t="shared" si="126"/>
        <v>0</v>
      </c>
      <c r="R372" s="93">
        <f t="shared" si="127"/>
        <v>0</v>
      </c>
      <c r="S372" s="94">
        <f t="shared" si="128"/>
        <v>0</v>
      </c>
      <c r="T372" s="118"/>
      <c r="U372" s="118"/>
      <c r="V372" s="6" t="str">
        <f t="shared" si="105"/>
        <v>11.105</v>
      </c>
      <c r="W372" s="6" t="b">
        <f t="shared" si="129"/>
        <v>0</v>
      </c>
      <c r="X372" s="118"/>
      <c r="Y372" s="118"/>
      <c r="Z372" s="118"/>
      <c r="AA372" s="204"/>
      <c r="AB372" s="85"/>
      <c r="AC372" s="95"/>
      <c r="AD372" s="96"/>
      <c r="AE372" s="97"/>
      <c r="AF372" s="89"/>
      <c r="AG372" s="98"/>
      <c r="AH372" s="90"/>
      <c r="AI372" s="90"/>
      <c r="AJ372" s="90"/>
      <c r="AK372" s="91"/>
      <c r="AL372" s="99"/>
      <c r="AM372" s="93"/>
      <c r="AN372" s="93"/>
      <c r="AO372" s="93"/>
      <c r="AP372" s="93"/>
      <c r="AQ372" s="94"/>
    </row>
    <row r="373" spans="1:59" ht="25.5" customHeight="1">
      <c r="A373" s="122"/>
      <c r="B373" s="123"/>
      <c r="C373" s="122"/>
      <c r="D373" s="124" t="s">
        <v>788</v>
      </c>
      <c r="E373" s="132">
        <v>89584</v>
      </c>
      <c r="F373" s="125" t="s">
        <v>28</v>
      </c>
      <c r="G373" s="88" t="s">
        <v>789</v>
      </c>
      <c r="H373" s="185" t="s">
        <v>76</v>
      </c>
      <c r="I373" s="200"/>
      <c r="J373" s="94"/>
      <c r="K373" s="94">
        <v>11.57</v>
      </c>
      <c r="L373" s="94">
        <v>33.33</v>
      </c>
      <c r="M373" s="186">
        <f t="shared" si="124"/>
        <v>44.9</v>
      </c>
      <c r="N373" s="92">
        <v>0.25190000000000001</v>
      </c>
      <c r="O373" s="93">
        <f t="shared" si="125"/>
        <v>56.21</v>
      </c>
      <c r="P373" s="93"/>
      <c r="Q373" s="93">
        <f t="shared" si="126"/>
        <v>0</v>
      </c>
      <c r="R373" s="93">
        <f t="shared" si="127"/>
        <v>0</v>
      </c>
      <c r="S373" s="94">
        <f t="shared" si="128"/>
        <v>0</v>
      </c>
      <c r="T373" s="118"/>
      <c r="U373" s="118"/>
      <c r="V373" s="6" t="str">
        <f t="shared" si="105"/>
        <v>11.106</v>
      </c>
      <c r="W373" s="6" t="b">
        <f t="shared" si="129"/>
        <v>0</v>
      </c>
      <c r="X373" s="118"/>
      <c r="Y373" s="118"/>
      <c r="Z373" s="118"/>
      <c r="AA373" s="204"/>
      <c r="AB373" s="85"/>
      <c r="AC373" s="95"/>
      <c r="AD373" s="96"/>
      <c r="AE373" s="97"/>
      <c r="AF373" s="89"/>
      <c r="AG373" s="98"/>
      <c r="AH373" s="90"/>
      <c r="AI373" s="90"/>
      <c r="AJ373" s="90"/>
      <c r="AK373" s="91"/>
      <c r="AL373" s="99"/>
      <c r="AM373" s="93"/>
      <c r="AN373" s="93"/>
      <c r="AO373" s="93"/>
      <c r="AP373" s="93"/>
      <c r="AQ373" s="94"/>
    </row>
    <row r="374" spans="1:59" ht="25.5" customHeight="1">
      <c r="A374" s="122"/>
      <c r="B374" s="123"/>
      <c r="C374" s="122"/>
      <c r="D374" s="124" t="s">
        <v>790</v>
      </c>
      <c r="E374" s="132">
        <v>89590</v>
      </c>
      <c r="F374" s="125" t="s">
        <v>28</v>
      </c>
      <c r="G374" s="88" t="s">
        <v>791</v>
      </c>
      <c r="H374" s="185" t="s">
        <v>76</v>
      </c>
      <c r="I374" s="200"/>
      <c r="J374" s="94"/>
      <c r="K374" s="94">
        <v>20</v>
      </c>
      <c r="L374" s="94">
        <v>113.2</v>
      </c>
      <c r="M374" s="186">
        <f t="shared" si="124"/>
        <v>133.19999999999999</v>
      </c>
      <c r="N374" s="92">
        <v>0.25190000000000001</v>
      </c>
      <c r="O374" s="93">
        <f t="shared" si="125"/>
        <v>166.75</v>
      </c>
      <c r="P374" s="93"/>
      <c r="Q374" s="93">
        <f t="shared" si="126"/>
        <v>0</v>
      </c>
      <c r="R374" s="93">
        <f t="shared" si="127"/>
        <v>0</v>
      </c>
      <c r="S374" s="94">
        <f t="shared" si="128"/>
        <v>0</v>
      </c>
      <c r="T374" s="118"/>
      <c r="U374" s="118"/>
      <c r="V374" s="6" t="str">
        <f t="shared" si="105"/>
        <v>11.107</v>
      </c>
      <c r="W374" s="6" t="b">
        <f t="shared" si="129"/>
        <v>0</v>
      </c>
      <c r="X374" s="118"/>
      <c r="Y374" s="118"/>
      <c r="Z374" s="118"/>
      <c r="AA374" s="204"/>
      <c r="AB374" s="85"/>
      <c r="AC374" s="95"/>
      <c r="AD374" s="96"/>
      <c r="AE374" s="97"/>
      <c r="AF374" s="89"/>
      <c r="AG374" s="98"/>
      <c r="AH374" s="90"/>
      <c r="AI374" s="90"/>
      <c r="AJ374" s="90"/>
      <c r="AK374" s="91"/>
      <c r="AL374" s="99"/>
      <c r="AM374" s="93"/>
      <c r="AN374" s="93"/>
      <c r="AO374" s="93"/>
      <c r="AP374" s="93"/>
      <c r="AQ374" s="94"/>
    </row>
    <row r="375" spans="1:59" ht="25.5" customHeight="1">
      <c r="A375" s="122"/>
      <c r="B375" s="123"/>
      <c r="C375" s="122"/>
      <c r="D375" s="124" t="s">
        <v>792</v>
      </c>
      <c r="E375" s="132">
        <v>4351</v>
      </c>
      <c r="F375" s="125" t="s">
        <v>28</v>
      </c>
      <c r="G375" s="88" t="s">
        <v>793</v>
      </c>
      <c r="H375" s="185" t="s">
        <v>76</v>
      </c>
      <c r="I375" s="200"/>
      <c r="J375" s="94"/>
      <c r="K375" s="94">
        <v>0</v>
      </c>
      <c r="L375" s="94">
        <v>17.64</v>
      </c>
      <c r="M375" s="186">
        <f t="shared" si="124"/>
        <v>17.64</v>
      </c>
      <c r="N375" s="92">
        <v>0.25190000000000001</v>
      </c>
      <c r="O375" s="93">
        <f t="shared" si="125"/>
        <v>22.08</v>
      </c>
      <c r="P375" s="93"/>
      <c r="Q375" s="93">
        <f t="shared" si="126"/>
        <v>0</v>
      </c>
      <c r="R375" s="93">
        <f t="shared" si="127"/>
        <v>0</v>
      </c>
      <c r="S375" s="94">
        <f t="shared" si="128"/>
        <v>0</v>
      </c>
      <c r="T375" s="118"/>
      <c r="U375" s="118"/>
      <c r="V375" s="6" t="str">
        <f t="shared" si="105"/>
        <v>11.108</v>
      </c>
      <c r="W375" s="6" t="b">
        <f t="shared" si="129"/>
        <v>0</v>
      </c>
      <c r="X375" s="118"/>
      <c r="Y375" s="118"/>
      <c r="Z375" s="118"/>
      <c r="AA375" s="204"/>
      <c r="AB375" s="85"/>
      <c r="AC375" s="95"/>
      <c r="AD375" s="96"/>
      <c r="AE375" s="97"/>
      <c r="AF375" s="89"/>
      <c r="AG375" s="98"/>
      <c r="AH375" s="90"/>
      <c r="AI375" s="90"/>
      <c r="AJ375" s="90"/>
      <c r="AK375" s="91"/>
      <c r="AL375" s="99"/>
      <c r="AM375" s="93"/>
      <c r="AN375" s="93"/>
      <c r="AO375" s="93"/>
      <c r="AP375" s="93"/>
      <c r="AQ375" s="94"/>
    </row>
    <row r="376" spans="1:59" ht="25.5" customHeight="1">
      <c r="A376" s="122"/>
      <c r="B376" s="123"/>
      <c r="C376" s="122"/>
      <c r="D376" s="124" t="s">
        <v>794</v>
      </c>
      <c r="E376" s="132" t="s">
        <v>795</v>
      </c>
      <c r="F376" s="125" t="s">
        <v>42</v>
      </c>
      <c r="G376" s="88" t="s">
        <v>796</v>
      </c>
      <c r="H376" s="185" t="s">
        <v>76</v>
      </c>
      <c r="I376" s="200"/>
      <c r="J376" s="94"/>
      <c r="K376" s="94">
        <v>5.58</v>
      </c>
      <c r="L376" s="94">
        <v>50</v>
      </c>
      <c r="M376" s="186">
        <f t="shared" si="124"/>
        <v>55.58</v>
      </c>
      <c r="N376" s="92">
        <v>0.25190000000000001</v>
      </c>
      <c r="O376" s="93">
        <f t="shared" si="125"/>
        <v>69.58</v>
      </c>
      <c r="P376" s="93"/>
      <c r="Q376" s="93">
        <f t="shared" si="126"/>
        <v>0</v>
      </c>
      <c r="R376" s="93">
        <f t="shared" si="127"/>
        <v>0</v>
      </c>
      <c r="S376" s="94">
        <f t="shared" si="128"/>
        <v>0</v>
      </c>
      <c r="T376" s="118"/>
      <c r="U376" s="118"/>
      <c r="V376" s="6" t="str">
        <f t="shared" si="105"/>
        <v>11.109</v>
      </c>
      <c r="W376" s="6" t="b">
        <f t="shared" si="129"/>
        <v>0</v>
      </c>
      <c r="X376" s="118"/>
      <c r="Y376" s="118"/>
      <c r="Z376" s="118"/>
      <c r="AA376" s="204"/>
      <c r="AB376" s="85"/>
      <c r="AC376" s="95"/>
      <c r="AD376" s="96"/>
      <c r="AE376" s="97"/>
      <c r="AF376" s="89"/>
      <c r="AG376" s="98"/>
      <c r="AH376" s="90"/>
      <c r="AI376" s="90"/>
      <c r="AJ376" s="90"/>
      <c r="AK376" s="91"/>
      <c r="AL376" s="99"/>
      <c r="AM376" s="93"/>
      <c r="AN376" s="93"/>
      <c r="AO376" s="93"/>
      <c r="AP376" s="93"/>
      <c r="AQ376" s="94"/>
    </row>
    <row r="377" spans="1:59" ht="25.5" customHeight="1">
      <c r="A377" s="122"/>
      <c r="B377" s="123" t="e">
        <f>S377/$S$697</f>
        <v>#DIV/0!</v>
      </c>
      <c r="C377" s="122"/>
      <c r="D377" s="124" t="s">
        <v>797</v>
      </c>
      <c r="E377" s="132" t="s">
        <v>798</v>
      </c>
      <c r="F377" s="125" t="s">
        <v>42</v>
      </c>
      <c r="G377" s="88" t="s">
        <v>799</v>
      </c>
      <c r="H377" s="185" t="s">
        <v>76</v>
      </c>
      <c r="I377" s="200"/>
      <c r="J377" s="94"/>
      <c r="K377" s="94">
        <v>5.58</v>
      </c>
      <c r="L377" s="94">
        <v>4.34</v>
      </c>
      <c r="M377" s="186">
        <f t="shared" si="124"/>
        <v>9.92</v>
      </c>
      <c r="N377" s="92">
        <v>0.25190000000000001</v>
      </c>
      <c r="O377" s="93">
        <f t="shared" si="125"/>
        <v>12.41</v>
      </c>
      <c r="P377" s="93"/>
      <c r="Q377" s="93">
        <f t="shared" si="126"/>
        <v>0</v>
      </c>
      <c r="R377" s="93">
        <f t="shared" si="127"/>
        <v>0</v>
      </c>
      <c r="S377" s="94">
        <f t="shared" si="128"/>
        <v>0</v>
      </c>
      <c r="T377" s="118"/>
      <c r="U377" s="118"/>
      <c r="V377" s="6" t="str">
        <f t="shared" si="105"/>
        <v>11.110</v>
      </c>
      <c r="W377" s="6" t="b">
        <f t="shared" si="129"/>
        <v>0</v>
      </c>
      <c r="X377" s="118"/>
      <c r="Y377" s="118"/>
      <c r="Z377" s="118"/>
      <c r="AA377" s="204"/>
      <c r="AB377" s="85" t="s">
        <v>673</v>
      </c>
      <c r="AC377" s="95">
        <v>0</v>
      </c>
      <c r="AD377" s="96">
        <v>0</v>
      </c>
      <c r="AE377" s="97" t="s">
        <v>64</v>
      </c>
      <c r="AF377" s="89" t="s">
        <v>64</v>
      </c>
      <c r="AG377" s="98">
        <v>0</v>
      </c>
      <c r="AH377" s="90" t="s">
        <v>64</v>
      </c>
      <c r="AI377" s="90" t="s">
        <v>64</v>
      </c>
      <c r="AJ377" s="90" t="s">
        <v>64</v>
      </c>
      <c r="AK377" s="91" t="s">
        <v>64</v>
      </c>
      <c r="AL377" s="99" t="s">
        <v>64</v>
      </c>
      <c r="AM377" s="93" t="s">
        <v>64</v>
      </c>
      <c r="AN377" s="93">
        <v>0</v>
      </c>
      <c r="AO377" s="93">
        <v>0</v>
      </c>
      <c r="AP377" s="93">
        <v>0</v>
      </c>
      <c r="AQ377" s="94">
        <v>0</v>
      </c>
      <c r="AR377" s="48" t="str">
        <f t="shared" si="131"/>
        <v>revisar</v>
      </c>
      <c r="AS377" s="48" t="str">
        <f t="shared" si="131"/>
        <v>revisar</v>
      </c>
      <c r="AT377" s="48" t="str">
        <f t="shared" si="131"/>
        <v>revisar</v>
      </c>
      <c r="AU377" s="48" t="str">
        <f t="shared" si="131"/>
        <v>revisar</v>
      </c>
      <c r="AV377" s="48" t="str">
        <f t="shared" si="131"/>
        <v>revisar</v>
      </c>
      <c r="AW377" s="48" t="str">
        <f t="shared" si="131"/>
        <v>ok</v>
      </c>
      <c r="AX377" s="48" t="str">
        <f t="shared" si="131"/>
        <v>revisar</v>
      </c>
      <c r="AY377" s="48" t="str">
        <f t="shared" si="131"/>
        <v>revisar</v>
      </c>
      <c r="AZ377" s="48" t="str">
        <f t="shared" si="131"/>
        <v>revisar</v>
      </c>
      <c r="BA377" s="48" t="str">
        <f t="shared" si="131"/>
        <v>revisar</v>
      </c>
      <c r="BB377" s="48" t="str">
        <f t="shared" si="131"/>
        <v>revisar</v>
      </c>
      <c r="BC377" s="48" t="str">
        <f t="shared" si="131"/>
        <v>revisar</v>
      </c>
      <c r="BD377" s="48" t="str">
        <f t="shared" si="132"/>
        <v>ok</v>
      </c>
      <c r="BE377" s="48" t="str">
        <f t="shared" si="132"/>
        <v>ok</v>
      </c>
      <c r="BF377" s="48" t="str">
        <f t="shared" si="132"/>
        <v>ok</v>
      </c>
      <c r="BG377" s="48" t="str">
        <f t="shared" si="132"/>
        <v>ok</v>
      </c>
    </row>
    <row r="378" spans="1:59" ht="6" customHeight="1">
      <c r="A378" s="122"/>
      <c r="B378" s="123"/>
      <c r="C378" s="122"/>
      <c r="D378" s="102"/>
      <c r="E378" s="102"/>
      <c r="F378" s="126"/>
      <c r="G378" s="127"/>
      <c r="H378" s="101"/>
      <c r="I378" s="188"/>
      <c r="J378" s="193"/>
      <c r="K378" s="193"/>
      <c r="L378" s="193"/>
      <c r="M378" s="190"/>
      <c r="N378" s="129"/>
      <c r="O378" s="109"/>
      <c r="P378" s="109"/>
      <c r="Q378" s="109"/>
      <c r="R378" s="109"/>
      <c r="S378" s="110"/>
      <c r="T378" s="118"/>
      <c r="U378" s="118"/>
      <c r="V378" s="6">
        <f t="shared" si="105"/>
        <v>0</v>
      </c>
      <c r="W378" s="6">
        <f t="shared" si="129"/>
        <v>0</v>
      </c>
      <c r="X378" s="118"/>
      <c r="Y378" s="118"/>
      <c r="Z378" s="118"/>
      <c r="AA378" s="204"/>
      <c r="AB378" s="102"/>
      <c r="AC378" s="102"/>
      <c r="AD378" s="130"/>
      <c r="AE378" s="127"/>
      <c r="AF378" s="102"/>
      <c r="AG378" s="131"/>
      <c r="AH378" s="128"/>
      <c r="AI378" s="128"/>
      <c r="AJ378" s="128"/>
      <c r="AK378" s="107"/>
      <c r="AL378" s="129"/>
      <c r="AM378" s="109"/>
      <c r="AN378" s="109"/>
      <c r="AO378" s="109"/>
      <c r="AP378" s="109"/>
      <c r="AQ378" s="110"/>
      <c r="AR378" s="48" t="str">
        <f t="shared" si="131"/>
        <v>ok</v>
      </c>
      <c r="AS378" s="48" t="str">
        <f t="shared" si="131"/>
        <v>ok</v>
      </c>
      <c r="AT378" s="48" t="str">
        <f t="shared" si="131"/>
        <v>ok</v>
      </c>
      <c r="AU378" s="48" t="str">
        <f t="shared" si="131"/>
        <v>ok</v>
      </c>
      <c r="AV378" s="48" t="str">
        <f t="shared" si="131"/>
        <v>ok</v>
      </c>
      <c r="AW378" s="48" t="str">
        <f t="shared" si="131"/>
        <v>ok</v>
      </c>
      <c r="AX378" s="48" t="str">
        <f t="shared" si="131"/>
        <v>ok</v>
      </c>
      <c r="AY378" s="48" t="str">
        <f t="shared" si="131"/>
        <v>ok</v>
      </c>
      <c r="AZ378" s="48" t="str">
        <f t="shared" si="131"/>
        <v>ok</v>
      </c>
      <c r="BA378" s="48" t="str">
        <f t="shared" si="131"/>
        <v>ok</v>
      </c>
      <c r="BB378" s="48" t="str">
        <f t="shared" si="131"/>
        <v>ok</v>
      </c>
      <c r="BC378" s="48" t="str">
        <f t="shared" si="131"/>
        <v>ok</v>
      </c>
      <c r="BD378" s="48" t="str">
        <f t="shared" si="132"/>
        <v>ok</v>
      </c>
      <c r="BE378" s="48" t="str">
        <f t="shared" si="132"/>
        <v>ok</v>
      </c>
      <c r="BF378" s="48" t="str">
        <f t="shared" si="132"/>
        <v>ok</v>
      </c>
      <c r="BG378" s="48" t="str">
        <f t="shared" si="132"/>
        <v>ok</v>
      </c>
    </row>
    <row r="379" spans="1:59" ht="15" customHeight="1">
      <c r="A379" s="51"/>
      <c r="B379" s="52"/>
      <c r="C379" s="51"/>
      <c r="D379" s="111"/>
      <c r="E379" s="112"/>
      <c r="F379" s="112"/>
      <c r="G379" s="112"/>
      <c r="H379" s="191"/>
      <c r="I379" s="192"/>
      <c r="J379" s="191"/>
      <c r="K379" s="191"/>
      <c r="L379" s="191"/>
      <c r="M379" s="191"/>
      <c r="N379" s="83"/>
      <c r="O379" s="113" t="str">
        <f>CONCATENATE("Subtotal ",G267)</f>
        <v>Subtotal INSTALAÇÕES HIDROSSANITÁRIAS</v>
      </c>
      <c r="P379" s="114"/>
      <c r="Q379" s="114">
        <f>SUM(Q268:Q378)</f>
        <v>0</v>
      </c>
      <c r="R379" s="114">
        <f>SUM(R268:R378)</f>
        <v>0</v>
      </c>
      <c r="S379" s="115">
        <f>SUM(S268:S378)</f>
        <v>0</v>
      </c>
      <c r="T379" s="116"/>
      <c r="U379" s="6">
        <v>1</v>
      </c>
      <c r="V379" s="6"/>
      <c r="W379" s="6"/>
      <c r="X379" s="100">
        <f>SUM(P379:R379)</f>
        <v>0</v>
      </c>
      <c r="Y379" s="6" t="str">
        <f>IF(X379&lt;&gt;S379,"erro","ok")</f>
        <v>ok</v>
      </c>
      <c r="Z379" s="6"/>
      <c r="AA379" s="203"/>
      <c r="AB379" s="111"/>
      <c r="AC379" s="112"/>
      <c r="AD379" s="112"/>
      <c r="AE379" s="112"/>
      <c r="AF379" s="112"/>
      <c r="AG379" s="112"/>
      <c r="AH379" s="112"/>
      <c r="AI379" s="112"/>
      <c r="AJ379" s="112"/>
      <c r="AK379" s="112"/>
      <c r="AL379" s="83"/>
      <c r="AM379" s="113" t="s">
        <v>377</v>
      </c>
      <c r="AN379" s="114">
        <v>0</v>
      </c>
      <c r="AO379" s="114">
        <v>0</v>
      </c>
      <c r="AP379" s="114">
        <v>0</v>
      </c>
      <c r="AQ379" s="115">
        <v>0</v>
      </c>
      <c r="AR379" s="48" t="str">
        <f t="shared" si="131"/>
        <v>ok</v>
      </c>
      <c r="AS379" s="48" t="str">
        <f t="shared" si="131"/>
        <v>ok</v>
      </c>
      <c r="AT379" s="48" t="str">
        <f t="shared" si="131"/>
        <v>ok</v>
      </c>
      <c r="AU379" s="48" t="str">
        <f t="shared" si="131"/>
        <v>ok</v>
      </c>
      <c r="AV379" s="48" t="str">
        <f t="shared" si="131"/>
        <v>ok</v>
      </c>
      <c r="AW379" s="48" t="str">
        <f t="shared" si="131"/>
        <v>ok</v>
      </c>
      <c r="AX379" s="48" t="str">
        <f t="shared" si="131"/>
        <v>ok</v>
      </c>
      <c r="AY379" s="48" t="str">
        <f t="shared" si="131"/>
        <v>ok</v>
      </c>
      <c r="AZ379" s="48" t="str">
        <f t="shared" si="131"/>
        <v>ok</v>
      </c>
      <c r="BA379" s="48" t="str">
        <f t="shared" si="131"/>
        <v>ok</v>
      </c>
      <c r="BB379" s="48" t="str">
        <f t="shared" si="131"/>
        <v>ok</v>
      </c>
      <c r="BC379" s="48" t="str">
        <f t="shared" si="131"/>
        <v>revisar</v>
      </c>
      <c r="BD379" s="48" t="str">
        <f t="shared" si="132"/>
        <v>ok</v>
      </c>
      <c r="BE379" s="48" t="str">
        <f t="shared" si="132"/>
        <v>ok</v>
      </c>
      <c r="BF379" s="48" t="str">
        <f t="shared" si="132"/>
        <v>ok</v>
      </c>
      <c r="BG379" s="48" t="str">
        <f t="shared" si="132"/>
        <v>ok</v>
      </c>
    </row>
    <row r="380" spans="1:59" ht="6" customHeight="1">
      <c r="A380" s="38"/>
      <c r="B380" s="74"/>
      <c r="C380" s="38"/>
      <c r="D380" s="117"/>
      <c r="E380" s="118"/>
      <c r="F380" s="119"/>
      <c r="G380" s="119"/>
      <c r="H380" s="118"/>
      <c r="I380" s="120"/>
      <c r="J380" s="118"/>
      <c r="K380" s="118"/>
      <c r="L380" s="118"/>
      <c r="M380" s="118"/>
      <c r="N380" s="6"/>
      <c r="O380" s="118"/>
      <c r="P380" s="118"/>
      <c r="Q380" s="118"/>
      <c r="R380" s="118"/>
      <c r="S380" s="121"/>
      <c r="T380" s="6"/>
      <c r="U380" s="6"/>
      <c r="V380" s="6">
        <f t="shared" si="105"/>
        <v>0</v>
      </c>
      <c r="W380" s="6">
        <f t="shared" si="129"/>
        <v>0</v>
      </c>
      <c r="X380" s="6"/>
      <c r="Y380" s="6"/>
      <c r="Z380" s="6"/>
      <c r="AA380" s="203"/>
      <c r="AB380" s="117"/>
      <c r="AC380" s="118"/>
      <c r="AD380" s="119"/>
      <c r="AE380" s="119"/>
      <c r="AF380" s="118"/>
      <c r="AG380" s="118"/>
      <c r="AH380" s="118"/>
      <c r="AI380" s="118"/>
      <c r="AJ380" s="118"/>
      <c r="AK380" s="118"/>
      <c r="AL380" s="6"/>
      <c r="AM380" s="118"/>
      <c r="AN380" s="118"/>
      <c r="AO380" s="118"/>
      <c r="AP380" s="118"/>
      <c r="AQ380" s="121"/>
      <c r="AR380" s="48" t="str">
        <f t="shared" si="131"/>
        <v>ok</v>
      </c>
      <c r="AS380" s="48" t="str">
        <f t="shared" si="131"/>
        <v>ok</v>
      </c>
      <c r="AT380" s="48" t="str">
        <f t="shared" si="131"/>
        <v>ok</v>
      </c>
      <c r="AU380" s="48" t="str">
        <f t="shared" si="131"/>
        <v>ok</v>
      </c>
      <c r="AV380" s="48" t="str">
        <f t="shared" si="131"/>
        <v>ok</v>
      </c>
      <c r="AW380" s="48" t="str">
        <f t="shared" si="131"/>
        <v>ok</v>
      </c>
      <c r="AX380" s="48" t="str">
        <f t="shared" si="131"/>
        <v>ok</v>
      </c>
      <c r="AY380" s="48" t="str">
        <f t="shared" si="131"/>
        <v>ok</v>
      </c>
      <c r="AZ380" s="48" t="str">
        <f t="shared" si="131"/>
        <v>ok</v>
      </c>
      <c r="BA380" s="48" t="str">
        <f t="shared" si="131"/>
        <v>ok</v>
      </c>
      <c r="BB380" s="48" t="str">
        <f t="shared" si="131"/>
        <v>ok</v>
      </c>
      <c r="BC380" s="48" t="str">
        <f t="shared" si="131"/>
        <v>ok</v>
      </c>
      <c r="BD380" s="48" t="str">
        <f t="shared" si="132"/>
        <v>ok</v>
      </c>
      <c r="BE380" s="48" t="str">
        <f t="shared" si="132"/>
        <v>ok</v>
      </c>
      <c r="BF380" s="48" t="str">
        <f t="shared" si="132"/>
        <v>ok</v>
      </c>
      <c r="BG380" s="48" t="str">
        <f t="shared" si="132"/>
        <v>ok</v>
      </c>
    </row>
    <row r="381" spans="1:59" ht="15" customHeight="1">
      <c r="A381" s="51"/>
      <c r="B381" s="52"/>
      <c r="C381" s="51"/>
      <c r="D381" s="79">
        <v>12</v>
      </c>
      <c r="E381" s="80"/>
      <c r="F381" s="80"/>
      <c r="G381" s="81" t="s">
        <v>176</v>
      </c>
      <c r="H381" s="81"/>
      <c r="I381" s="82"/>
      <c r="J381" s="81"/>
      <c r="K381" s="81"/>
      <c r="L381" s="81"/>
      <c r="M381" s="81"/>
      <c r="N381" s="83"/>
      <c r="O381" s="81"/>
      <c r="P381" s="81"/>
      <c r="Q381" s="81"/>
      <c r="R381" s="81"/>
      <c r="S381" s="84">
        <f>S524</f>
        <v>0</v>
      </c>
      <c r="T381" s="6"/>
      <c r="U381" s="6"/>
      <c r="V381" s="6">
        <f t="shared" si="105"/>
        <v>12</v>
      </c>
      <c r="W381" s="6">
        <f t="shared" si="129"/>
        <v>0</v>
      </c>
      <c r="X381" s="6"/>
      <c r="Y381" s="6"/>
      <c r="Z381" s="6"/>
      <c r="AA381" s="203"/>
      <c r="AB381" s="79">
        <v>12</v>
      </c>
      <c r="AC381" s="80"/>
      <c r="AD381" s="80"/>
      <c r="AE381" s="81" t="s">
        <v>307</v>
      </c>
      <c r="AF381" s="81"/>
      <c r="AG381" s="81"/>
      <c r="AH381" s="81"/>
      <c r="AI381" s="81"/>
      <c r="AJ381" s="81"/>
      <c r="AK381" s="81"/>
      <c r="AL381" s="83"/>
      <c r="AM381" s="81"/>
      <c r="AN381" s="81"/>
      <c r="AO381" s="81"/>
      <c r="AP381" s="81"/>
      <c r="AQ381" s="84">
        <v>0</v>
      </c>
      <c r="AR381" s="48" t="str">
        <f t="shared" si="131"/>
        <v>ok</v>
      </c>
      <c r="AS381" s="48" t="str">
        <f t="shared" si="131"/>
        <v>ok</v>
      </c>
      <c r="AT381" s="48" t="str">
        <f t="shared" si="131"/>
        <v>ok</v>
      </c>
      <c r="AU381" s="48" t="str">
        <f t="shared" si="131"/>
        <v>revisar</v>
      </c>
      <c r="AV381" s="48" t="str">
        <f t="shared" si="131"/>
        <v>ok</v>
      </c>
      <c r="AW381" s="48" t="str">
        <f t="shared" si="131"/>
        <v>ok</v>
      </c>
      <c r="AX381" s="48" t="str">
        <f t="shared" si="131"/>
        <v>ok</v>
      </c>
      <c r="AY381" s="48" t="str">
        <f t="shared" si="131"/>
        <v>ok</v>
      </c>
      <c r="AZ381" s="48" t="str">
        <f t="shared" si="131"/>
        <v>ok</v>
      </c>
      <c r="BA381" s="48" t="str">
        <f t="shared" si="131"/>
        <v>ok</v>
      </c>
      <c r="BB381" s="48" t="str">
        <f t="shared" si="131"/>
        <v>ok</v>
      </c>
      <c r="BC381" s="48" t="str">
        <f t="shared" si="131"/>
        <v>ok</v>
      </c>
      <c r="BD381" s="48" t="str">
        <f t="shared" si="132"/>
        <v>ok</v>
      </c>
      <c r="BE381" s="48" t="str">
        <f t="shared" si="132"/>
        <v>ok</v>
      </c>
      <c r="BF381" s="48" t="str">
        <f t="shared" si="132"/>
        <v>ok</v>
      </c>
      <c r="BG381" s="48" t="str">
        <f t="shared" si="132"/>
        <v>ok</v>
      </c>
    </row>
    <row r="382" spans="1:59" ht="26.25" customHeight="1">
      <c r="A382" s="122"/>
      <c r="B382" s="123" t="e">
        <f t="shared" ref="B382:B413" si="133">S382/$S$697</f>
        <v>#DIV/0!</v>
      </c>
      <c r="C382" s="122"/>
      <c r="D382" s="124" t="s">
        <v>800</v>
      </c>
      <c r="E382" s="132">
        <v>97609</v>
      </c>
      <c r="F382" s="125" t="s">
        <v>28</v>
      </c>
      <c r="G382" s="88" t="s">
        <v>801</v>
      </c>
      <c r="H382" s="185" t="s">
        <v>76</v>
      </c>
      <c r="I382" s="200"/>
      <c r="J382" s="94"/>
      <c r="K382" s="94">
        <v>4.84</v>
      </c>
      <c r="L382" s="94">
        <v>10.15</v>
      </c>
      <c r="M382" s="186">
        <f t="shared" ref="M382:M445" si="134">SUM(K382:L382)</f>
        <v>14.99</v>
      </c>
      <c r="N382" s="92">
        <v>0.25190000000000001</v>
      </c>
      <c r="O382" s="93">
        <f t="shared" ref="O382:O445" si="135">IF(N382="-",M382,(TRUNC(M382*(1+N382),2)))</f>
        <v>18.760000000000002</v>
      </c>
      <c r="P382" s="93"/>
      <c r="Q382" s="93">
        <f t="shared" ref="Q382:Q445" si="136">IF($L382=0,$S382,IF(K382=0,0,IF($N382&lt;&gt;"-",IFERROR(TRUNC(TRUNC((K382*(1+$N382)),2)*$I382,2),0),IFERROR(TRUNC(K382*$I382,2),0))))</f>
        <v>0</v>
      </c>
      <c r="R382" s="93">
        <f t="shared" ref="R382:R445" si="137">IF(L382=0,0,S382-Q382)</f>
        <v>0</v>
      </c>
      <c r="S382" s="94">
        <f t="shared" ref="S382:S445" si="138">IFERROR(ROUND(ROUND(O382,2)*ROUND(I382,2),2),0)</f>
        <v>0</v>
      </c>
      <c r="T382" s="118"/>
      <c r="U382" s="118"/>
      <c r="V382" s="6" t="str">
        <f t="shared" si="105"/>
        <v>12.1</v>
      </c>
      <c r="W382" s="6" t="b">
        <f t="shared" si="129"/>
        <v>0</v>
      </c>
      <c r="X382" s="118"/>
      <c r="Y382" s="118"/>
      <c r="Z382" s="118"/>
      <c r="AA382" s="204"/>
      <c r="AB382" s="85" t="s">
        <v>800</v>
      </c>
      <c r="AC382" s="95">
        <v>0</v>
      </c>
      <c r="AD382" s="96">
        <v>0</v>
      </c>
      <c r="AE382" s="97" t="s">
        <v>64</v>
      </c>
      <c r="AF382" s="89" t="s">
        <v>64</v>
      </c>
      <c r="AG382" s="98">
        <v>0</v>
      </c>
      <c r="AH382" s="90" t="s">
        <v>64</v>
      </c>
      <c r="AI382" s="90" t="s">
        <v>64</v>
      </c>
      <c r="AJ382" s="90" t="s">
        <v>64</v>
      </c>
      <c r="AK382" s="91" t="s">
        <v>64</v>
      </c>
      <c r="AL382" s="99" t="s">
        <v>64</v>
      </c>
      <c r="AM382" s="93" t="s">
        <v>64</v>
      </c>
      <c r="AN382" s="93">
        <v>0</v>
      </c>
      <c r="AO382" s="93">
        <v>0</v>
      </c>
      <c r="AP382" s="93">
        <v>0</v>
      </c>
      <c r="AQ382" s="94">
        <v>0</v>
      </c>
      <c r="AR382" s="48" t="str">
        <f t="shared" si="131"/>
        <v>ok</v>
      </c>
      <c r="AS382" s="48" t="str">
        <f t="shared" si="131"/>
        <v>revisar</v>
      </c>
      <c r="AT382" s="48" t="str">
        <f t="shared" si="131"/>
        <v>revisar</v>
      </c>
      <c r="AU382" s="48" t="str">
        <f t="shared" si="131"/>
        <v>revisar</v>
      </c>
      <c r="AV382" s="48" t="str">
        <f t="shared" si="131"/>
        <v>revisar</v>
      </c>
      <c r="AW382" s="48" t="str">
        <f t="shared" si="131"/>
        <v>ok</v>
      </c>
      <c r="AX382" s="48" t="str">
        <f t="shared" si="131"/>
        <v>revisar</v>
      </c>
      <c r="AY382" s="48" t="str">
        <f t="shared" si="131"/>
        <v>revisar</v>
      </c>
      <c r="AZ382" s="48" t="str">
        <f t="shared" si="131"/>
        <v>revisar</v>
      </c>
      <c r="BA382" s="48" t="str">
        <f t="shared" si="131"/>
        <v>revisar</v>
      </c>
      <c r="BB382" s="48" t="str">
        <f t="shared" si="131"/>
        <v>revisar</v>
      </c>
      <c r="BC382" s="48" t="str">
        <f t="shared" si="131"/>
        <v>revisar</v>
      </c>
      <c r="BD382" s="48" t="str">
        <f t="shared" si="132"/>
        <v>ok</v>
      </c>
      <c r="BE382" s="48" t="str">
        <f t="shared" si="132"/>
        <v>ok</v>
      </c>
      <c r="BF382" s="48" t="str">
        <f t="shared" si="132"/>
        <v>ok</v>
      </c>
      <c r="BG382" s="48" t="str">
        <f t="shared" si="132"/>
        <v>ok</v>
      </c>
    </row>
    <row r="383" spans="1:59" ht="26.25" customHeight="1">
      <c r="A383" s="122"/>
      <c r="B383" s="123" t="e">
        <f t="shared" si="133"/>
        <v>#DIV/0!</v>
      </c>
      <c r="C383" s="122"/>
      <c r="D383" s="124" t="s">
        <v>802</v>
      </c>
      <c r="E383" s="86">
        <v>97610</v>
      </c>
      <c r="F383" s="125" t="s">
        <v>28</v>
      </c>
      <c r="G383" s="88" t="s">
        <v>803</v>
      </c>
      <c r="H383" s="185" t="s">
        <v>76</v>
      </c>
      <c r="I383" s="200"/>
      <c r="J383" s="94"/>
      <c r="K383" s="94">
        <v>4.8499999999999996</v>
      </c>
      <c r="L383" s="94">
        <v>10.75</v>
      </c>
      <c r="M383" s="186">
        <f t="shared" si="134"/>
        <v>15.6</v>
      </c>
      <c r="N383" s="92">
        <v>0.25190000000000001</v>
      </c>
      <c r="O383" s="93">
        <f t="shared" si="135"/>
        <v>19.52</v>
      </c>
      <c r="P383" s="93"/>
      <c r="Q383" s="93">
        <f t="shared" si="136"/>
        <v>0</v>
      </c>
      <c r="R383" s="93">
        <f t="shared" si="137"/>
        <v>0</v>
      </c>
      <c r="S383" s="94">
        <f t="shared" si="138"/>
        <v>0</v>
      </c>
      <c r="T383" s="118"/>
      <c r="U383" s="118"/>
      <c r="V383" s="6" t="str">
        <f t="shared" si="105"/>
        <v>12.2</v>
      </c>
      <c r="W383" s="6" t="b">
        <f t="shared" si="129"/>
        <v>0</v>
      </c>
      <c r="X383" s="118"/>
      <c r="Y383" s="118"/>
      <c r="Z383" s="118"/>
      <c r="AA383" s="204"/>
      <c r="AB383" s="85" t="s">
        <v>802</v>
      </c>
      <c r="AC383" s="95">
        <v>0</v>
      </c>
      <c r="AD383" s="96">
        <v>0</v>
      </c>
      <c r="AE383" s="97" t="s">
        <v>64</v>
      </c>
      <c r="AF383" s="89" t="s">
        <v>64</v>
      </c>
      <c r="AG383" s="98">
        <v>0</v>
      </c>
      <c r="AH383" s="90" t="s">
        <v>64</v>
      </c>
      <c r="AI383" s="90" t="s">
        <v>64</v>
      </c>
      <c r="AJ383" s="90" t="s">
        <v>64</v>
      </c>
      <c r="AK383" s="91" t="s">
        <v>64</v>
      </c>
      <c r="AL383" s="99" t="s">
        <v>64</v>
      </c>
      <c r="AM383" s="93" t="s">
        <v>64</v>
      </c>
      <c r="AN383" s="93">
        <v>0</v>
      </c>
      <c r="AO383" s="93">
        <v>0</v>
      </c>
      <c r="AP383" s="93">
        <v>0</v>
      </c>
      <c r="AQ383" s="94">
        <v>0</v>
      </c>
      <c r="AR383" s="48" t="str">
        <f t="shared" si="131"/>
        <v>ok</v>
      </c>
      <c r="AS383" s="48" t="str">
        <f t="shared" si="131"/>
        <v>revisar</v>
      </c>
      <c r="AT383" s="48" t="str">
        <f t="shared" si="131"/>
        <v>revisar</v>
      </c>
      <c r="AU383" s="48" t="str">
        <f t="shared" si="131"/>
        <v>revisar</v>
      </c>
      <c r="AV383" s="48" t="str">
        <f t="shared" si="131"/>
        <v>revisar</v>
      </c>
      <c r="AW383" s="48" t="str">
        <f t="shared" si="131"/>
        <v>ok</v>
      </c>
      <c r="AX383" s="48" t="str">
        <f t="shared" si="131"/>
        <v>revisar</v>
      </c>
      <c r="AY383" s="48" t="str">
        <f t="shared" si="131"/>
        <v>revisar</v>
      </c>
      <c r="AZ383" s="48" t="str">
        <f t="shared" si="131"/>
        <v>revisar</v>
      </c>
      <c r="BA383" s="48" t="str">
        <f t="shared" si="131"/>
        <v>revisar</v>
      </c>
      <c r="BB383" s="48" t="str">
        <f t="shared" si="131"/>
        <v>revisar</v>
      </c>
      <c r="BC383" s="48" t="str">
        <f t="shared" si="131"/>
        <v>revisar</v>
      </c>
      <c r="BD383" s="48" t="str">
        <f t="shared" si="132"/>
        <v>ok</v>
      </c>
      <c r="BE383" s="48" t="str">
        <f t="shared" si="132"/>
        <v>ok</v>
      </c>
      <c r="BF383" s="48" t="str">
        <f t="shared" si="132"/>
        <v>ok</v>
      </c>
      <c r="BG383" s="48" t="str">
        <f t="shared" si="132"/>
        <v>ok</v>
      </c>
    </row>
    <row r="384" spans="1:59" ht="26.25" customHeight="1">
      <c r="A384" s="122"/>
      <c r="B384" s="123" t="e">
        <f t="shared" si="133"/>
        <v>#DIV/0!</v>
      </c>
      <c r="C384" s="122"/>
      <c r="D384" s="124" t="s">
        <v>804</v>
      </c>
      <c r="E384" s="86" t="s">
        <v>60</v>
      </c>
      <c r="F384" s="125" t="s">
        <v>42</v>
      </c>
      <c r="G384" s="88" t="s">
        <v>805</v>
      </c>
      <c r="H384" s="185" t="s">
        <v>76</v>
      </c>
      <c r="I384" s="200"/>
      <c r="J384" s="94"/>
      <c r="K384" s="94">
        <v>10.81</v>
      </c>
      <c r="L384" s="94">
        <v>8.82</v>
      </c>
      <c r="M384" s="186">
        <f t="shared" si="134"/>
        <v>19.630000000000003</v>
      </c>
      <c r="N384" s="92">
        <v>0.25190000000000001</v>
      </c>
      <c r="O384" s="93">
        <f t="shared" si="135"/>
        <v>24.57</v>
      </c>
      <c r="P384" s="93"/>
      <c r="Q384" s="93">
        <f t="shared" si="136"/>
        <v>0</v>
      </c>
      <c r="R384" s="93">
        <f t="shared" si="137"/>
        <v>0</v>
      </c>
      <c r="S384" s="94">
        <f t="shared" si="138"/>
        <v>0</v>
      </c>
      <c r="T384" s="118"/>
      <c r="U384" s="118"/>
      <c r="V384" s="6" t="str">
        <f t="shared" si="105"/>
        <v>12.3</v>
      </c>
      <c r="W384" s="6" t="b">
        <f t="shared" si="129"/>
        <v>0</v>
      </c>
      <c r="X384" s="118"/>
      <c r="Y384" s="118"/>
      <c r="Z384" s="118"/>
      <c r="AA384" s="204"/>
      <c r="AB384" s="85" t="s">
        <v>804</v>
      </c>
      <c r="AC384" s="95">
        <v>0</v>
      </c>
      <c r="AD384" s="96">
        <v>0</v>
      </c>
      <c r="AE384" s="97" t="s">
        <v>64</v>
      </c>
      <c r="AF384" s="89" t="s">
        <v>64</v>
      </c>
      <c r="AG384" s="98">
        <v>0</v>
      </c>
      <c r="AH384" s="90" t="s">
        <v>64</v>
      </c>
      <c r="AI384" s="90" t="s">
        <v>64</v>
      </c>
      <c r="AJ384" s="90" t="s">
        <v>64</v>
      </c>
      <c r="AK384" s="91" t="s">
        <v>64</v>
      </c>
      <c r="AL384" s="99" t="s">
        <v>64</v>
      </c>
      <c r="AM384" s="93" t="s">
        <v>64</v>
      </c>
      <c r="AN384" s="93">
        <v>0</v>
      </c>
      <c r="AO384" s="93">
        <v>0</v>
      </c>
      <c r="AP384" s="93">
        <v>0</v>
      </c>
      <c r="AQ384" s="94">
        <v>0</v>
      </c>
      <c r="AR384" s="48" t="str">
        <f t="shared" si="131"/>
        <v>ok</v>
      </c>
      <c r="AS384" s="48" t="str">
        <f t="shared" si="131"/>
        <v>revisar</v>
      </c>
      <c r="AT384" s="48" t="str">
        <f t="shared" si="131"/>
        <v>revisar</v>
      </c>
      <c r="AU384" s="48" t="str">
        <f t="shared" si="131"/>
        <v>revisar</v>
      </c>
      <c r="AV384" s="48" t="str">
        <f t="shared" si="131"/>
        <v>revisar</v>
      </c>
      <c r="AW384" s="48" t="str">
        <f t="shared" si="131"/>
        <v>ok</v>
      </c>
      <c r="AX384" s="48" t="str">
        <f t="shared" si="131"/>
        <v>revisar</v>
      </c>
      <c r="AY384" s="48" t="str">
        <f t="shared" si="131"/>
        <v>revisar</v>
      </c>
      <c r="AZ384" s="48" t="str">
        <f t="shared" si="131"/>
        <v>revisar</v>
      </c>
      <c r="BA384" s="48" t="str">
        <f t="shared" si="131"/>
        <v>revisar</v>
      </c>
      <c r="BB384" s="48" t="str">
        <f t="shared" si="131"/>
        <v>revisar</v>
      </c>
      <c r="BC384" s="48" t="str">
        <f t="shared" si="131"/>
        <v>revisar</v>
      </c>
      <c r="BD384" s="48" t="str">
        <f t="shared" si="132"/>
        <v>ok</v>
      </c>
      <c r="BE384" s="48" t="str">
        <f t="shared" si="132"/>
        <v>ok</v>
      </c>
      <c r="BF384" s="48" t="str">
        <f t="shared" si="132"/>
        <v>ok</v>
      </c>
      <c r="BG384" s="48" t="str">
        <f t="shared" si="132"/>
        <v>ok</v>
      </c>
    </row>
    <row r="385" spans="1:59" ht="26.25" customHeight="1">
      <c r="A385" s="122"/>
      <c r="B385" s="123" t="e">
        <f t="shared" si="133"/>
        <v>#DIV/0!</v>
      </c>
      <c r="C385" s="122"/>
      <c r="D385" s="124" t="s">
        <v>806</v>
      </c>
      <c r="E385" s="86" t="s">
        <v>807</v>
      </c>
      <c r="F385" s="125" t="s">
        <v>42</v>
      </c>
      <c r="G385" s="88" t="s">
        <v>808</v>
      </c>
      <c r="H385" s="185" t="s">
        <v>76</v>
      </c>
      <c r="I385" s="200"/>
      <c r="J385" s="94"/>
      <c r="K385" s="94">
        <v>10.81</v>
      </c>
      <c r="L385" s="94">
        <v>6.15</v>
      </c>
      <c r="M385" s="186">
        <f t="shared" si="134"/>
        <v>16.96</v>
      </c>
      <c r="N385" s="92">
        <v>0.25190000000000001</v>
      </c>
      <c r="O385" s="93">
        <f t="shared" si="135"/>
        <v>21.23</v>
      </c>
      <c r="P385" s="93"/>
      <c r="Q385" s="93">
        <f t="shared" si="136"/>
        <v>0</v>
      </c>
      <c r="R385" s="93">
        <f t="shared" si="137"/>
        <v>0</v>
      </c>
      <c r="S385" s="94">
        <f t="shared" si="138"/>
        <v>0</v>
      </c>
      <c r="T385" s="118"/>
      <c r="U385" s="118"/>
      <c r="V385" s="6" t="str">
        <f t="shared" si="105"/>
        <v>12.4</v>
      </c>
      <c r="W385" s="6" t="b">
        <f t="shared" si="129"/>
        <v>0</v>
      </c>
      <c r="X385" s="118"/>
      <c r="Y385" s="118"/>
      <c r="Z385" s="118"/>
      <c r="AA385" s="204"/>
      <c r="AB385" s="85" t="s">
        <v>806</v>
      </c>
      <c r="AC385" s="95">
        <v>0</v>
      </c>
      <c r="AD385" s="96">
        <v>0</v>
      </c>
      <c r="AE385" s="97" t="s">
        <v>64</v>
      </c>
      <c r="AF385" s="89" t="s">
        <v>64</v>
      </c>
      <c r="AG385" s="98">
        <v>0</v>
      </c>
      <c r="AH385" s="90" t="s">
        <v>64</v>
      </c>
      <c r="AI385" s="90" t="s">
        <v>64</v>
      </c>
      <c r="AJ385" s="90" t="s">
        <v>64</v>
      </c>
      <c r="AK385" s="91" t="s">
        <v>64</v>
      </c>
      <c r="AL385" s="99" t="s">
        <v>64</v>
      </c>
      <c r="AM385" s="93" t="s">
        <v>64</v>
      </c>
      <c r="AN385" s="93">
        <v>0</v>
      </c>
      <c r="AO385" s="93">
        <v>0</v>
      </c>
      <c r="AP385" s="93">
        <v>0</v>
      </c>
      <c r="AQ385" s="94">
        <v>0</v>
      </c>
      <c r="AR385" s="48" t="str">
        <f t="shared" si="131"/>
        <v>ok</v>
      </c>
      <c r="AS385" s="48" t="str">
        <f t="shared" si="131"/>
        <v>revisar</v>
      </c>
      <c r="AT385" s="48" t="str">
        <f t="shared" si="131"/>
        <v>revisar</v>
      </c>
      <c r="AU385" s="48" t="str">
        <f t="shared" si="131"/>
        <v>revisar</v>
      </c>
      <c r="AV385" s="48" t="str">
        <f t="shared" si="131"/>
        <v>revisar</v>
      </c>
      <c r="AW385" s="48" t="str">
        <f t="shared" si="131"/>
        <v>ok</v>
      </c>
      <c r="AX385" s="48" t="str">
        <f t="shared" si="131"/>
        <v>revisar</v>
      </c>
      <c r="AY385" s="48" t="str">
        <f t="shared" si="131"/>
        <v>revisar</v>
      </c>
      <c r="AZ385" s="48" t="str">
        <f t="shared" si="131"/>
        <v>revisar</v>
      </c>
      <c r="BA385" s="48" t="str">
        <f t="shared" si="131"/>
        <v>revisar</v>
      </c>
      <c r="BB385" s="48" t="str">
        <f t="shared" si="131"/>
        <v>revisar</v>
      </c>
      <c r="BC385" s="48" t="str">
        <f t="shared" si="131"/>
        <v>revisar</v>
      </c>
      <c r="BD385" s="48" t="str">
        <f t="shared" si="132"/>
        <v>ok</v>
      </c>
      <c r="BE385" s="48" t="str">
        <f t="shared" si="132"/>
        <v>ok</v>
      </c>
      <c r="BF385" s="48" t="str">
        <f t="shared" si="132"/>
        <v>ok</v>
      </c>
      <c r="BG385" s="48" t="str">
        <f t="shared" si="132"/>
        <v>ok</v>
      </c>
    </row>
    <row r="386" spans="1:59" ht="26.25" customHeight="1">
      <c r="A386" s="122"/>
      <c r="B386" s="123" t="e">
        <f t="shared" si="133"/>
        <v>#DIV/0!</v>
      </c>
      <c r="C386" s="122"/>
      <c r="D386" s="124" t="s">
        <v>809</v>
      </c>
      <c r="E386" s="86" t="s">
        <v>299</v>
      </c>
      <c r="F386" s="125" t="s">
        <v>42</v>
      </c>
      <c r="G386" s="88" t="s">
        <v>810</v>
      </c>
      <c r="H386" s="185" t="s">
        <v>76</v>
      </c>
      <c r="I386" s="200"/>
      <c r="J386" s="94"/>
      <c r="K386" s="94">
        <v>22.3</v>
      </c>
      <c r="L386" s="94">
        <v>4.5999999999999996</v>
      </c>
      <c r="M386" s="186">
        <f t="shared" si="134"/>
        <v>26.9</v>
      </c>
      <c r="N386" s="92">
        <v>0.25190000000000001</v>
      </c>
      <c r="O386" s="93">
        <f t="shared" si="135"/>
        <v>33.67</v>
      </c>
      <c r="P386" s="93"/>
      <c r="Q386" s="93">
        <f t="shared" si="136"/>
        <v>0</v>
      </c>
      <c r="R386" s="93">
        <f t="shared" si="137"/>
        <v>0</v>
      </c>
      <c r="S386" s="94">
        <f t="shared" si="138"/>
        <v>0</v>
      </c>
      <c r="T386" s="118"/>
      <c r="U386" s="118"/>
      <c r="V386" s="6" t="str">
        <f t="shared" si="105"/>
        <v>12.5</v>
      </c>
      <c r="W386" s="6" t="b">
        <f t="shared" si="129"/>
        <v>0</v>
      </c>
      <c r="X386" s="118"/>
      <c r="Y386" s="118"/>
      <c r="Z386" s="118"/>
      <c r="AA386" s="204"/>
      <c r="AB386" s="85" t="s">
        <v>809</v>
      </c>
      <c r="AC386" s="95">
        <v>0</v>
      </c>
      <c r="AD386" s="96">
        <v>0</v>
      </c>
      <c r="AE386" s="97" t="s">
        <v>64</v>
      </c>
      <c r="AF386" s="89" t="s">
        <v>64</v>
      </c>
      <c r="AG386" s="98">
        <v>0</v>
      </c>
      <c r="AH386" s="90" t="s">
        <v>64</v>
      </c>
      <c r="AI386" s="90" t="s">
        <v>64</v>
      </c>
      <c r="AJ386" s="90" t="s">
        <v>64</v>
      </c>
      <c r="AK386" s="91" t="s">
        <v>64</v>
      </c>
      <c r="AL386" s="99" t="s">
        <v>64</v>
      </c>
      <c r="AM386" s="93" t="s">
        <v>64</v>
      </c>
      <c r="AN386" s="93">
        <v>0</v>
      </c>
      <c r="AO386" s="93">
        <v>0</v>
      </c>
      <c r="AP386" s="93">
        <v>0</v>
      </c>
      <c r="AQ386" s="94">
        <v>0</v>
      </c>
      <c r="AR386" s="48" t="str">
        <f t="shared" si="131"/>
        <v>ok</v>
      </c>
      <c r="AS386" s="48" t="str">
        <f t="shared" si="131"/>
        <v>revisar</v>
      </c>
      <c r="AT386" s="48" t="str">
        <f t="shared" si="131"/>
        <v>revisar</v>
      </c>
      <c r="AU386" s="48" t="str">
        <f t="shared" si="131"/>
        <v>revisar</v>
      </c>
      <c r="AV386" s="48" t="str">
        <f t="shared" si="131"/>
        <v>revisar</v>
      </c>
      <c r="AW386" s="48" t="str">
        <f t="shared" si="131"/>
        <v>ok</v>
      </c>
      <c r="AX386" s="48" t="str">
        <f t="shared" si="131"/>
        <v>revisar</v>
      </c>
      <c r="AY386" s="48" t="str">
        <f t="shared" si="131"/>
        <v>revisar</v>
      </c>
      <c r="AZ386" s="48" t="str">
        <f t="shared" si="131"/>
        <v>revisar</v>
      </c>
      <c r="BA386" s="48" t="str">
        <f t="shared" si="131"/>
        <v>revisar</v>
      </c>
      <c r="BB386" s="48" t="str">
        <f t="shared" si="131"/>
        <v>revisar</v>
      </c>
      <c r="BC386" s="48" t="str">
        <f t="shared" si="131"/>
        <v>revisar</v>
      </c>
      <c r="BD386" s="48" t="str">
        <f t="shared" si="132"/>
        <v>ok</v>
      </c>
      <c r="BE386" s="48" t="str">
        <f t="shared" si="132"/>
        <v>ok</v>
      </c>
      <c r="BF386" s="48" t="str">
        <f t="shared" si="132"/>
        <v>ok</v>
      </c>
      <c r="BG386" s="48" t="str">
        <f t="shared" si="132"/>
        <v>ok</v>
      </c>
    </row>
    <row r="387" spans="1:59" ht="26.25" customHeight="1">
      <c r="A387" s="122"/>
      <c r="B387" s="123" t="e">
        <f t="shared" si="133"/>
        <v>#DIV/0!</v>
      </c>
      <c r="C387" s="122"/>
      <c r="D387" s="124" t="s">
        <v>811</v>
      </c>
      <c r="E387" s="86" t="s">
        <v>812</v>
      </c>
      <c r="F387" s="125" t="s">
        <v>42</v>
      </c>
      <c r="G387" s="88" t="s">
        <v>813</v>
      </c>
      <c r="H387" s="185" t="s">
        <v>76</v>
      </c>
      <c r="I387" s="200"/>
      <c r="J387" s="94"/>
      <c r="K387" s="94">
        <v>16.75</v>
      </c>
      <c r="L387" s="94">
        <v>52.7</v>
      </c>
      <c r="M387" s="186">
        <f t="shared" si="134"/>
        <v>69.45</v>
      </c>
      <c r="N387" s="92">
        <v>0.25190000000000001</v>
      </c>
      <c r="O387" s="93">
        <f t="shared" si="135"/>
        <v>86.94</v>
      </c>
      <c r="P387" s="93"/>
      <c r="Q387" s="93">
        <f t="shared" si="136"/>
        <v>0</v>
      </c>
      <c r="R387" s="93">
        <f t="shared" si="137"/>
        <v>0</v>
      </c>
      <c r="S387" s="94">
        <f t="shared" si="138"/>
        <v>0</v>
      </c>
      <c r="T387" s="118"/>
      <c r="U387" s="118"/>
      <c r="V387" s="6" t="str">
        <f t="shared" si="105"/>
        <v>12.6</v>
      </c>
      <c r="W387" s="6" t="b">
        <f t="shared" si="129"/>
        <v>0</v>
      </c>
      <c r="X387" s="118"/>
      <c r="Y387" s="118"/>
      <c r="Z387" s="118"/>
      <c r="AA387" s="204"/>
      <c r="AB387" s="85" t="s">
        <v>811</v>
      </c>
      <c r="AC387" s="95">
        <v>0</v>
      </c>
      <c r="AD387" s="96">
        <v>0</v>
      </c>
      <c r="AE387" s="97" t="s">
        <v>64</v>
      </c>
      <c r="AF387" s="89" t="s">
        <v>64</v>
      </c>
      <c r="AG387" s="98">
        <v>0</v>
      </c>
      <c r="AH387" s="90" t="s">
        <v>64</v>
      </c>
      <c r="AI387" s="90" t="s">
        <v>64</v>
      </c>
      <c r="AJ387" s="90" t="s">
        <v>64</v>
      </c>
      <c r="AK387" s="91" t="s">
        <v>64</v>
      </c>
      <c r="AL387" s="99" t="s">
        <v>64</v>
      </c>
      <c r="AM387" s="93" t="s">
        <v>64</v>
      </c>
      <c r="AN387" s="93">
        <v>0</v>
      </c>
      <c r="AO387" s="93">
        <v>0</v>
      </c>
      <c r="AP387" s="93">
        <v>0</v>
      </c>
      <c r="AQ387" s="94">
        <v>0</v>
      </c>
      <c r="AR387" s="48" t="str">
        <f t="shared" si="131"/>
        <v>ok</v>
      </c>
      <c r="AS387" s="48" t="str">
        <f t="shared" si="131"/>
        <v>revisar</v>
      </c>
      <c r="AT387" s="48" t="str">
        <f t="shared" si="131"/>
        <v>revisar</v>
      </c>
      <c r="AU387" s="48" t="str">
        <f t="shared" si="131"/>
        <v>revisar</v>
      </c>
      <c r="AV387" s="48" t="str">
        <f t="shared" si="131"/>
        <v>revisar</v>
      </c>
      <c r="AW387" s="48" t="str">
        <f t="shared" si="131"/>
        <v>ok</v>
      </c>
      <c r="AX387" s="48" t="str">
        <f t="shared" si="131"/>
        <v>revisar</v>
      </c>
      <c r="AY387" s="48" t="str">
        <f t="shared" si="131"/>
        <v>revisar</v>
      </c>
      <c r="AZ387" s="48" t="str">
        <f t="shared" si="131"/>
        <v>revisar</v>
      </c>
      <c r="BA387" s="48" t="str">
        <f t="shared" si="131"/>
        <v>revisar</v>
      </c>
      <c r="BB387" s="48" t="str">
        <f t="shared" si="131"/>
        <v>revisar</v>
      </c>
      <c r="BC387" s="48" t="str">
        <f t="shared" si="131"/>
        <v>revisar</v>
      </c>
      <c r="BD387" s="48" t="str">
        <f t="shared" si="132"/>
        <v>ok</v>
      </c>
      <c r="BE387" s="48" t="str">
        <f t="shared" si="132"/>
        <v>ok</v>
      </c>
      <c r="BF387" s="48" t="str">
        <f t="shared" si="132"/>
        <v>ok</v>
      </c>
      <c r="BG387" s="48" t="str">
        <f t="shared" si="132"/>
        <v>ok</v>
      </c>
    </row>
    <row r="388" spans="1:59" ht="26.25" customHeight="1">
      <c r="A388" s="122"/>
      <c r="B388" s="123" t="e">
        <f t="shared" si="133"/>
        <v>#DIV/0!</v>
      </c>
      <c r="C388" s="122"/>
      <c r="D388" s="124" t="s">
        <v>814</v>
      </c>
      <c r="E388" s="86" t="s">
        <v>815</v>
      </c>
      <c r="F388" s="125" t="s">
        <v>42</v>
      </c>
      <c r="G388" s="88" t="s">
        <v>816</v>
      </c>
      <c r="H388" s="185" t="s">
        <v>76</v>
      </c>
      <c r="I388" s="200"/>
      <c r="J388" s="94"/>
      <c r="K388" s="94">
        <v>16.75</v>
      </c>
      <c r="L388" s="94">
        <v>47.36</v>
      </c>
      <c r="M388" s="186">
        <f t="shared" si="134"/>
        <v>64.11</v>
      </c>
      <c r="N388" s="92">
        <v>0.25190000000000001</v>
      </c>
      <c r="O388" s="93">
        <f t="shared" si="135"/>
        <v>80.25</v>
      </c>
      <c r="P388" s="93"/>
      <c r="Q388" s="93">
        <f t="shared" si="136"/>
        <v>0</v>
      </c>
      <c r="R388" s="93">
        <f t="shared" si="137"/>
        <v>0</v>
      </c>
      <c r="S388" s="94">
        <f t="shared" si="138"/>
        <v>0</v>
      </c>
      <c r="T388" s="118"/>
      <c r="U388" s="118"/>
      <c r="V388" s="6" t="str">
        <f t="shared" si="105"/>
        <v>12.7</v>
      </c>
      <c r="W388" s="6" t="b">
        <f t="shared" si="129"/>
        <v>0</v>
      </c>
      <c r="X388" s="118"/>
      <c r="Y388" s="118"/>
      <c r="Z388" s="118"/>
      <c r="AA388" s="204"/>
      <c r="AB388" s="85" t="s">
        <v>814</v>
      </c>
      <c r="AC388" s="95">
        <v>0</v>
      </c>
      <c r="AD388" s="96">
        <v>0</v>
      </c>
      <c r="AE388" s="97" t="s">
        <v>64</v>
      </c>
      <c r="AF388" s="89" t="s">
        <v>64</v>
      </c>
      <c r="AG388" s="98">
        <v>0</v>
      </c>
      <c r="AH388" s="90" t="s">
        <v>64</v>
      </c>
      <c r="AI388" s="90" t="s">
        <v>64</v>
      </c>
      <c r="AJ388" s="90" t="s">
        <v>64</v>
      </c>
      <c r="AK388" s="91" t="s">
        <v>64</v>
      </c>
      <c r="AL388" s="99" t="s">
        <v>64</v>
      </c>
      <c r="AM388" s="93" t="s">
        <v>64</v>
      </c>
      <c r="AN388" s="93">
        <v>0</v>
      </c>
      <c r="AO388" s="93">
        <v>0</v>
      </c>
      <c r="AP388" s="93">
        <v>0</v>
      </c>
      <c r="AQ388" s="94">
        <v>0</v>
      </c>
      <c r="AR388" s="48" t="str">
        <f t="shared" si="131"/>
        <v>ok</v>
      </c>
      <c r="AS388" s="48" t="str">
        <f t="shared" si="131"/>
        <v>revisar</v>
      </c>
      <c r="AT388" s="48" t="str">
        <f t="shared" si="131"/>
        <v>revisar</v>
      </c>
      <c r="AU388" s="48" t="str">
        <f t="shared" si="131"/>
        <v>revisar</v>
      </c>
      <c r="AV388" s="48" t="str">
        <f t="shared" si="131"/>
        <v>revisar</v>
      </c>
      <c r="AW388" s="48" t="str">
        <f t="shared" si="131"/>
        <v>ok</v>
      </c>
      <c r="AX388" s="48" t="str">
        <f t="shared" si="131"/>
        <v>revisar</v>
      </c>
      <c r="AY388" s="48" t="str">
        <f t="shared" si="131"/>
        <v>revisar</v>
      </c>
      <c r="AZ388" s="48" t="str">
        <f t="shared" si="131"/>
        <v>revisar</v>
      </c>
      <c r="BA388" s="48" t="str">
        <f t="shared" si="131"/>
        <v>revisar</v>
      </c>
      <c r="BB388" s="48" t="str">
        <f t="shared" si="131"/>
        <v>revisar</v>
      </c>
      <c r="BC388" s="48" t="str">
        <f t="shared" si="131"/>
        <v>revisar</v>
      </c>
      <c r="BD388" s="48" t="str">
        <f t="shared" si="132"/>
        <v>ok</v>
      </c>
      <c r="BE388" s="48" t="str">
        <f t="shared" si="132"/>
        <v>ok</v>
      </c>
      <c r="BF388" s="48" t="str">
        <f t="shared" si="132"/>
        <v>ok</v>
      </c>
      <c r="BG388" s="48" t="str">
        <f t="shared" si="132"/>
        <v>ok</v>
      </c>
    </row>
    <row r="389" spans="1:59" ht="37.5" customHeight="1">
      <c r="A389" s="122"/>
      <c r="B389" s="123" t="e">
        <f t="shared" si="133"/>
        <v>#DIV/0!</v>
      </c>
      <c r="C389" s="122"/>
      <c r="D389" s="124" t="s">
        <v>817</v>
      </c>
      <c r="E389" s="86" t="s">
        <v>818</v>
      </c>
      <c r="F389" s="125" t="s">
        <v>42</v>
      </c>
      <c r="G389" s="88" t="s">
        <v>819</v>
      </c>
      <c r="H389" s="185" t="s">
        <v>76</v>
      </c>
      <c r="I389" s="200"/>
      <c r="J389" s="94"/>
      <c r="K389" s="94">
        <v>16.75</v>
      </c>
      <c r="L389" s="94">
        <v>17.64</v>
      </c>
      <c r="M389" s="186">
        <f t="shared" si="134"/>
        <v>34.39</v>
      </c>
      <c r="N389" s="92">
        <v>0.25190000000000001</v>
      </c>
      <c r="O389" s="93">
        <f t="shared" si="135"/>
        <v>43.05</v>
      </c>
      <c r="P389" s="93"/>
      <c r="Q389" s="93">
        <f t="shared" si="136"/>
        <v>0</v>
      </c>
      <c r="R389" s="93">
        <f t="shared" si="137"/>
        <v>0</v>
      </c>
      <c r="S389" s="94">
        <f t="shared" si="138"/>
        <v>0</v>
      </c>
      <c r="T389" s="118"/>
      <c r="U389" s="118"/>
      <c r="V389" s="6" t="str">
        <f t="shared" si="105"/>
        <v>12.8</v>
      </c>
      <c r="W389" s="6" t="b">
        <f t="shared" si="129"/>
        <v>0</v>
      </c>
      <c r="X389" s="118"/>
      <c r="Y389" s="118"/>
      <c r="Z389" s="118"/>
      <c r="AA389" s="204"/>
      <c r="AB389" s="85" t="s">
        <v>817</v>
      </c>
      <c r="AC389" s="95">
        <v>0</v>
      </c>
      <c r="AD389" s="96">
        <v>0</v>
      </c>
      <c r="AE389" s="97" t="s">
        <v>64</v>
      </c>
      <c r="AF389" s="89" t="s">
        <v>64</v>
      </c>
      <c r="AG389" s="98">
        <v>0</v>
      </c>
      <c r="AH389" s="90" t="s">
        <v>64</v>
      </c>
      <c r="AI389" s="90" t="s">
        <v>64</v>
      </c>
      <c r="AJ389" s="90" t="s">
        <v>64</v>
      </c>
      <c r="AK389" s="91" t="s">
        <v>64</v>
      </c>
      <c r="AL389" s="99" t="s">
        <v>64</v>
      </c>
      <c r="AM389" s="93" t="s">
        <v>64</v>
      </c>
      <c r="AN389" s="93">
        <v>0</v>
      </c>
      <c r="AO389" s="93">
        <v>0</v>
      </c>
      <c r="AP389" s="93">
        <v>0</v>
      </c>
      <c r="AQ389" s="94">
        <v>0</v>
      </c>
      <c r="AR389" s="48" t="str">
        <f t="shared" si="131"/>
        <v>ok</v>
      </c>
      <c r="AS389" s="48" t="str">
        <f t="shared" si="131"/>
        <v>revisar</v>
      </c>
      <c r="AT389" s="48" t="str">
        <f t="shared" si="131"/>
        <v>revisar</v>
      </c>
      <c r="AU389" s="48" t="str">
        <f t="shared" si="131"/>
        <v>revisar</v>
      </c>
      <c r="AV389" s="48" t="str">
        <f t="shared" si="131"/>
        <v>revisar</v>
      </c>
      <c r="AW389" s="48" t="str">
        <f t="shared" si="131"/>
        <v>ok</v>
      </c>
      <c r="AX389" s="48" t="str">
        <f t="shared" si="131"/>
        <v>revisar</v>
      </c>
      <c r="AY389" s="48" t="str">
        <f t="shared" si="131"/>
        <v>revisar</v>
      </c>
      <c r="AZ389" s="48" t="str">
        <f t="shared" si="131"/>
        <v>revisar</v>
      </c>
      <c r="BA389" s="48" t="str">
        <f t="shared" si="131"/>
        <v>revisar</v>
      </c>
      <c r="BB389" s="48" t="str">
        <f t="shared" si="131"/>
        <v>revisar</v>
      </c>
      <c r="BC389" s="48" t="str">
        <f t="shared" si="131"/>
        <v>revisar</v>
      </c>
      <c r="BD389" s="48" t="str">
        <f t="shared" si="132"/>
        <v>ok</v>
      </c>
      <c r="BE389" s="48" t="str">
        <f t="shared" si="132"/>
        <v>ok</v>
      </c>
      <c r="BF389" s="48" t="str">
        <f t="shared" si="132"/>
        <v>ok</v>
      </c>
      <c r="BG389" s="48" t="str">
        <f t="shared" si="132"/>
        <v>ok</v>
      </c>
    </row>
    <row r="390" spans="1:59" ht="37.5" customHeight="1">
      <c r="A390" s="122"/>
      <c r="B390" s="123" t="e">
        <f t="shared" si="133"/>
        <v>#DIV/0!</v>
      </c>
      <c r="C390" s="122"/>
      <c r="D390" s="124" t="s">
        <v>820</v>
      </c>
      <c r="E390" s="86" t="s">
        <v>821</v>
      </c>
      <c r="F390" s="125" t="s">
        <v>42</v>
      </c>
      <c r="G390" s="88" t="s">
        <v>822</v>
      </c>
      <c r="H390" s="185" t="s">
        <v>76</v>
      </c>
      <c r="I390" s="200"/>
      <c r="J390" s="94"/>
      <c r="K390" s="94">
        <v>16.75</v>
      </c>
      <c r="L390" s="94">
        <v>12.3</v>
      </c>
      <c r="M390" s="186">
        <f t="shared" si="134"/>
        <v>29.05</v>
      </c>
      <c r="N390" s="92">
        <v>0.25190000000000001</v>
      </c>
      <c r="O390" s="93">
        <f t="shared" si="135"/>
        <v>36.36</v>
      </c>
      <c r="P390" s="93"/>
      <c r="Q390" s="93">
        <f t="shared" si="136"/>
        <v>0</v>
      </c>
      <c r="R390" s="93">
        <f t="shared" si="137"/>
        <v>0</v>
      </c>
      <c r="S390" s="94">
        <f t="shared" si="138"/>
        <v>0</v>
      </c>
      <c r="T390" s="118"/>
      <c r="U390" s="118"/>
      <c r="V390" s="6" t="str">
        <f t="shared" si="105"/>
        <v>12.9</v>
      </c>
      <c r="W390" s="6" t="b">
        <f t="shared" si="129"/>
        <v>0</v>
      </c>
      <c r="X390" s="118"/>
      <c r="Y390" s="118"/>
      <c r="Z390" s="118"/>
      <c r="AA390" s="204"/>
      <c r="AB390" s="85" t="s">
        <v>820</v>
      </c>
      <c r="AC390" s="95">
        <v>0</v>
      </c>
      <c r="AD390" s="96">
        <v>0</v>
      </c>
      <c r="AE390" s="97" t="s">
        <v>64</v>
      </c>
      <c r="AF390" s="89" t="s">
        <v>64</v>
      </c>
      <c r="AG390" s="98">
        <v>0</v>
      </c>
      <c r="AH390" s="90" t="s">
        <v>64</v>
      </c>
      <c r="AI390" s="90" t="s">
        <v>64</v>
      </c>
      <c r="AJ390" s="90" t="s">
        <v>64</v>
      </c>
      <c r="AK390" s="91" t="s">
        <v>64</v>
      </c>
      <c r="AL390" s="99" t="s">
        <v>64</v>
      </c>
      <c r="AM390" s="93" t="s">
        <v>64</v>
      </c>
      <c r="AN390" s="93">
        <v>0</v>
      </c>
      <c r="AO390" s="93">
        <v>0</v>
      </c>
      <c r="AP390" s="93">
        <v>0</v>
      </c>
      <c r="AQ390" s="94">
        <v>0</v>
      </c>
      <c r="AR390" s="48" t="str">
        <f t="shared" si="131"/>
        <v>ok</v>
      </c>
      <c r="AS390" s="48" t="str">
        <f t="shared" si="131"/>
        <v>revisar</v>
      </c>
      <c r="AT390" s="48" t="str">
        <f t="shared" si="131"/>
        <v>revisar</v>
      </c>
      <c r="AU390" s="48" t="str">
        <f t="shared" si="131"/>
        <v>revisar</v>
      </c>
      <c r="AV390" s="48" t="str">
        <f t="shared" si="131"/>
        <v>revisar</v>
      </c>
      <c r="AW390" s="48" t="str">
        <f t="shared" si="131"/>
        <v>ok</v>
      </c>
      <c r="AX390" s="48" t="str">
        <f t="shared" si="131"/>
        <v>revisar</v>
      </c>
      <c r="AY390" s="48" t="str">
        <f t="shared" si="131"/>
        <v>revisar</v>
      </c>
      <c r="AZ390" s="48" t="str">
        <f t="shared" si="131"/>
        <v>revisar</v>
      </c>
      <c r="BA390" s="48" t="str">
        <f t="shared" si="131"/>
        <v>revisar</v>
      </c>
      <c r="BB390" s="48" t="str">
        <f t="shared" si="131"/>
        <v>revisar</v>
      </c>
      <c r="BC390" s="48" t="str">
        <f t="shared" si="131"/>
        <v>revisar</v>
      </c>
      <c r="BD390" s="48" t="str">
        <f t="shared" si="132"/>
        <v>ok</v>
      </c>
      <c r="BE390" s="48" t="str">
        <f t="shared" si="132"/>
        <v>ok</v>
      </c>
      <c r="BF390" s="48" t="str">
        <f t="shared" si="132"/>
        <v>ok</v>
      </c>
      <c r="BG390" s="48" t="str">
        <f t="shared" si="132"/>
        <v>ok</v>
      </c>
    </row>
    <row r="391" spans="1:59" ht="26.25" customHeight="1">
      <c r="A391" s="122"/>
      <c r="B391" s="123" t="e">
        <f t="shared" si="133"/>
        <v>#DIV/0!</v>
      </c>
      <c r="C391" s="122"/>
      <c r="D391" s="124" t="s">
        <v>823</v>
      </c>
      <c r="E391" s="86" t="s">
        <v>824</v>
      </c>
      <c r="F391" s="125" t="s">
        <v>42</v>
      </c>
      <c r="G391" s="88" t="s">
        <v>825</v>
      </c>
      <c r="H391" s="185" t="s">
        <v>76</v>
      </c>
      <c r="I391" s="200"/>
      <c r="J391" s="94"/>
      <c r="K391" s="94">
        <v>18.13</v>
      </c>
      <c r="L391" s="94">
        <v>4.5999999999999996</v>
      </c>
      <c r="M391" s="186">
        <f t="shared" si="134"/>
        <v>22.729999999999997</v>
      </c>
      <c r="N391" s="92">
        <v>0.25190000000000001</v>
      </c>
      <c r="O391" s="93">
        <f t="shared" si="135"/>
        <v>28.45</v>
      </c>
      <c r="P391" s="93"/>
      <c r="Q391" s="93">
        <f t="shared" si="136"/>
        <v>0</v>
      </c>
      <c r="R391" s="93">
        <f t="shared" si="137"/>
        <v>0</v>
      </c>
      <c r="S391" s="94">
        <f t="shared" si="138"/>
        <v>0</v>
      </c>
      <c r="T391" s="118"/>
      <c r="U391" s="118"/>
      <c r="V391" s="6" t="str">
        <f t="shared" si="105"/>
        <v>12.10</v>
      </c>
      <c r="W391" s="6" t="b">
        <f t="shared" si="129"/>
        <v>0</v>
      </c>
      <c r="X391" s="118"/>
      <c r="Y391" s="118"/>
      <c r="Z391" s="118"/>
      <c r="AA391" s="204"/>
      <c r="AB391" s="85" t="s">
        <v>823</v>
      </c>
      <c r="AC391" s="95">
        <v>0</v>
      </c>
      <c r="AD391" s="96">
        <v>0</v>
      </c>
      <c r="AE391" s="97" t="s">
        <v>64</v>
      </c>
      <c r="AF391" s="89" t="s">
        <v>64</v>
      </c>
      <c r="AG391" s="98">
        <v>0</v>
      </c>
      <c r="AH391" s="90" t="s">
        <v>64</v>
      </c>
      <c r="AI391" s="90" t="s">
        <v>64</v>
      </c>
      <c r="AJ391" s="90" t="s">
        <v>64</v>
      </c>
      <c r="AK391" s="91" t="s">
        <v>64</v>
      </c>
      <c r="AL391" s="99" t="s">
        <v>64</v>
      </c>
      <c r="AM391" s="93" t="s">
        <v>64</v>
      </c>
      <c r="AN391" s="93">
        <v>0</v>
      </c>
      <c r="AO391" s="93">
        <v>0</v>
      </c>
      <c r="AP391" s="93">
        <v>0</v>
      </c>
      <c r="AQ391" s="94">
        <v>0</v>
      </c>
      <c r="AR391" s="48" t="str">
        <f t="shared" si="131"/>
        <v>ok</v>
      </c>
      <c r="AS391" s="48" t="str">
        <f t="shared" si="131"/>
        <v>revisar</v>
      </c>
      <c r="AT391" s="48" t="str">
        <f t="shared" si="131"/>
        <v>revisar</v>
      </c>
      <c r="AU391" s="48" t="str">
        <f t="shared" si="131"/>
        <v>revisar</v>
      </c>
      <c r="AV391" s="48" t="str">
        <f t="shared" si="131"/>
        <v>revisar</v>
      </c>
      <c r="AW391" s="48" t="str">
        <f t="shared" si="131"/>
        <v>ok</v>
      </c>
      <c r="AX391" s="48" t="str">
        <f t="shared" si="131"/>
        <v>revisar</v>
      </c>
      <c r="AY391" s="48" t="str">
        <f t="shared" si="131"/>
        <v>revisar</v>
      </c>
      <c r="AZ391" s="48" t="str">
        <f t="shared" si="131"/>
        <v>revisar</v>
      </c>
      <c r="BA391" s="48" t="str">
        <f t="shared" ref="BA391:BG554" si="139">IF(AK391=M391,"ok","revisar")</f>
        <v>revisar</v>
      </c>
      <c r="BB391" s="48" t="str">
        <f t="shared" si="139"/>
        <v>revisar</v>
      </c>
      <c r="BC391" s="48" t="str">
        <f t="shared" si="139"/>
        <v>revisar</v>
      </c>
      <c r="BD391" s="48" t="str">
        <f t="shared" si="132"/>
        <v>ok</v>
      </c>
      <c r="BE391" s="48" t="str">
        <f t="shared" si="132"/>
        <v>ok</v>
      </c>
      <c r="BF391" s="48" t="str">
        <f t="shared" si="132"/>
        <v>ok</v>
      </c>
      <c r="BG391" s="48" t="str">
        <f t="shared" si="132"/>
        <v>ok</v>
      </c>
    </row>
    <row r="392" spans="1:59" ht="26.25" customHeight="1">
      <c r="A392" s="122"/>
      <c r="B392" s="123" t="e">
        <f t="shared" si="133"/>
        <v>#DIV/0!</v>
      </c>
      <c r="C392" s="122"/>
      <c r="D392" s="124" t="s">
        <v>826</v>
      </c>
      <c r="E392" s="86" t="s">
        <v>827</v>
      </c>
      <c r="F392" s="125" t="s">
        <v>42</v>
      </c>
      <c r="G392" s="88" t="s">
        <v>828</v>
      </c>
      <c r="H392" s="185" t="s">
        <v>76</v>
      </c>
      <c r="I392" s="200"/>
      <c r="J392" s="94"/>
      <c r="K392" s="94">
        <v>23.59</v>
      </c>
      <c r="L392" s="94">
        <v>9.1999999999999993</v>
      </c>
      <c r="M392" s="186">
        <f t="shared" si="134"/>
        <v>32.79</v>
      </c>
      <c r="N392" s="92">
        <v>0.25190000000000001</v>
      </c>
      <c r="O392" s="93">
        <f t="shared" si="135"/>
        <v>41.04</v>
      </c>
      <c r="P392" s="93"/>
      <c r="Q392" s="93">
        <f t="shared" si="136"/>
        <v>0</v>
      </c>
      <c r="R392" s="93">
        <f t="shared" si="137"/>
        <v>0</v>
      </c>
      <c r="S392" s="94">
        <f t="shared" si="138"/>
        <v>0</v>
      </c>
      <c r="T392" s="118"/>
      <c r="U392" s="118"/>
      <c r="V392" s="6" t="str">
        <f t="shared" si="105"/>
        <v>12.11</v>
      </c>
      <c r="W392" s="6" t="b">
        <f t="shared" si="129"/>
        <v>0</v>
      </c>
      <c r="X392" s="118"/>
      <c r="Y392" s="118"/>
      <c r="Z392" s="118"/>
      <c r="AA392" s="204"/>
      <c r="AB392" s="85" t="s">
        <v>826</v>
      </c>
      <c r="AC392" s="95">
        <v>0</v>
      </c>
      <c r="AD392" s="96">
        <v>0</v>
      </c>
      <c r="AE392" s="97" t="s">
        <v>64</v>
      </c>
      <c r="AF392" s="89" t="s">
        <v>64</v>
      </c>
      <c r="AG392" s="98">
        <v>0</v>
      </c>
      <c r="AH392" s="90" t="s">
        <v>64</v>
      </c>
      <c r="AI392" s="90" t="s">
        <v>64</v>
      </c>
      <c r="AJ392" s="90" t="s">
        <v>64</v>
      </c>
      <c r="AK392" s="91" t="s">
        <v>64</v>
      </c>
      <c r="AL392" s="99" t="s">
        <v>64</v>
      </c>
      <c r="AM392" s="93" t="s">
        <v>64</v>
      </c>
      <c r="AN392" s="93">
        <v>0</v>
      </c>
      <c r="AO392" s="93">
        <v>0</v>
      </c>
      <c r="AP392" s="93">
        <v>0</v>
      </c>
      <c r="AQ392" s="94">
        <v>0</v>
      </c>
      <c r="AR392" s="48" t="str">
        <f t="shared" ref="AR392:AZ528" si="140">IF(AB392=D392,"ok","revisar")</f>
        <v>ok</v>
      </c>
      <c r="AS392" s="48" t="str">
        <f t="shared" si="140"/>
        <v>revisar</v>
      </c>
      <c r="AT392" s="48" t="str">
        <f t="shared" si="140"/>
        <v>revisar</v>
      </c>
      <c r="AU392" s="48" t="str">
        <f t="shared" si="140"/>
        <v>revisar</v>
      </c>
      <c r="AV392" s="48" t="str">
        <f t="shared" si="140"/>
        <v>revisar</v>
      </c>
      <c r="AW392" s="48" t="str">
        <f t="shared" si="140"/>
        <v>ok</v>
      </c>
      <c r="AX392" s="48" t="str">
        <f t="shared" si="140"/>
        <v>revisar</v>
      </c>
      <c r="AY392" s="48" t="str">
        <f t="shared" si="140"/>
        <v>revisar</v>
      </c>
      <c r="AZ392" s="48" t="str">
        <f t="shared" si="140"/>
        <v>revisar</v>
      </c>
      <c r="BA392" s="48" t="str">
        <f t="shared" si="139"/>
        <v>revisar</v>
      </c>
      <c r="BB392" s="48" t="str">
        <f t="shared" si="139"/>
        <v>revisar</v>
      </c>
      <c r="BC392" s="48" t="str">
        <f t="shared" si="139"/>
        <v>revisar</v>
      </c>
      <c r="BD392" s="48" t="str">
        <f t="shared" si="132"/>
        <v>ok</v>
      </c>
      <c r="BE392" s="48" t="str">
        <f t="shared" si="132"/>
        <v>ok</v>
      </c>
      <c r="BF392" s="48" t="str">
        <f t="shared" si="132"/>
        <v>ok</v>
      </c>
      <c r="BG392" s="48" t="str">
        <f t="shared" si="132"/>
        <v>ok</v>
      </c>
    </row>
    <row r="393" spans="1:59" ht="26.25" customHeight="1">
      <c r="A393" s="122"/>
      <c r="B393" s="123" t="e">
        <f t="shared" si="133"/>
        <v>#DIV/0!</v>
      </c>
      <c r="C393" s="122"/>
      <c r="D393" s="124" t="s">
        <v>829</v>
      </c>
      <c r="E393" s="86" t="s">
        <v>830</v>
      </c>
      <c r="F393" s="125" t="s">
        <v>42</v>
      </c>
      <c r="G393" s="88" t="s">
        <v>831</v>
      </c>
      <c r="H393" s="185" t="s">
        <v>76</v>
      </c>
      <c r="I393" s="200"/>
      <c r="J393" s="94"/>
      <c r="K393" s="94">
        <v>32.369999999999997</v>
      </c>
      <c r="L393" s="94">
        <v>116.13</v>
      </c>
      <c r="M393" s="186">
        <f t="shared" si="134"/>
        <v>148.5</v>
      </c>
      <c r="N393" s="92">
        <v>0.25190000000000001</v>
      </c>
      <c r="O393" s="93">
        <f t="shared" si="135"/>
        <v>185.9</v>
      </c>
      <c r="P393" s="93"/>
      <c r="Q393" s="93">
        <f t="shared" si="136"/>
        <v>0</v>
      </c>
      <c r="R393" s="93">
        <f t="shared" si="137"/>
        <v>0</v>
      </c>
      <c r="S393" s="94">
        <f t="shared" si="138"/>
        <v>0</v>
      </c>
      <c r="T393" s="118"/>
      <c r="U393" s="118"/>
      <c r="V393" s="6" t="str">
        <f t="shared" si="105"/>
        <v>12.12</v>
      </c>
      <c r="W393" s="6" t="b">
        <f t="shared" si="129"/>
        <v>0</v>
      </c>
      <c r="X393" s="118"/>
      <c r="Y393" s="118"/>
      <c r="Z393" s="118"/>
      <c r="AA393" s="204"/>
      <c r="AB393" s="85" t="s">
        <v>829</v>
      </c>
      <c r="AC393" s="95">
        <v>0</v>
      </c>
      <c r="AD393" s="96">
        <v>0</v>
      </c>
      <c r="AE393" s="97" t="s">
        <v>64</v>
      </c>
      <c r="AF393" s="89" t="s">
        <v>64</v>
      </c>
      <c r="AG393" s="98">
        <v>0</v>
      </c>
      <c r="AH393" s="90" t="s">
        <v>64</v>
      </c>
      <c r="AI393" s="90" t="s">
        <v>64</v>
      </c>
      <c r="AJ393" s="90" t="s">
        <v>64</v>
      </c>
      <c r="AK393" s="91" t="s">
        <v>64</v>
      </c>
      <c r="AL393" s="99" t="s">
        <v>64</v>
      </c>
      <c r="AM393" s="93" t="s">
        <v>64</v>
      </c>
      <c r="AN393" s="93">
        <v>0</v>
      </c>
      <c r="AO393" s="93">
        <v>0</v>
      </c>
      <c r="AP393" s="93">
        <v>0</v>
      </c>
      <c r="AQ393" s="94">
        <v>0</v>
      </c>
      <c r="AR393" s="48" t="str">
        <f t="shared" si="140"/>
        <v>ok</v>
      </c>
      <c r="AS393" s="48" t="str">
        <f t="shared" si="140"/>
        <v>revisar</v>
      </c>
      <c r="AT393" s="48" t="str">
        <f t="shared" si="140"/>
        <v>revisar</v>
      </c>
      <c r="AU393" s="48" t="str">
        <f t="shared" si="140"/>
        <v>revisar</v>
      </c>
      <c r="AV393" s="48" t="str">
        <f t="shared" si="140"/>
        <v>revisar</v>
      </c>
      <c r="AW393" s="48" t="str">
        <f t="shared" si="140"/>
        <v>ok</v>
      </c>
      <c r="AX393" s="48" t="str">
        <f t="shared" si="140"/>
        <v>revisar</v>
      </c>
      <c r="AY393" s="48" t="str">
        <f t="shared" si="140"/>
        <v>revisar</v>
      </c>
      <c r="AZ393" s="48" t="str">
        <f t="shared" si="140"/>
        <v>revisar</v>
      </c>
      <c r="BA393" s="48" t="str">
        <f t="shared" si="139"/>
        <v>revisar</v>
      </c>
      <c r="BB393" s="48" t="str">
        <f t="shared" si="139"/>
        <v>revisar</v>
      </c>
      <c r="BC393" s="48" t="str">
        <f t="shared" si="139"/>
        <v>revisar</v>
      </c>
      <c r="BD393" s="48" t="str">
        <f t="shared" si="132"/>
        <v>ok</v>
      </c>
      <c r="BE393" s="48" t="str">
        <f t="shared" si="132"/>
        <v>ok</v>
      </c>
      <c r="BF393" s="48" t="str">
        <f t="shared" si="132"/>
        <v>ok</v>
      </c>
      <c r="BG393" s="48" t="str">
        <f t="shared" si="132"/>
        <v>ok</v>
      </c>
    </row>
    <row r="394" spans="1:59" ht="26.25" customHeight="1">
      <c r="A394" s="122"/>
      <c r="B394" s="123" t="e">
        <f t="shared" si="133"/>
        <v>#DIV/0!</v>
      </c>
      <c r="C394" s="122"/>
      <c r="D394" s="124" t="s">
        <v>832</v>
      </c>
      <c r="E394" s="86" t="s">
        <v>833</v>
      </c>
      <c r="F394" s="125" t="s">
        <v>42</v>
      </c>
      <c r="G394" s="88" t="s">
        <v>834</v>
      </c>
      <c r="H394" s="185" t="s">
        <v>76</v>
      </c>
      <c r="I394" s="200"/>
      <c r="J394" s="94"/>
      <c r="K394" s="94">
        <v>32.369999999999997</v>
      </c>
      <c r="L394" s="94">
        <v>27.11</v>
      </c>
      <c r="M394" s="186">
        <f t="shared" si="134"/>
        <v>59.48</v>
      </c>
      <c r="N394" s="92">
        <v>0.25190000000000001</v>
      </c>
      <c r="O394" s="93">
        <f t="shared" si="135"/>
        <v>74.459999999999994</v>
      </c>
      <c r="P394" s="93"/>
      <c r="Q394" s="93">
        <f t="shared" si="136"/>
        <v>0</v>
      </c>
      <c r="R394" s="93">
        <f t="shared" si="137"/>
        <v>0</v>
      </c>
      <c r="S394" s="94">
        <f t="shared" si="138"/>
        <v>0</v>
      </c>
      <c r="T394" s="118"/>
      <c r="U394" s="118"/>
      <c r="V394" s="6" t="str">
        <f t="shared" si="105"/>
        <v>12.13</v>
      </c>
      <c r="W394" s="6" t="b">
        <f t="shared" si="129"/>
        <v>0</v>
      </c>
      <c r="X394" s="118"/>
      <c r="Y394" s="118"/>
      <c r="Z394" s="118"/>
      <c r="AA394" s="204"/>
      <c r="AB394" s="85" t="s">
        <v>832</v>
      </c>
      <c r="AC394" s="95">
        <v>0</v>
      </c>
      <c r="AD394" s="96">
        <v>0</v>
      </c>
      <c r="AE394" s="97" t="s">
        <v>64</v>
      </c>
      <c r="AF394" s="89" t="s">
        <v>64</v>
      </c>
      <c r="AG394" s="98">
        <v>0</v>
      </c>
      <c r="AH394" s="90" t="s">
        <v>64</v>
      </c>
      <c r="AI394" s="90" t="s">
        <v>64</v>
      </c>
      <c r="AJ394" s="90" t="s">
        <v>64</v>
      </c>
      <c r="AK394" s="91" t="s">
        <v>64</v>
      </c>
      <c r="AL394" s="99" t="s">
        <v>64</v>
      </c>
      <c r="AM394" s="93" t="s">
        <v>64</v>
      </c>
      <c r="AN394" s="93">
        <v>0</v>
      </c>
      <c r="AO394" s="93">
        <v>0</v>
      </c>
      <c r="AP394" s="93">
        <v>0</v>
      </c>
      <c r="AQ394" s="94">
        <v>0</v>
      </c>
      <c r="AR394" s="48" t="str">
        <f t="shared" si="140"/>
        <v>ok</v>
      </c>
      <c r="AS394" s="48" t="str">
        <f t="shared" si="140"/>
        <v>revisar</v>
      </c>
      <c r="AT394" s="48" t="str">
        <f t="shared" si="140"/>
        <v>revisar</v>
      </c>
      <c r="AU394" s="48" t="str">
        <f t="shared" si="140"/>
        <v>revisar</v>
      </c>
      <c r="AV394" s="48" t="str">
        <f t="shared" si="140"/>
        <v>revisar</v>
      </c>
      <c r="AW394" s="48" t="str">
        <f t="shared" si="140"/>
        <v>ok</v>
      </c>
      <c r="AX394" s="48" t="str">
        <f t="shared" si="140"/>
        <v>revisar</v>
      </c>
      <c r="AY394" s="48" t="str">
        <f t="shared" si="140"/>
        <v>revisar</v>
      </c>
      <c r="AZ394" s="48" t="str">
        <f t="shared" si="140"/>
        <v>revisar</v>
      </c>
      <c r="BA394" s="48" t="str">
        <f t="shared" si="139"/>
        <v>revisar</v>
      </c>
      <c r="BB394" s="48" t="str">
        <f t="shared" si="139"/>
        <v>revisar</v>
      </c>
      <c r="BC394" s="48" t="str">
        <f t="shared" si="139"/>
        <v>revisar</v>
      </c>
      <c r="BD394" s="48" t="str">
        <f t="shared" si="132"/>
        <v>ok</v>
      </c>
      <c r="BE394" s="48" t="str">
        <f t="shared" si="132"/>
        <v>ok</v>
      </c>
      <c r="BF394" s="48" t="str">
        <f t="shared" si="132"/>
        <v>ok</v>
      </c>
      <c r="BG394" s="48" t="str">
        <f t="shared" si="132"/>
        <v>ok</v>
      </c>
    </row>
    <row r="395" spans="1:59" ht="26.25" customHeight="1">
      <c r="A395" s="122"/>
      <c r="B395" s="123" t="e">
        <f t="shared" si="133"/>
        <v>#DIV/0!</v>
      </c>
      <c r="C395" s="122"/>
      <c r="D395" s="124" t="s">
        <v>835</v>
      </c>
      <c r="E395" s="86" t="s">
        <v>836</v>
      </c>
      <c r="F395" s="125" t="s">
        <v>42</v>
      </c>
      <c r="G395" s="88" t="s">
        <v>837</v>
      </c>
      <c r="H395" s="185" t="s">
        <v>76</v>
      </c>
      <c r="I395" s="200"/>
      <c r="J395" s="94"/>
      <c r="K395" s="94">
        <v>44.12</v>
      </c>
      <c r="L395" s="94">
        <v>136.06</v>
      </c>
      <c r="M395" s="186">
        <f t="shared" si="134"/>
        <v>180.18</v>
      </c>
      <c r="N395" s="92">
        <v>0.25190000000000001</v>
      </c>
      <c r="O395" s="93">
        <f t="shared" si="135"/>
        <v>225.56</v>
      </c>
      <c r="P395" s="93"/>
      <c r="Q395" s="93">
        <f t="shared" si="136"/>
        <v>0</v>
      </c>
      <c r="R395" s="93">
        <f t="shared" si="137"/>
        <v>0</v>
      </c>
      <c r="S395" s="94">
        <f t="shared" si="138"/>
        <v>0</v>
      </c>
      <c r="T395" s="118"/>
      <c r="U395" s="118"/>
      <c r="V395" s="6" t="str">
        <f t="shared" si="105"/>
        <v>12.14</v>
      </c>
      <c r="W395" s="6" t="b">
        <f t="shared" si="129"/>
        <v>0</v>
      </c>
      <c r="X395" s="118"/>
      <c r="Y395" s="118"/>
      <c r="Z395" s="118"/>
      <c r="AA395" s="204"/>
      <c r="AB395" s="85" t="s">
        <v>835</v>
      </c>
      <c r="AC395" s="95">
        <v>0</v>
      </c>
      <c r="AD395" s="96">
        <v>0</v>
      </c>
      <c r="AE395" s="97" t="s">
        <v>64</v>
      </c>
      <c r="AF395" s="89" t="s">
        <v>64</v>
      </c>
      <c r="AG395" s="98">
        <v>0</v>
      </c>
      <c r="AH395" s="90" t="s">
        <v>64</v>
      </c>
      <c r="AI395" s="90" t="s">
        <v>64</v>
      </c>
      <c r="AJ395" s="90" t="s">
        <v>64</v>
      </c>
      <c r="AK395" s="91" t="s">
        <v>64</v>
      </c>
      <c r="AL395" s="99" t="s">
        <v>64</v>
      </c>
      <c r="AM395" s="93" t="s">
        <v>64</v>
      </c>
      <c r="AN395" s="93">
        <v>0</v>
      </c>
      <c r="AO395" s="93">
        <v>0</v>
      </c>
      <c r="AP395" s="93">
        <v>0</v>
      </c>
      <c r="AQ395" s="94">
        <v>0</v>
      </c>
      <c r="AR395" s="48" t="str">
        <f t="shared" si="140"/>
        <v>ok</v>
      </c>
      <c r="AS395" s="48" t="str">
        <f t="shared" si="140"/>
        <v>revisar</v>
      </c>
      <c r="AT395" s="48" t="str">
        <f t="shared" si="140"/>
        <v>revisar</v>
      </c>
      <c r="AU395" s="48" t="str">
        <f t="shared" si="140"/>
        <v>revisar</v>
      </c>
      <c r="AV395" s="48" t="str">
        <f t="shared" si="140"/>
        <v>revisar</v>
      </c>
      <c r="AW395" s="48" t="str">
        <f t="shared" si="140"/>
        <v>ok</v>
      </c>
      <c r="AX395" s="48" t="str">
        <f t="shared" si="140"/>
        <v>revisar</v>
      </c>
      <c r="AY395" s="48" t="str">
        <f t="shared" si="140"/>
        <v>revisar</v>
      </c>
      <c r="AZ395" s="48" t="str">
        <f t="shared" si="140"/>
        <v>revisar</v>
      </c>
      <c r="BA395" s="48" t="str">
        <f t="shared" si="139"/>
        <v>revisar</v>
      </c>
      <c r="BB395" s="48" t="str">
        <f t="shared" si="139"/>
        <v>revisar</v>
      </c>
      <c r="BC395" s="48" t="str">
        <f t="shared" si="139"/>
        <v>revisar</v>
      </c>
      <c r="BD395" s="48" t="str">
        <f t="shared" si="132"/>
        <v>ok</v>
      </c>
      <c r="BE395" s="48" t="str">
        <f t="shared" si="132"/>
        <v>ok</v>
      </c>
      <c r="BF395" s="48" t="str">
        <f t="shared" si="132"/>
        <v>ok</v>
      </c>
      <c r="BG395" s="48" t="str">
        <f t="shared" si="132"/>
        <v>ok</v>
      </c>
    </row>
    <row r="396" spans="1:59" ht="26.25" customHeight="1">
      <c r="A396" s="122"/>
      <c r="B396" s="123" t="e">
        <f t="shared" si="133"/>
        <v>#DIV/0!</v>
      </c>
      <c r="C396" s="122"/>
      <c r="D396" s="124" t="s">
        <v>838</v>
      </c>
      <c r="E396" s="86">
        <v>97599</v>
      </c>
      <c r="F396" s="125" t="s">
        <v>28</v>
      </c>
      <c r="G396" s="88" t="s">
        <v>839</v>
      </c>
      <c r="H396" s="185" t="s">
        <v>76</v>
      </c>
      <c r="I396" s="200"/>
      <c r="J396" s="94"/>
      <c r="K396" s="94">
        <v>5.26</v>
      </c>
      <c r="L396" s="94">
        <v>12.95</v>
      </c>
      <c r="M396" s="186">
        <f t="shared" si="134"/>
        <v>18.21</v>
      </c>
      <c r="N396" s="92">
        <v>0.25190000000000001</v>
      </c>
      <c r="O396" s="93">
        <f t="shared" si="135"/>
        <v>22.79</v>
      </c>
      <c r="P396" s="93"/>
      <c r="Q396" s="93">
        <f t="shared" si="136"/>
        <v>0</v>
      </c>
      <c r="R396" s="93">
        <f t="shared" si="137"/>
        <v>0</v>
      </c>
      <c r="S396" s="94">
        <f t="shared" si="138"/>
        <v>0</v>
      </c>
      <c r="T396" s="118"/>
      <c r="U396" s="118"/>
      <c r="V396" s="6" t="str">
        <f t="shared" si="105"/>
        <v>12.15</v>
      </c>
      <c r="W396" s="6" t="b">
        <f t="shared" si="129"/>
        <v>0</v>
      </c>
      <c r="X396" s="118"/>
      <c r="Y396" s="118"/>
      <c r="Z396" s="118"/>
      <c r="AA396" s="204"/>
      <c r="AB396" s="85" t="s">
        <v>838</v>
      </c>
      <c r="AC396" s="95">
        <v>0</v>
      </c>
      <c r="AD396" s="96">
        <v>0</v>
      </c>
      <c r="AE396" s="97" t="s">
        <v>64</v>
      </c>
      <c r="AF396" s="89" t="s">
        <v>64</v>
      </c>
      <c r="AG396" s="98">
        <v>0</v>
      </c>
      <c r="AH396" s="90" t="s">
        <v>64</v>
      </c>
      <c r="AI396" s="90" t="s">
        <v>64</v>
      </c>
      <c r="AJ396" s="90" t="s">
        <v>64</v>
      </c>
      <c r="AK396" s="91" t="s">
        <v>64</v>
      </c>
      <c r="AL396" s="99" t="s">
        <v>64</v>
      </c>
      <c r="AM396" s="93" t="s">
        <v>64</v>
      </c>
      <c r="AN396" s="93">
        <v>0</v>
      </c>
      <c r="AO396" s="93">
        <v>0</v>
      </c>
      <c r="AP396" s="93">
        <v>0</v>
      </c>
      <c r="AQ396" s="94">
        <v>0</v>
      </c>
      <c r="AR396" s="48" t="str">
        <f t="shared" si="140"/>
        <v>ok</v>
      </c>
      <c r="AS396" s="48" t="str">
        <f t="shared" si="140"/>
        <v>revisar</v>
      </c>
      <c r="AT396" s="48" t="str">
        <f t="shared" si="140"/>
        <v>revisar</v>
      </c>
      <c r="AU396" s="48" t="str">
        <f t="shared" si="140"/>
        <v>revisar</v>
      </c>
      <c r="AV396" s="48" t="str">
        <f t="shared" si="140"/>
        <v>revisar</v>
      </c>
      <c r="AW396" s="48" t="str">
        <f t="shared" si="140"/>
        <v>ok</v>
      </c>
      <c r="AX396" s="48" t="str">
        <f t="shared" si="140"/>
        <v>revisar</v>
      </c>
      <c r="AY396" s="48" t="str">
        <f t="shared" si="140"/>
        <v>revisar</v>
      </c>
      <c r="AZ396" s="48" t="str">
        <f t="shared" si="140"/>
        <v>revisar</v>
      </c>
      <c r="BA396" s="48" t="str">
        <f t="shared" si="139"/>
        <v>revisar</v>
      </c>
      <c r="BB396" s="48" t="str">
        <f t="shared" si="139"/>
        <v>revisar</v>
      </c>
      <c r="BC396" s="48" t="str">
        <f t="shared" si="139"/>
        <v>revisar</v>
      </c>
      <c r="BD396" s="48" t="str">
        <f t="shared" si="132"/>
        <v>ok</v>
      </c>
      <c r="BE396" s="48" t="str">
        <f t="shared" si="132"/>
        <v>ok</v>
      </c>
      <c r="BF396" s="48" t="str">
        <f t="shared" si="132"/>
        <v>ok</v>
      </c>
      <c r="BG396" s="48" t="str">
        <f t="shared" si="132"/>
        <v>ok</v>
      </c>
    </row>
    <row r="397" spans="1:59" ht="26.25" customHeight="1">
      <c r="A397" s="122"/>
      <c r="B397" s="123" t="e">
        <f t="shared" si="133"/>
        <v>#DIV/0!</v>
      </c>
      <c r="C397" s="122"/>
      <c r="D397" s="124" t="s">
        <v>840</v>
      </c>
      <c r="E397" s="86">
        <v>97595</v>
      </c>
      <c r="F397" s="125" t="s">
        <v>28</v>
      </c>
      <c r="G397" s="88" t="s">
        <v>841</v>
      </c>
      <c r="H397" s="185" t="s">
        <v>76</v>
      </c>
      <c r="I397" s="200"/>
      <c r="J397" s="94"/>
      <c r="K397" s="94">
        <v>18.73</v>
      </c>
      <c r="L397" s="94">
        <v>83.35</v>
      </c>
      <c r="M397" s="186">
        <f t="shared" si="134"/>
        <v>102.08</v>
      </c>
      <c r="N397" s="92">
        <v>0.25190000000000001</v>
      </c>
      <c r="O397" s="93">
        <f t="shared" si="135"/>
        <v>127.79</v>
      </c>
      <c r="P397" s="93"/>
      <c r="Q397" s="93">
        <f t="shared" si="136"/>
        <v>0</v>
      </c>
      <c r="R397" s="93">
        <f t="shared" si="137"/>
        <v>0</v>
      </c>
      <c r="S397" s="94">
        <f t="shared" si="138"/>
        <v>0</v>
      </c>
      <c r="T397" s="118"/>
      <c r="U397" s="118"/>
      <c r="V397" s="6" t="str">
        <f t="shared" si="105"/>
        <v>12.16</v>
      </c>
      <c r="W397" s="6" t="b">
        <f t="shared" si="129"/>
        <v>0</v>
      </c>
      <c r="X397" s="118"/>
      <c r="Y397" s="118"/>
      <c r="Z397" s="118"/>
      <c r="AA397" s="204"/>
      <c r="AB397" s="85" t="s">
        <v>840</v>
      </c>
      <c r="AC397" s="95">
        <v>0</v>
      </c>
      <c r="AD397" s="96">
        <v>0</v>
      </c>
      <c r="AE397" s="97" t="s">
        <v>64</v>
      </c>
      <c r="AF397" s="89" t="s">
        <v>64</v>
      </c>
      <c r="AG397" s="98">
        <v>0</v>
      </c>
      <c r="AH397" s="90" t="s">
        <v>64</v>
      </c>
      <c r="AI397" s="90" t="s">
        <v>64</v>
      </c>
      <c r="AJ397" s="90" t="s">
        <v>64</v>
      </c>
      <c r="AK397" s="91" t="s">
        <v>64</v>
      </c>
      <c r="AL397" s="99" t="s">
        <v>64</v>
      </c>
      <c r="AM397" s="93" t="s">
        <v>64</v>
      </c>
      <c r="AN397" s="93">
        <v>0</v>
      </c>
      <c r="AO397" s="93">
        <v>0</v>
      </c>
      <c r="AP397" s="93">
        <v>0</v>
      </c>
      <c r="AQ397" s="94">
        <v>0</v>
      </c>
      <c r="AR397" s="48" t="str">
        <f t="shared" si="140"/>
        <v>ok</v>
      </c>
      <c r="AS397" s="48" t="str">
        <f t="shared" si="140"/>
        <v>revisar</v>
      </c>
      <c r="AT397" s="48" t="str">
        <f t="shared" si="140"/>
        <v>revisar</v>
      </c>
      <c r="AU397" s="48" t="str">
        <f t="shared" si="140"/>
        <v>revisar</v>
      </c>
      <c r="AV397" s="48" t="str">
        <f t="shared" si="140"/>
        <v>revisar</v>
      </c>
      <c r="AW397" s="48" t="str">
        <f t="shared" si="140"/>
        <v>ok</v>
      </c>
      <c r="AX397" s="48" t="str">
        <f t="shared" si="140"/>
        <v>revisar</v>
      </c>
      <c r="AY397" s="48" t="str">
        <f t="shared" si="140"/>
        <v>revisar</v>
      </c>
      <c r="AZ397" s="48" t="str">
        <f t="shared" si="140"/>
        <v>revisar</v>
      </c>
      <c r="BA397" s="48" t="str">
        <f t="shared" si="139"/>
        <v>revisar</v>
      </c>
      <c r="BB397" s="48" t="str">
        <f t="shared" si="139"/>
        <v>revisar</v>
      </c>
      <c r="BC397" s="48" t="str">
        <f t="shared" si="139"/>
        <v>revisar</v>
      </c>
      <c r="BD397" s="48" t="str">
        <f t="shared" si="132"/>
        <v>ok</v>
      </c>
      <c r="BE397" s="48" t="str">
        <f t="shared" si="132"/>
        <v>ok</v>
      </c>
      <c r="BF397" s="48" t="str">
        <f t="shared" si="132"/>
        <v>ok</v>
      </c>
      <c r="BG397" s="48" t="str">
        <f t="shared" si="132"/>
        <v>ok</v>
      </c>
    </row>
    <row r="398" spans="1:59" ht="26.25" customHeight="1">
      <c r="A398" s="122"/>
      <c r="B398" s="123" t="e">
        <f t="shared" si="133"/>
        <v>#DIV/0!</v>
      </c>
      <c r="C398" s="122"/>
      <c r="D398" s="124" t="s">
        <v>842</v>
      </c>
      <c r="E398" s="86">
        <v>97596</v>
      </c>
      <c r="F398" s="125" t="s">
        <v>28</v>
      </c>
      <c r="G398" s="88" t="s">
        <v>843</v>
      </c>
      <c r="H398" s="185" t="s">
        <v>76</v>
      </c>
      <c r="I398" s="200"/>
      <c r="J398" s="94"/>
      <c r="K398" s="94">
        <v>18.73</v>
      </c>
      <c r="L398" s="94">
        <v>53.46</v>
      </c>
      <c r="M398" s="186">
        <f t="shared" si="134"/>
        <v>72.19</v>
      </c>
      <c r="N398" s="92">
        <v>0.25190000000000001</v>
      </c>
      <c r="O398" s="93">
        <f t="shared" si="135"/>
        <v>90.37</v>
      </c>
      <c r="P398" s="93"/>
      <c r="Q398" s="93">
        <f t="shared" si="136"/>
        <v>0</v>
      </c>
      <c r="R398" s="93">
        <f t="shared" si="137"/>
        <v>0</v>
      </c>
      <c r="S398" s="94">
        <f t="shared" si="138"/>
        <v>0</v>
      </c>
      <c r="T398" s="118"/>
      <c r="U398" s="118"/>
      <c r="V398" s="6" t="str">
        <f t="shared" si="105"/>
        <v>12.17</v>
      </c>
      <c r="W398" s="6" t="b">
        <f t="shared" si="129"/>
        <v>0</v>
      </c>
      <c r="X398" s="118"/>
      <c r="Y398" s="118"/>
      <c r="Z398" s="118"/>
      <c r="AA398" s="204"/>
      <c r="AB398" s="85" t="s">
        <v>842</v>
      </c>
      <c r="AC398" s="95">
        <v>0</v>
      </c>
      <c r="AD398" s="96">
        <v>0</v>
      </c>
      <c r="AE398" s="97" t="s">
        <v>64</v>
      </c>
      <c r="AF398" s="89" t="s">
        <v>64</v>
      </c>
      <c r="AG398" s="98">
        <v>0</v>
      </c>
      <c r="AH398" s="90" t="s">
        <v>64</v>
      </c>
      <c r="AI398" s="90" t="s">
        <v>64</v>
      </c>
      <c r="AJ398" s="90" t="s">
        <v>64</v>
      </c>
      <c r="AK398" s="91" t="s">
        <v>64</v>
      </c>
      <c r="AL398" s="99" t="s">
        <v>64</v>
      </c>
      <c r="AM398" s="93" t="s">
        <v>64</v>
      </c>
      <c r="AN398" s="93">
        <v>0</v>
      </c>
      <c r="AO398" s="93">
        <v>0</v>
      </c>
      <c r="AP398" s="93">
        <v>0</v>
      </c>
      <c r="AQ398" s="94">
        <v>0</v>
      </c>
      <c r="AR398" s="48" t="str">
        <f t="shared" si="140"/>
        <v>ok</v>
      </c>
      <c r="AS398" s="48" t="str">
        <f t="shared" si="140"/>
        <v>revisar</v>
      </c>
      <c r="AT398" s="48" t="str">
        <f t="shared" si="140"/>
        <v>revisar</v>
      </c>
      <c r="AU398" s="48" t="str">
        <f t="shared" si="140"/>
        <v>revisar</v>
      </c>
      <c r="AV398" s="48" t="str">
        <f t="shared" si="140"/>
        <v>revisar</v>
      </c>
      <c r="AW398" s="48" t="str">
        <f t="shared" si="140"/>
        <v>ok</v>
      </c>
      <c r="AX398" s="48" t="str">
        <f t="shared" si="140"/>
        <v>revisar</v>
      </c>
      <c r="AY398" s="48" t="str">
        <f t="shared" si="140"/>
        <v>revisar</v>
      </c>
      <c r="AZ398" s="48" t="str">
        <f t="shared" si="140"/>
        <v>revisar</v>
      </c>
      <c r="BA398" s="48" t="str">
        <f t="shared" si="139"/>
        <v>revisar</v>
      </c>
      <c r="BB398" s="48" t="str">
        <f t="shared" si="139"/>
        <v>revisar</v>
      </c>
      <c r="BC398" s="48" t="str">
        <f t="shared" si="139"/>
        <v>revisar</v>
      </c>
      <c r="BD398" s="48" t="str">
        <f t="shared" si="132"/>
        <v>ok</v>
      </c>
      <c r="BE398" s="48" t="str">
        <f t="shared" si="132"/>
        <v>ok</v>
      </c>
      <c r="BF398" s="48" t="str">
        <f t="shared" si="132"/>
        <v>ok</v>
      </c>
      <c r="BG398" s="48" t="str">
        <f t="shared" si="132"/>
        <v>ok</v>
      </c>
    </row>
    <row r="399" spans="1:59" ht="26.25" customHeight="1">
      <c r="A399" s="122"/>
      <c r="B399" s="123" t="e">
        <f t="shared" si="133"/>
        <v>#DIV/0!</v>
      </c>
      <c r="C399" s="122"/>
      <c r="D399" s="124" t="s">
        <v>844</v>
      </c>
      <c r="E399" s="86" t="s">
        <v>845</v>
      </c>
      <c r="F399" s="125" t="s">
        <v>42</v>
      </c>
      <c r="G399" s="88" t="s">
        <v>846</v>
      </c>
      <c r="H399" s="185" t="s">
        <v>76</v>
      </c>
      <c r="I399" s="200"/>
      <c r="J399" s="94"/>
      <c r="K399" s="94">
        <v>30.02</v>
      </c>
      <c r="L399" s="94">
        <v>0</v>
      </c>
      <c r="M399" s="186">
        <f t="shared" si="134"/>
        <v>30.02</v>
      </c>
      <c r="N399" s="92">
        <v>0.25190000000000001</v>
      </c>
      <c r="O399" s="93">
        <f t="shared" si="135"/>
        <v>37.58</v>
      </c>
      <c r="P399" s="93"/>
      <c r="Q399" s="93">
        <f t="shared" si="136"/>
        <v>0</v>
      </c>
      <c r="R399" s="93">
        <f t="shared" si="137"/>
        <v>0</v>
      </c>
      <c r="S399" s="94">
        <f t="shared" si="138"/>
        <v>0</v>
      </c>
      <c r="T399" s="118"/>
      <c r="U399" s="118"/>
      <c r="V399" s="6" t="str">
        <f t="shared" si="105"/>
        <v>12.18</v>
      </c>
      <c r="W399" s="6">
        <f t="shared" si="129"/>
        <v>0</v>
      </c>
      <c r="X399" s="118"/>
      <c r="Y399" s="118"/>
      <c r="Z399" s="118"/>
      <c r="AA399" s="204"/>
      <c r="AB399" s="85" t="s">
        <v>844</v>
      </c>
      <c r="AC399" s="95">
        <v>0</v>
      </c>
      <c r="AD399" s="96">
        <v>0</v>
      </c>
      <c r="AE399" s="97" t="s">
        <v>64</v>
      </c>
      <c r="AF399" s="89" t="s">
        <v>64</v>
      </c>
      <c r="AG399" s="98">
        <v>0</v>
      </c>
      <c r="AH399" s="90" t="s">
        <v>64</v>
      </c>
      <c r="AI399" s="90" t="s">
        <v>64</v>
      </c>
      <c r="AJ399" s="90" t="s">
        <v>64</v>
      </c>
      <c r="AK399" s="91" t="s">
        <v>64</v>
      </c>
      <c r="AL399" s="99" t="s">
        <v>64</v>
      </c>
      <c r="AM399" s="93" t="s">
        <v>64</v>
      </c>
      <c r="AN399" s="93">
        <v>0</v>
      </c>
      <c r="AO399" s="93">
        <v>0</v>
      </c>
      <c r="AP399" s="93">
        <v>0</v>
      </c>
      <c r="AQ399" s="94">
        <v>0</v>
      </c>
      <c r="AR399" s="48" t="str">
        <f t="shared" si="140"/>
        <v>ok</v>
      </c>
      <c r="AS399" s="48" t="str">
        <f t="shared" si="140"/>
        <v>revisar</v>
      </c>
      <c r="AT399" s="48" t="str">
        <f t="shared" si="140"/>
        <v>revisar</v>
      </c>
      <c r="AU399" s="48" t="str">
        <f t="shared" si="140"/>
        <v>revisar</v>
      </c>
      <c r="AV399" s="48" t="str">
        <f t="shared" si="140"/>
        <v>revisar</v>
      </c>
      <c r="AW399" s="48" t="str">
        <f t="shared" si="140"/>
        <v>ok</v>
      </c>
      <c r="AX399" s="48" t="str">
        <f t="shared" si="140"/>
        <v>revisar</v>
      </c>
      <c r="AY399" s="48" t="str">
        <f t="shared" si="140"/>
        <v>revisar</v>
      </c>
      <c r="AZ399" s="48" t="str">
        <f t="shared" si="140"/>
        <v>revisar</v>
      </c>
      <c r="BA399" s="48" t="str">
        <f t="shared" si="139"/>
        <v>revisar</v>
      </c>
      <c r="BB399" s="48" t="str">
        <f t="shared" si="139"/>
        <v>revisar</v>
      </c>
      <c r="BC399" s="48" t="str">
        <f t="shared" si="139"/>
        <v>revisar</v>
      </c>
      <c r="BD399" s="48" t="str">
        <f t="shared" si="132"/>
        <v>ok</v>
      </c>
      <c r="BE399" s="48" t="str">
        <f t="shared" si="132"/>
        <v>ok</v>
      </c>
      <c r="BF399" s="48" t="str">
        <f t="shared" si="132"/>
        <v>ok</v>
      </c>
      <c r="BG399" s="48" t="str">
        <f t="shared" si="132"/>
        <v>ok</v>
      </c>
    </row>
    <row r="400" spans="1:59" ht="26.25" customHeight="1">
      <c r="A400" s="122"/>
      <c r="B400" s="123" t="e">
        <f t="shared" si="133"/>
        <v>#DIV/0!</v>
      </c>
      <c r="C400" s="122"/>
      <c r="D400" s="124" t="s">
        <v>847</v>
      </c>
      <c r="E400" s="86" t="s">
        <v>848</v>
      </c>
      <c r="F400" s="125" t="s">
        <v>42</v>
      </c>
      <c r="G400" s="88" t="s">
        <v>849</v>
      </c>
      <c r="H400" s="185" t="s">
        <v>76</v>
      </c>
      <c r="I400" s="200"/>
      <c r="J400" s="94"/>
      <c r="K400" s="94">
        <v>0</v>
      </c>
      <c r="L400" s="94">
        <v>1859.62</v>
      </c>
      <c r="M400" s="186">
        <f t="shared" si="134"/>
        <v>1859.62</v>
      </c>
      <c r="N400" s="92">
        <v>0.25190000000000001</v>
      </c>
      <c r="O400" s="93">
        <f t="shared" si="135"/>
        <v>2328.0500000000002</v>
      </c>
      <c r="P400" s="93"/>
      <c r="Q400" s="93">
        <f t="shared" si="136"/>
        <v>0</v>
      </c>
      <c r="R400" s="93">
        <f t="shared" si="137"/>
        <v>0</v>
      </c>
      <c r="S400" s="94">
        <f t="shared" si="138"/>
        <v>0</v>
      </c>
      <c r="T400" s="118"/>
      <c r="U400" s="118"/>
      <c r="V400" s="6" t="str">
        <f t="shared" si="105"/>
        <v>12.19</v>
      </c>
      <c r="W400" s="6" t="b">
        <f t="shared" si="129"/>
        <v>0</v>
      </c>
      <c r="X400" s="118"/>
      <c r="Y400" s="118"/>
      <c r="Z400" s="118"/>
      <c r="AA400" s="204"/>
      <c r="AB400" s="85" t="s">
        <v>847</v>
      </c>
      <c r="AC400" s="95">
        <v>0</v>
      </c>
      <c r="AD400" s="96">
        <v>0</v>
      </c>
      <c r="AE400" s="97" t="s">
        <v>64</v>
      </c>
      <c r="AF400" s="89" t="s">
        <v>64</v>
      </c>
      <c r="AG400" s="98">
        <v>0</v>
      </c>
      <c r="AH400" s="90" t="s">
        <v>64</v>
      </c>
      <c r="AI400" s="90" t="s">
        <v>64</v>
      </c>
      <c r="AJ400" s="90" t="s">
        <v>64</v>
      </c>
      <c r="AK400" s="91" t="s">
        <v>64</v>
      </c>
      <c r="AL400" s="99" t="s">
        <v>64</v>
      </c>
      <c r="AM400" s="93" t="s">
        <v>64</v>
      </c>
      <c r="AN400" s="93">
        <v>0</v>
      </c>
      <c r="AO400" s="93">
        <v>0</v>
      </c>
      <c r="AP400" s="93">
        <v>0</v>
      </c>
      <c r="AQ400" s="94">
        <v>0</v>
      </c>
      <c r="AR400" s="48" t="str">
        <f t="shared" si="140"/>
        <v>ok</v>
      </c>
      <c r="AS400" s="48" t="str">
        <f t="shared" si="140"/>
        <v>revisar</v>
      </c>
      <c r="AT400" s="48" t="str">
        <f t="shared" si="140"/>
        <v>revisar</v>
      </c>
      <c r="AU400" s="48" t="str">
        <f t="shared" si="140"/>
        <v>revisar</v>
      </c>
      <c r="AV400" s="48" t="str">
        <f t="shared" si="140"/>
        <v>revisar</v>
      </c>
      <c r="AW400" s="48" t="str">
        <f t="shared" si="140"/>
        <v>ok</v>
      </c>
      <c r="AX400" s="48" t="str">
        <f t="shared" si="140"/>
        <v>revisar</v>
      </c>
      <c r="AY400" s="48" t="str">
        <f t="shared" si="140"/>
        <v>revisar</v>
      </c>
      <c r="AZ400" s="48" t="str">
        <f t="shared" si="140"/>
        <v>revisar</v>
      </c>
      <c r="BA400" s="48" t="str">
        <f t="shared" si="139"/>
        <v>revisar</v>
      </c>
      <c r="BB400" s="48" t="str">
        <f t="shared" si="139"/>
        <v>revisar</v>
      </c>
      <c r="BC400" s="48" t="str">
        <f t="shared" si="139"/>
        <v>revisar</v>
      </c>
      <c r="BD400" s="48" t="str">
        <f t="shared" si="132"/>
        <v>ok</v>
      </c>
      <c r="BE400" s="48" t="str">
        <f t="shared" si="132"/>
        <v>ok</v>
      </c>
      <c r="BF400" s="48" t="str">
        <f t="shared" si="132"/>
        <v>ok</v>
      </c>
      <c r="BG400" s="48" t="str">
        <f t="shared" si="132"/>
        <v>ok</v>
      </c>
    </row>
    <row r="401" spans="1:59" ht="26.25" customHeight="1">
      <c r="A401" s="122"/>
      <c r="B401" s="123" t="e">
        <f t="shared" si="133"/>
        <v>#DIV/0!</v>
      </c>
      <c r="C401" s="122"/>
      <c r="D401" s="124" t="s">
        <v>850</v>
      </c>
      <c r="E401" s="86" t="s">
        <v>851</v>
      </c>
      <c r="F401" s="125" t="s">
        <v>42</v>
      </c>
      <c r="G401" s="88" t="s">
        <v>852</v>
      </c>
      <c r="H401" s="185" t="s">
        <v>76</v>
      </c>
      <c r="I401" s="200"/>
      <c r="J401" s="94"/>
      <c r="K401" s="94">
        <v>0</v>
      </c>
      <c r="L401" s="94">
        <v>1568.15</v>
      </c>
      <c r="M401" s="186">
        <f t="shared" si="134"/>
        <v>1568.15</v>
      </c>
      <c r="N401" s="92">
        <v>0.25190000000000001</v>
      </c>
      <c r="O401" s="93">
        <f t="shared" si="135"/>
        <v>1963.16</v>
      </c>
      <c r="P401" s="93"/>
      <c r="Q401" s="93">
        <f t="shared" si="136"/>
        <v>0</v>
      </c>
      <c r="R401" s="93">
        <f t="shared" si="137"/>
        <v>0</v>
      </c>
      <c r="S401" s="94">
        <f t="shared" si="138"/>
        <v>0</v>
      </c>
      <c r="T401" s="118"/>
      <c r="U401" s="118"/>
      <c r="V401" s="6" t="str">
        <f t="shared" si="105"/>
        <v>12.20</v>
      </c>
      <c r="W401" s="6" t="b">
        <f t="shared" si="129"/>
        <v>0</v>
      </c>
      <c r="X401" s="118"/>
      <c r="Y401" s="118"/>
      <c r="Z401" s="118"/>
      <c r="AA401" s="204"/>
      <c r="AB401" s="85" t="s">
        <v>850</v>
      </c>
      <c r="AC401" s="95">
        <v>0</v>
      </c>
      <c r="AD401" s="96">
        <v>0</v>
      </c>
      <c r="AE401" s="97" t="s">
        <v>64</v>
      </c>
      <c r="AF401" s="89" t="s">
        <v>64</v>
      </c>
      <c r="AG401" s="98">
        <v>0</v>
      </c>
      <c r="AH401" s="90" t="s">
        <v>64</v>
      </c>
      <c r="AI401" s="90" t="s">
        <v>64</v>
      </c>
      <c r="AJ401" s="90" t="s">
        <v>64</v>
      </c>
      <c r="AK401" s="91" t="s">
        <v>64</v>
      </c>
      <c r="AL401" s="99" t="s">
        <v>64</v>
      </c>
      <c r="AM401" s="93" t="s">
        <v>64</v>
      </c>
      <c r="AN401" s="93">
        <v>0</v>
      </c>
      <c r="AO401" s="93">
        <v>0</v>
      </c>
      <c r="AP401" s="93">
        <v>0</v>
      </c>
      <c r="AQ401" s="94">
        <v>0</v>
      </c>
      <c r="AR401" s="48" t="str">
        <f t="shared" si="140"/>
        <v>ok</v>
      </c>
      <c r="AS401" s="48" t="str">
        <f t="shared" si="140"/>
        <v>revisar</v>
      </c>
      <c r="AT401" s="48" t="str">
        <f t="shared" si="140"/>
        <v>revisar</v>
      </c>
      <c r="AU401" s="48" t="str">
        <f t="shared" si="140"/>
        <v>revisar</v>
      </c>
      <c r="AV401" s="48" t="str">
        <f t="shared" si="140"/>
        <v>revisar</v>
      </c>
      <c r="AW401" s="48" t="str">
        <f t="shared" si="140"/>
        <v>ok</v>
      </c>
      <c r="AX401" s="48" t="str">
        <f t="shared" si="140"/>
        <v>revisar</v>
      </c>
      <c r="AY401" s="48" t="str">
        <f t="shared" si="140"/>
        <v>revisar</v>
      </c>
      <c r="AZ401" s="48" t="str">
        <f t="shared" si="140"/>
        <v>revisar</v>
      </c>
      <c r="BA401" s="48" t="str">
        <f t="shared" si="139"/>
        <v>revisar</v>
      </c>
      <c r="BB401" s="48" t="str">
        <f t="shared" si="139"/>
        <v>revisar</v>
      </c>
      <c r="BC401" s="48" t="str">
        <f t="shared" si="139"/>
        <v>revisar</v>
      </c>
      <c r="BD401" s="48" t="str">
        <f t="shared" si="132"/>
        <v>ok</v>
      </c>
      <c r="BE401" s="48" t="str">
        <f t="shared" si="132"/>
        <v>ok</v>
      </c>
      <c r="BF401" s="48" t="str">
        <f t="shared" si="132"/>
        <v>ok</v>
      </c>
      <c r="BG401" s="48" t="str">
        <f t="shared" si="132"/>
        <v>ok</v>
      </c>
    </row>
    <row r="402" spans="1:59" ht="26.25" customHeight="1">
      <c r="A402" s="122"/>
      <c r="B402" s="123" t="e">
        <f t="shared" si="133"/>
        <v>#DIV/0!</v>
      </c>
      <c r="C402" s="122"/>
      <c r="D402" s="124" t="s">
        <v>853</v>
      </c>
      <c r="E402" s="86">
        <v>101499</v>
      </c>
      <c r="F402" s="125" t="s">
        <v>28</v>
      </c>
      <c r="G402" s="88" t="s">
        <v>854</v>
      </c>
      <c r="H402" s="185" t="s">
        <v>76</v>
      </c>
      <c r="I402" s="200"/>
      <c r="J402" s="94"/>
      <c r="K402" s="94">
        <v>411.32</v>
      </c>
      <c r="L402" s="94">
        <v>1592.19</v>
      </c>
      <c r="M402" s="186">
        <f t="shared" si="134"/>
        <v>2003.51</v>
      </c>
      <c r="N402" s="92">
        <v>0.25190000000000001</v>
      </c>
      <c r="O402" s="93">
        <f t="shared" si="135"/>
        <v>2508.19</v>
      </c>
      <c r="P402" s="93"/>
      <c r="Q402" s="93">
        <f t="shared" si="136"/>
        <v>0</v>
      </c>
      <c r="R402" s="93">
        <f t="shared" si="137"/>
        <v>0</v>
      </c>
      <c r="S402" s="94">
        <f t="shared" si="138"/>
        <v>0</v>
      </c>
      <c r="T402" s="118"/>
      <c r="U402" s="118"/>
      <c r="V402" s="6" t="str">
        <f t="shared" si="105"/>
        <v>12.21</v>
      </c>
      <c r="W402" s="6" t="b">
        <f t="shared" si="129"/>
        <v>0</v>
      </c>
      <c r="X402" s="118"/>
      <c r="Y402" s="118"/>
      <c r="Z402" s="118"/>
      <c r="AA402" s="204"/>
      <c r="AB402" s="85" t="s">
        <v>853</v>
      </c>
      <c r="AC402" s="95">
        <v>0</v>
      </c>
      <c r="AD402" s="96">
        <v>0</v>
      </c>
      <c r="AE402" s="97" t="s">
        <v>64</v>
      </c>
      <c r="AF402" s="89" t="s">
        <v>64</v>
      </c>
      <c r="AG402" s="98">
        <v>0</v>
      </c>
      <c r="AH402" s="90" t="s">
        <v>64</v>
      </c>
      <c r="AI402" s="90" t="s">
        <v>64</v>
      </c>
      <c r="AJ402" s="90" t="s">
        <v>64</v>
      </c>
      <c r="AK402" s="91" t="s">
        <v>64</v>
      </c>
      <c r="AL402" s="99" t="s">
        <v>64</v>
      </c>
      <c r="AM402" s="93" t="s">
        <v>64</v>
      </c>
      <c r="AN402" s="93">
        <v>0</v>
      </c>
      <c r="AO402" s="93">
        <v>0</v>
      </c>
      <c r="AP402" s="93">
        <v>0</v>
      </c>
      <c r="AQ402" s="94">
        <v>0</v>
      </c>
      <c r="AR402" s="48" t="str">
        <f t="shared" si="140"/>
        <v>ok</v>
      </c>
      <c r="AS402" s="48" t="str">
        <f t="shared" si="140"/>
        <v>revisar</v>
      </c>
      <c r="AT402" s="48" t="str">
        <f t="shared" si="140"/>
        <v>revisar</v>
      </c>
      <c r="AU402" s="48" t="str">
        <f t="shared" si="140"/>
        <v>revisar</v>
      </c>
      <c r="AV402" s="48" t="str">
        <f t="shared" si="140"/>
        <v>revisar</v>
      </c>
      <c r="AW402" s="48" t="str">
        <f t="shared" si="140"/>
        <v>ok</v>
      </c>
      <c r="AX402" s="48" t="str">
        <f t="shared" si="140"/>
        <v>revisar</v>
      </c>
      <c r="AY402" s="48" t="str">
        <f t="shared" si="140"/>
        <v>revisar</v>
      </c>
      <c r="AZ402" s="48" t="str">
        <f t="shared" si="140"/>
        <v>revisar</v>
      </c>
      <c r="BA402" s="48" t="str">
        <f t="shared" si="139"/>
        <v>revisar</v>
      </c>
      <c r="BB402" s="48" t="str">
        <f t="shared" si="139"/>
        <v>revisar</v>
      </c>
      <c r="BC402" s="48" t="str">
        <f t="shared" si="139"/>
        <v>revisar</v>
      </c>
      <c r="BD402" s="48" t="str">
        <f t="shared" si="132"/>
        <v>ok</v>
      </c>
      <c r="BE402" s="48" t="str">
        <f t="shared" si="132"/>
        <v>ok</v>
      </c>
      <c r="BF402" s="48" t="str">
        <f t="shared" si="132"/>
        <v>ok</v>
      </c>
      <c r="BG402" s="48" t="str">
        <f t="shared" si="132"/>
        <v>ok</v>
      </c>
    </row>
    <row r="403" spans="1:59" ht="26.25" customHeight="1">
      <c r="A403" s="122"/>
      <c r="B403" s="123" t="e">
        <f t="shared" si="133"/>
        <v>#DIV/0!</v>
      </c>
      <c r="C403" s="122"/>
      <c r="D403" s="124" t="s">
        <v>855</v>
      </c>
      <c r="E403" s="86">
        <v>101500</v>
      </c>
      <c r="F403" s="125" t="s">
        <v>28</v>
      </c>
      <c r="G403" s="88" t="s">
        <v>856</v>
      </c>
      <c r="H403" s="185" t="s">
        <v>76</v>
      </c>
      <c r="I403" s="200"/>
      <c r="J403" s="94"/>
      <c r="K403" s="94">
        <v>427.51</v>
      </c>
      <c r="L403" s="94">
        <v>1789.91</v>
      </c>
      <c r="M403" s="186">
        <f t="shared" si="134"/>
        <v>2217.42</v>
      </c>
      <c r="N403" s="92">
        <v>0.25190000000000001</v>
      </c>
      <c r="O403" s="93">
        <f t="shared" si="135"/>
        <v>2775.98</v>
      </c>
      <c r="P403" s="93"/>
      <c r="Q403" s="93">
        <f t="shared" si="136"/>
        <v>0</v>
      </c>
      <c r="R403" s="93">
        <f t="shared" si="137"/>
        <v>0</v>
      </c>
      <c r="S403" s="94">
        <f t="shared" si="138"/>
        <v>0</v>
      </c>
      <c r="T403" s="118"/>
      <c r="U403" s="118"/>
      <c r="V403" s="6" t="str">
        <f t="shared" si="105"/>
        <v>12.22</v>
      </c>
      <c r="W403" s="6" t="b">
        <f t="shared" si="129"/>
        <v>0</v>
      </c>
      <c r="X403" s="118"/>
      <c r="Y403" s="118"/>
      <c r="Z403" s="118"/>
      <c r="AA403" s="204"/>
      <c r="AB403" s="85" t="s">
        <v>855</v>
      </c>
      <c r="AC403" s="95">
        <v>0</v>
      </c>
      <c r="AD403" s="96">
        <v>0</v>
      </c>
      <c r="AE403" s="97" t="s">
        <v>64</v>
      </c>
      <c r="AF403" s="89" t="s">
        <v>64</v>
      </c>
      <c r="AG403" s="98">
        <v>0</v>
      </c>
      <c r="AH403" s="90" t="s">
        <v>64</v>
      </c>
      <c r="AI403" s="90" t="s">
        <v>64</v>
      </c>
      <c r="AJ403" s="90" t="s">
        <v>64</v>
      </c>
      <c r="AK403" s="91" t="s">
        <v>64</v>
      </c>
      <c r="AL403" s="99" t="s">
        <v>64</v>
      </c>
      <c r="AM403" s="93" t="s">
        <v>64</v>
      </c>
      <c r="AN403" s="93">
        <v>0</v>
      </c>
      <c r="AO403" s="93">
        <v>0</v>
      </c>
      <c r="AP403" s="93">
        <v>0</v>
      </c>
      <c r="AQ403" s="94">
        <v>0</v>
      </c>
      <c r="AR403" s="48" t="str">
        <f t="shared" si="140"/>
        <v>ok</v>
      </c>
      <c r="AS403" s="48" t="str">
        <f t="shared" si="140"/>
        <v>revisar</v>
      </c>
      <c r="AT403" s="48" t="str">
        <f t="shared" si="140"/>
        <v>revisar</v>
      </c>
      <c r="AU403" s="48" t="str">
        <f t="shared" si="140"/>
        <v>revisar</v>
      </c>
      <c r="AV403" s="48" t="str">
        <f t="shared" si="140"/>
        <v>revisar</v>
      </c>
      <c r="AW403" s="48" t="str">
        <f t="shared" si="140"/>
        <v>ok</v>
      </c>
      <c r="AX403" s="48" t="str">
        <f t="shared" si="140"/>
        <v>revisar</v>
      </c>
      <c r="AY403" s="48" t="str">
        <f t="shared" si="140"/>
        <v>revisar</v>
      </c>
      <c r="AZ403" s="48" t="str">
        <f t="shared" si="140"/>
        <v>revisar</v>
      </c>
      <c r="BA403" s="48" t="str">
        <f t="shared" si="139"/>
        <v>revisar</v>
      </c>
      <c r="BB403" s="48" t="str">
        <f t="shared" si="139"/>
        <v>revisar</v>
      </c>
      <c r="BC403" s="48" t="str">
        <f t="shared" si="139"/>
        <v>revisar</v>
      </c>
      <c r="BD403" s="48" t="str">
        <f t="shared" si="132"/>
        <v>ok</v>
      </c>
      <c r="BE403" s="48" t="str">
        <f t="shared" si="132"/>
        <v>ok</v>
      </c>
      <c r="BF403" s="48" t="str">
        <f t="shared" si="132"/>
        <v>ok</v>
      </c>
      <c r="BG403" s="48" t="str">
        <f t="shared" si="132"/>
        <v>ok</v>
      </c>
    </row>
    <row r="404" spans="1:59" ht="26.25" customHeight="1">
      <c r="A404" s="122"/>
      <c r="B404" s="123" t="e">
        <f t="shared" si="133"/>
        <v>#DIV/0!</v>
      </c>
      <c r="C404" s="122"/>
      <c r="D404" s="124" t="s">
        <v>857</v>
      </c>
      <c r="E404" s="86">
        <v>101506</v>
      </c>
      <c r="F404" s="125" t="s">
        <v>28</v>
      </c>
      <c r="G404" s="88" t="s">
        <v>858</v>
      </c>
      <c r="H404" s="185" t="s">
        <v>76</v>
      </c>
      <c r="I404" s="200"/>
      <c r="J404" s="94"/>
      <c r="K404" s="94">
        <v>484.44</v>
      </c>
      <c r="L404" s="94">
        <v>1648.73</v>
      </c>
      <c r="M404" s="186">
        <f t="shared" si="134"/>
        <v>2133.17</v>
      </c>
      <c r="N404" s="92">
        <v>0.25190000000000001</v>
      </c>
      <c r="O404" s="93">
        <f t="shared" si="135"/>
        <v>2670.51</v>
      </c>
      <c r="P404" s="93"/>
      <c r="Q404" s="93">
        <f t="shared" si="136"/>
        <v>0</v>
      </c>
      <c r="R404" s="93">
        <f t="shared" si="137"/>
        <v>0</v>
      </c>
      <c r="S404" s="94">
        <f t="shared" si="138"/>
        <v>0</v>
      </c>
      <c r="T404" s="118"/>
      <c r="U404" s="118"/>
      <c r="V404" s="6" t="str">
        <f t="shared" si="105"/>
        <v>12.23</v>
      </c>
      <c r="W404" s="6" t="b">
        <f t="shared" si="129"/>
        <v>0</v>
      </c>
      <c r="X404" s="118"/>
      <c r="Y404" s="118"/>
      <c r="Z404" s="118"/>
      <c r="AA404" s="204"/>
      <c r="AB404" s="85" t="s">
        <v>857</v>
      </c>
      <c r="AC404" s="95">
        <v>0</v>
      </c>
      <c r="AD404" s="96">
        <v>0</v>
      </c>
      <c r="AE404" s="97" t="s">
        <v>64</v>
      </c>
      <c r="AF404" s="89" t="s">
        <v>64</v>
      </c>
      <c r="AG404" s="98">
        <v>0</v>
      </c>
      <c r="AH404" s="90" t="s">
        <v>64</v>
      </c>
      <c r="AI404" s="90" t="s">
        <v>64</v>
      </c>
      <c r="AJ404" s="90" t="s">
        <v>64</v>
      </c>
      <c r="AK404" s="91" t="s">
        <v>64</v>
      </c>
      <c r="AL404" s="99" t="s">
        <v>64</v>
      </c>
      <c r="AM404" s="93" t="s">
        <v>64</v>
      </c>
      <c r="AN404" s="93">
        <v>0</v>
      </c>
      <c r="AO404" s="93">
        <v>0</v>
      </c>
      <c r="AP404" s="93">
        <v>0</v>
      </c>
      <c r="AQ404" s="94">
        <v>0</v>
      </c>
      <c r="AR404" s="48" t="str">
        <f t="shared" si="140"/>
        <v>ok</v>
      </c>
      <c r="AS404" s="48" t="str">
        <f t="shared" si="140"/>
        <v>revisar</v>
      </c>
      <c r="AT404" s="48" t="str">
        <f t="shared" si="140"/>
        <v>revisar</v>
      </c>
      <c r="AU404" s="48" t="str">
        <f t="shared" si="140"/>
        <v>revisar</v>
      </c>
      <c r="AV404" s="48" t="str">
        <f t="shared" si="140"/>
        <v>revisar</v>
      </c>
      <c r="AW404" s="48" t="str">
        <f t="shared" si="140"/>
        <v>ok</v>
      </c>
      <c r="AX404" s="48" t="str">
        <f t="shared" si="140"/>
        <v>revisar</v>
      </c>
      <c r="AY404" s="48" t="str">
        <f t="shared" si="140"/>
        <v>revisar</v>
      </c>
      <c r="AZ404" s="48" t="str">
        <f t="shared" si="140"/>
        <v>revisar</v>
      </c>
      <c r="BA404" s="48" t="str">
        <f t="shared" si="139"/>
        <v>revisar</v>
      </c>
      <c r="BB404" s="48" t="str">
        <f t="shared" si="139"/>
        <v>revisar</v>
      </c>
      <c r="BC404" s="48" t="str">
        <f t="shared" si="139"/>
        <v>revisar</v>
      </c>
      <c r="BD404" s="48" t="str">
        <f t="shared" si="132"/>
        <v>ok</v>
      </c>
      <c r="BE404" s="48" t="str">
        <f t="shared" si="132"/>
        <v>ok</v>
      </c>
      <c r="BF404" s="48" t="str">
        <f t="shared" si="132"/>
        <v>ok</v>
      </c>
      <c r="BG404" s="48" t="str">
        <f t="shared" si="132"/>
        <v>ok</v>
      </c>
    </row>
    <row r="405" spans="1:59" ht="26.25" customHeight="1">
      <c r="A405" s="122"/>
      <c r="B405" s="123" t="e">
        <f t="shared" si="133"/>
        <v>#DIV/0!</v>
      </c>
      <c r="C405" s="122"/>
      <c r="D405" s="124" t="s">
        <v>859</v>
      </c>
      <c r="E405" s="86">
        <v>101507</v>
      </c>
      <c r="F405" s="125" t="s">
        <v>28</v>
      </c>
      <c r="G405" s="88" t="s">
        <v>860</v>
      </c>
      <c r="H405" s="185" t="s">
        <v>76</v>
      </c>
      <c r="I405" s="200"/>
      <c r="J405" s="94"/>
      <c r="K405" s="94">
        <v>433.82</v>
      </c>
      <c r="L405" s="94">
        <v>1749.52</v>
      </c>
      <c r="M405" s="186">
        <f t="shared" si="134"/>
        <v>2183.34</v>
      </c>
      <c r="N405" s="92">
        <v>0.25190000000000001</v>
      </c>
      <c r="O405" s="93">
        <f t="shared" si="135"/>
        <v>2733.32</v>
      </c>
      <c r="P405" s="93"/>
      <c r="Q405" s="93">
        <f t="shared" si="136"/>
        <v>0</v>
      </c>
      <c r="R405" s="93">
        <f t="shared" si="137"/>
        <v>0</v>
      </c>
      <c r="S405" s="94">
        <f t="shared" si="138"/>
        <v>0</v>
      </c>
      <c r="T405" s="118"/>
      <c r="U405" s="118"/>
      <c r="V405" s="6" t="str">
        <f t="shared" si="105"/>
        <v>12.24</v>
      </c>
      <c r="W405" s="6" t="b">
        <f t="shared" si="129"/>
        <v>0</v>
      </c>
      <c r="X405" s="118"/>
      <c r="Y405" s="118"/>
      <c r="Z405" s="118"/>
      <c r="AA405" s="204"/>
      <c r="AB405" s="85" t="s">
        <v>859</v>
      </c>
      <c r="AC405" s="95">
        <v>0</v>
      </c>
      <c r="AD405" s="96">
        <v>0</v>
      </c>
      <c r="AE405" s="97" t="s">
        <v>64</v>
      </c>
      <c r="AF405" s="89" t="s">
        <v>64</v>
      </c>
      <c r="AG405" s="98">
        <v>0</v>
      </c>
      <c r="AH405" s="90" t="s">
        <v>64</v>
      </c>
      <c r="AI405" s="90" t="s">
        <v>64</v>
      </c>
      <c r="AJ405" s="90" t="s">
        <v>64</v>
      </c>
      <c r="AK405" s="91" t="s">
        <v>64</v>
      </c>
      <c r="AL405" s="99" t="s">
        <v>64</v>
      </c>
      <c r="AM405" s="93" t="s">
        <v>64</v>
      </c>
      <c r="AN405" s="93">
        <v>0</v>
      </c>
      <c r="AO405" s="93">
        <v>0</v>
      </c>
      <c r="AP405" s="93">
        <v>0</v>
      </c>
      <c r="AQ405" s="94">
        <v>0</v>
      </c>
      <c r="AR405" s="48" t="str">
        <f t="shared" si="140"/>
        <v>ok</v>
      </c>
      <c r="AS405" s="48" t="str">
        <f t="shared" si="140"/>
        <v>revisar</v>
      </c>
      <c r="AT405" s="48" t="str">
        <f t="shared" si="140"/>
        <v>revisar</v>
      </c>
      <c r="AU405" s="48" t="str">
        <f t="shared" si="140"/>
        <v>revisar</v>
      </c>
      <c r="AV405" s="48" t="str">
        <f t="shared" si="140"/>
        <v>revisar</v>
      </c>
      <c r="AW405" s="48" t="str">
        <f t="shared" si="140"/>
        <v>ok</v>
      </c>
      <c r="AX405" s="48" t="str">
        <f t="shared" si="140"/>
        <v>revisar</v>
      </c>
      <c r="AY405" s="48" t="str">
        <f t="shared" si="140"/>
        <v>revisar</v>
      </c>
      <c r="AZ405" s="48" t="str">
        <f t="shared" si="140"/>
        <v>revisar</v>
      </c>
      <c r="BA405" s="48" t="str">
        <f t="shared" si="139"/>
        <v>revisar</v>
      </c>
      <c r="BB405" s="48" t="str">
        <f t="shared" si="139"/>
        <v>revisar</v>
      </c>
      <c r="BC405" s="48" t="str">
        <f t="shared" si="139"/>
        <v>revisar</v>
      </c>
      <c r="BD405" s="48" t="str">
        <f t="shared" si="132"/>
        <v>ok</v>
      </c>
      <c r="BE405" s="48" t="str">
        <f t="shared" si="132"/>
        <v>ok</v>
      </c>
      <c r="BF405" s="48" t="str">
        <f t="shared" si="132"/>
        <v>ok</v>
      </c>
      <c r="BG405" s="48" t="str">
        <f t="shared" si="132"/>
        <v>ok</v>
      </c>
    </row>
    <row r="406" spans="1:59" ht="26.25" customHeight="1">
      <c r="A406" s="122"/>
      <c r="B406" s="123" t="e">
        <f t="shared" si="133"/>
        <v>#DIV/0!</v>
      </c>
      <c r="C406" s="122"/>
      <c r="D406" s="124" t="s">
        <v>861</v>
      </c>
      <c r="E406" s="86">
        <v>101508</v>
      </c>
      <c r="F406" s="125" t="s">
        <v>28</v>
      </c>
      <c r="G406" s="88" t="s">
        <v>862</v>
      </c>
      <c r="H406" s="185" t="s">
        <v>76</v>
      </c>
      <c r="I406" s="200"/>
      <c r="J406" s="94"/>
      <c r="K406" s="94">
        <v>452.05</v>
      </c>
      <c r="L406" s="94">
        <v>2004.75</v>
      </c>
      <c r="M406" s="186">
        <f t="shared" si="134"/>
        <v>2456.8000000000002</v>
      </c>
      <c r="N406" s="92">
        <v>0.25190000000000001</v>
      </c>
      <c r="O406" s="93">
        <f t="shared" si="135"/>
        <v>3075.66</v>
      </c>
      <c r="P406" s="93"/>
      <c r="Q406" s="93">
        <f t="shared" si="136"/>
        <v>0</v>
      </c>
      <c r="R406" s="93">
        <f t="shared" si="137"/>
        <v>0</v>
      </c>
      <c r="S406" s="94">
        <f t="shared" si="138"/>
        <v>0</v>
      </c>
      <c r="T406" s="118"/>
      <c r="U406" s="118"/>
      <c r="V406" s="6" t="str">
        <f t="shared" si="105"/>
        <v>12.25</v>
      </c>
      <c r="W406" s="6" t="b">
        <f t="shared" si="129"/>
        <v>0</v>
      </c>
      <c r="X406" s="118"/>
      <c r="Y406" s="118"/>
      <c r="Z406" s="118"/>
      <c r="AA406" s="204"/>
      <c r="AB406" s="85" t="s">
        <v>861</v>
      </c>
      <c r="AC406" s="95">
        <v>0</v>
      </c>
      <c r="AD406" s="96">
        <v>0</v>
      </c>
      <c r="AE406" s="97" t="s">
        <v>64</v>
      </c>
      <c r="AF406" s="89" t="s">
        <v>64</v>
      </c>
      <c r="AG406" s="98">
        <v>0</v>
      </c>
      <c r="AH406" s="90" t="s">
        <v>64</v>
      </c>
      <c r="AI406" s="90" t="s">
        <v>64</v>
      </c>
      <c r="AJ406" s="90" t="s">
        <v>64</v>
      </c>
      <c r="AK406" s="91" t="s">
        <v>64</v>
      </c>
      <c r="AL406" s="99" t="s">
        <v>64</v>
      </c>
      <c r="AM406" s="93" t="s">
        <v>64</v>
      </c>
      <c r="AN406" s="93">
        <v>0</v>
      </c>
      <c r="AO406" s="93">
        <v>0</v>
      </c>
      <c r="AP406" s="93">
        <v>0</v>
      </c>
      <c r="AQ406" s="94">
        <v>0</v>
      </c>
      <c r="AR406" s="48" t="str">
        <f t="shared" si="140"/>
        <v>ok</v>
      </c>
      <c r="AS406" s="48" t="str">
        <f t="shared" si="140"/>
        <v>revisar</v>
      </c>
      <c r="AT406" s="48" t="str">
        <f t="shared" si="140"/>
        <v>revisar</v>
      </c>
      <c r="AU406" s="48" t="str">
        <f t="shared" si="140"/>
        <v>revisar</v>
      </c>
      <c r="AV406" s="48" t="str">
        <f t="shared" si="140"/>
        <v>revisar</v>
      </c>
      <c r="AW406" s="48" t="str">
        <f t="shared" si="140"/>
        <v>ok</v>
      </c>
      <c r="AX406" s="48" t="str">
        <f t="shared" si="140"/>
        <v>revisar</v>
      </c>
      <c r="AY406" s="48" t="str">
        <f t="shared" si="140"/>
        <v>revisar</v>
      </c>
      <c r="AZ406" s="48" t="str">
        <f t="shared" si="140"/>
        <v>revisar</v>
      </c>
      <c r="BA406" s="48" t="str">
        <f t="shared" si="139"/>
        <v>revisar</v>
      </c>
      <c r="BB406" s="48" t="str">
        <f t="shared" si="139"/>
        <v>revisar</v>
      </c>
      <c r="BC406" s="48" t="str">
        <f t="shared" si="139"/>
        <v>revisar</v>
      </c>
      <c r="BD406" s="48" t="str">
        <f t="shared" si="132"/>
        <v>ok</v>
      </c>
      <c r="BE406" s="48" t="str">
        <f t="shared" si="132"/>
        <v>ok</v>
      </c>
      <c r="BF406" s="48" t="str">
        <f t="shared" si="132"/>
        <v>ok</v>
      </c>
      <c r="BG406" s="48" t="str">
        <f t="shared" si="132"/>
        <v>ok</v>
      </c>
    </row>
    <row r="407" spans="1:59" ht="26.25" customHeight="1">
      <c r="A407" s="122"/>
      <c r="B407" s="123" t="e">
        <f t="shared" si="133"/>
        <v>#DIV/0!</v>
      </c>
      <c r="C407" s="122"/>
      <c r="D407" s="124" t="s">
        <v>863</v>
      </c>
      <c r="E407" s="86">
        <v>101938</v>
      </c>
      <c r="F407" s="125" t="s">
        <v>28</v>
      </c>
      <c r="G407" s="88" t="s">
        <v>864</v>
      </c>
      <c r="H407" s="185" t="s">
        <v>76</v>
      </c>
      <c r="I407" s="200"/>
      <c r="J407" s="94"/>
      <c r="K407" s="94">
        <v>18.55</v>
      </c>
      <c r="L407" s="94">
        <v>83.32</v>
      </c>
      <c r="M407" s="186">
        <f t="shared" si="134"/>
        <v>101.86999999999999</v>
      </c>
      <c r="N407" s="92">
        <v>0.25190000000000001</v>
      </c>
      <c r="O407" s="93">
        <f t="shared" si="135"/>
        <v>127.53</v>
      </c>
      <c r="P407" s="93"/>
      <c r="Q407" s="93">
        <f t="shared" si="136"/>
        <v>0</v>
      </c>
      <c r="R407" s="93">
        <f t="shared" si="137"/>
        <v>0</v>
      </c>
      <c r="S407" s="94">
        <f t="shared" si="138"/>
        <v>0</v>
      </c>
      <c r="T407" s="118"/>
      <c r="U407" s="118"/>
      <c r="V407" s="6" t="str">
        <f t="shared" si="105"/>
        <v>12.26</v>
      </c>
      <c r="W407" s="6" t="b">
        <f t="shared" si="129"/>
        <v>0</v>
      </c>
      <c r="X407" s="118"/>
      <c r="Y407" s="118"/>
      <c r="Z407" s="118"/>
      <c r="AA407" s="204"/>
      <c r="AB407" s="85" t="s">
        <v>863</v>
      </c>
      <c r="AC407" s="95">
        <v>0</v>
      </c>
      <c r="AD407" s="96">
        <v>0</v>
      </c>
      <c r="AE407" s="97" t="s">
        <v>64</v>
      </c>
      <c r="AF407" s="89" t="s">
        <v>64</v>
      </c>
      <c r="AG407" s="98">
        <v>0</v>
      </c>
      <c r="AH407" s="90" t="s">
        <v>64</v>
      </c>
      <c r="AI407" s="90" t="s">
        <v>64</v>
      </c>
      <c r="AJ407" s="90" t="s">
        <v>64</v>
      </c>
      <c r="AK407" s="91" t="s">
        <v>64</v>
      </c>
      <c r="AL407" s="99" t="s">
        <v>64</v>
      </c>
      <c r="AM407" s="93" t="s">
        <v>64</v>
      </c>
      <c r="AN407" s="93">
        <v>0</v>
      </c>
      <c r="AO407" s="93">
        <v>0</v>
      </c>
      <c r="AP407" s="93">
        <v>0</v>
      </c>
      <c r="AQ407" s="94">
        <v>0</v>
      </c>
      <c r="AR407" s="48" t="str">
        <f t="shared" si="140"/>
        <v>ok</v>
      </c>
      <c r="AS407" s="48" t="str">
        <f t="shared" si="140"/>
        <v>revisar</v>
      </c>
      <c r="AT407" s="48" t="str">
        <f t="shared" si="140"/>
        <v>revisar</v>
      </c>
      <c r="AU407" s="48" t="str">
        <f t="shared" si="140"/>
        <v>revisar</v>
      </c>
      <c r="AV407" s="48" t="str">
        <f t="shared" si="140"/>
        <v>revisar</v>
      </c>
      <c r="AW407" s="48" t="str">
        <f t="shared" si="140"/>
        <v>ok</v>
      </c>
      <c r="AX407" s="48" t="str">
        <f t="shared" si="140"/>
        <v>revisar</v>
      </c>
      <c r="AY407" s="48" t="str">
        <f t="shared" si="140"/>
        <v>revisar</v>
      </c>
      <c r="AZ407" s="48" t="str">
        <f t="shared" si="140"/>
        <v>revisar</v>
      </c>
      <c r="BA407" s="48" t="str">
        <f t="shared" si="139"/>
        <v>revisar</v>
      </c>
      <c r="BB407" s="48" t="str">
        <f t="shared" si="139"/>
        <v>revisar</v>
      </c>
      <c r="BC407" s="48" t="str">
        <f t="shared" si="139"/>
        <v>revisar</v>
      </c>
      <c r="BD407" s="48" t="str">
        <f t="shared" si="132"/>
        <v>ok</v>
      </c>
      <c r="BE407" s="48" t="str">
        <f t="shared" si="132"/>
        <v>ok</v>
      </c>
      <c r="BF407" s="48" t="str">
        <f t="shared" si="132"/>
        <v>ok</v>
      </c>
      <c r="BG407" s="48" t="str">
        <f t="shared" si="132"/>
        <v>ok</v>
      </c>
    </row>
    <row r="408" spans="1:59" ht="26.25" customHeight="1">
      <c r="A408" s="122"/>
      <c r="B408" s="123" t="e">
        <f t="shared" si="133"/>
        <v>#DIV/0!</v>
      </c>
      <c r="C408" s="122"/>
      <c r="D408" s="124" t="s">
        <v>865</v>
      </c>
      <c r="E408" s="86" t="s">
        <v>866</v>
      </c>
      <c r="F408" s="125" t="s">
        <v>42</v>
      </c>
      <c r="G408" s="88" t="s">
        <v>867</v>
      </c>
      <c r="H408" s="185" t="s">
        <v>76</v>
      </c>
      <c r="I408" s="200"/>
      <c r="J408" s="94"/>
      <c r="K408" s="94">
        <v>13.9</v>
      </c>
      <c r="L408" s="94">
        <v>102.06</v>
      </c>
      <c r="M408" s="186">
        <f t="shared" si="134"/>
        <v>115.96000000000001</v>
      </c>
      <c r="N408" s="92">
        <v>0.25190000000000001</v>
      </c>
      <c r="O408" s="93">
        <f t="shared" si="135"/>
        <v>145.16999999999999</v>
      </c>
      <c r="P408" s="93"/>
      <c r="Q408" s="93">
        <f t="shared" si="136"/>
        <v>0</v>
      </c>
      <c r="R408" s="93">
        <f t="shared" si="137"/>
        <v>0</v>
      </c>
      <c r="S408" s="94">
        <f t="shared" si="138"/>
        <v>0</v>
      </c>
      <c r="T408" s="118"/>
      <c r="U408" s="118"/>
      <c r="V408" s="6" t="str">
        <f t="shared" si="105"/>
        <v>12.27</v>
      </c>
      <c r="W408" s="6" t="b">
        <f t="shared" si="129"/>
        <v>0</v>
      </c>
      <c r="X408" s="118"/>
      <c r="Y408" s="118"/>
      <c r="Z408" s="118"/>
      <c r="AA408" s="204"/>
      <c r="AB408" s="85" t="s">
        <v>865</v>
      </c>
      <c r="AC408" s="95">
        <v>0</v>
      </c>
      <c r="AD408" s="96">
        <v>0</v>
      </c>
      <c r="AE408" s="97" t="s">
        <v>64</v>
      </c>
      <c r="AF408" s="89" t="s">
        <v>64</v>
      </c>
      <c r="AG408" s="98">
        <v>0</v>
      </c>
      <c r="AH408" s="90" t="s">
        <v>64</v>
      </c>
      <c r="AI408" s="90" t="s">
        <v>64</v>
      </c>
      <c r="AJ408" s="90" t="s">
        <v>64</v>
      </c>
      <c r="AK408" s="91" t="s">
        <v>64</v>
      </c>
      <c r="AL408" s="99" t="s">
        <v>64</v>
      </c>
      <c r="AM408" s="93" t="s">
        <v>64</v>
      </c>
      <c r="AN408" s="93">
        <v>0</v>
      </c>
      <c r="AO408" s="93">
        <v>0</v>
      </c>
      <c r="AP408" s="93">
        <v>0</v>
      </c>
      <c r="AQ408" s="94">
        <v>0</v>
      </c>
      <c r="AR408" s="48" t="str">
        <f t="shared" si="140"/>
        <v>ok</v>
      </c>
      <c r="AS408" s="48" t="str">
        <f t="shared" si="140"/>
        <v>revisar</v>
      </c>
      <c r="AT408" s="48" t="str">
        <f t="shared" si="140"/>
        <v>revisar</v>
      </c>
      <c r="AU408" s="48" t="str">
        <f t="shared" si="140"/>
        <v>revisar</v>
      </c>
      <c r="AV408" s="48" t="str">
        <f t="shared" si="140"/>
        <v>revisar</v>
      </c>
      <c r="AW408" s="48" t="str">
        <f t="shared" si="140"/>
        <v>ok</v>
      </c>
      <c r="AX408" s="48" t="str">
        <f t="shared" si="140"/>
        <v>revisar</v>
      </c>
      <c r="AY408" s="48" t="str">
        <f t="shared" si="140"/>
        <v>revisar</v>
      </c>
      <c r="AZ408" s="48" t="str">
        <f t="shared" si="140"/>
        <v>revisar</v>
      </c>
      <c r="BA408" s="48" t="str">
        <f t="shared" si="139"/>
        <v>revisar</v>
      </c>
      <c r="BB408" s="48" t="str">
        <f t="shared" si="139"/>
        <v>revisar</v>
      </c>
      <c r="BC408" s="48" t="str">
        <f t="shared" si="139"/>
        <v>revisar</v>
      </c>
      <c r="BD408" s="48" t="str">
        <f t="shared" si="132"/>
        <v>ok</v>
      </c>
      <c r="BE408" s="48" t="str">
        <f t="shared" si="132"/>
        <v>ok</v>
      </c>
      <c r="BF408" s="48" t="str">
        <f t="shared" si="132"/>
        <v>ok</v>
      </c>
      <c r="BG408" s="48" t="str">
        <f t="shared" si="132"/>
        <v>ok</v>
      </c>
    </row>
    <row r="409" spans="1:59" ht="26.25" customHeight="1">
      <c r="A409" s="122"/>
      <c r="B409" s="123" t="e">
        <f t="shared" si="133"/>
        <v>#DIV/0!</v>
      </c>
      <c r="C409" s="122"/>
      <c r="D409" s="124" t="s">
        <v>868</v>
      </c>
      <c r="E409" s="86" t="s">
        <v>869</v>
      </c>
      <c r="F409" s="125" t="s">
        <v>42</v>
      </c>
      <c r="G409" s="88" t="s">
        <v>870</v>
      </c>
      <c r="H409" s="185" t="s">
        <v>76</v>
      </c>
      <c r="I409" s="200"/>
      <c r="J409" s="94"/>
      <c r="K409" s="94">
        <v>13.9</v>
      </c>
      <c r="L409" s="94">
        <v>55.45</v>
      </c>
      <c r="M409" s="186">
        <f t="shared" si="134"/>
        <v>69.350000000000009</v>
      </c>
      <c r="N409" s="92">
        <v>0.25190000000000001</v>
      </c>
      <c r="O409" s="93">
        <f t="shared" si="135"/>
        <v>86.81</v>
      </c>
      <c r="P409" s="93"/>
      <c r="Q409" s="93">
        <f t="shared" si="136"/>
        <v>0</v>
      </c>
      <c r="R409" s="93">
        <f t="shared" si="137"/>
        <v>0</v>
      </c>
      <c r="S409" s="94">
        <f t="shared" si="138"/>
        <v>0</v>
      </c>
      <c r="T409" s="118"/>
      <c r="U409" s="118"/>
      <c r="V409" s="6" t="str">
        <f t="shared" si="105"/>
        <v>12.28</v>
      </c>
      <c r="W409" s="6" t="b">
        <f t="shared" si="129"/>
        <v>0</v>
      </c>
      <c r="X409" s="118"/>
      <c r="Y409" s="118"/>
      <c r="Z409" s="118"/>
      <c r="AA409" s="204"/>
      <c r="AB409" s="85" t="s">
        <v>868</v>
      </c>
      <c r="AC409" s="95">
        <v>0</v>
      </c>
      <c r="AD409" s="96">
        <v>0</v>
      </c>
      <c r="AE409" s="97" t="s">
        <v>64</v>
      </c>
      <c r="AF409" s="89" t="s">
        <v>64</v>
      </c>
      <c r="AG409" s="98">
        <v>0</v>
      </c>
      <c r="AH409" s="90" t="s">
        <v>64</v>
      </c>
      <c r="AI409" s="90" t="s">
        <v>64</v>
      </c>
      <c r="AJ409" s="90" t="s">
        <v>64</v>
      </c>
      <c r="AK409" s="91" t="s">
        <v>64</v>
      </c>
      <c r="AL409" s="99" t="s">
        <v>64</v>
      </c>
      <c r="AM409" s="93" t="s">
        <v>64</v>
      </c>
      <c r="AN409" s="93">
        <v>0</v>
      </c>
      <c r="AO409" s="93">
        <v>0</v>
      </c>
      <c r="AP409" s="93">
        <v>0</v>
      </c>
      <c r="AQ409" s="94">
        <v>0</v>
      </c>
      <c r="AR409" s="48" t="str">
        <f t="shared" si="140"/>
        <v>ok</v>
      </c>
      <c r="AS409" s="48" t="str">
        <f t="shared" si="140"/>
        <v>revisar</v>
      </c>
      <c r="AT409" s="48" t="str">
        <f t="shared" si="140"/>
        <v>revisar</v>
      </c>
      <c r="AU409" s="48" t="str">
        <f t="shared" si="140"/>
        <v>revisar</v>
      </c>
      <c r="AV409" s="48" t="str">
        <f t="shared" si="140"/>
        <v>revisar</v>
      </c>
      <c r="AW409" s="48" t="str">
        <f t="shared" si="140"/>
        <v>ok</v>
      </c>
      <c r="AX409" s="48" t="str">
        <f t="shared" si="140"/>
        <v>revisar</v>
      </c>
      <c r="AY409" s="48" t="str">
        <f t="shared" si="140"/>
        <v>revisar</v>
      </c>
      <c r="AZ409" s="48" t="str">
        <f t="shared" si="140"/>
        <v>revisar</v>
      </c>
      <c r="BA409" s="48" t="str">
        <f t="shared" si="139"/>
        <v>revisar</v>
      </c>
      <c r="BB409" s="48" t="str">
        <f t="shared" si="139"/>
        <v>revisar</v>
      </c>
      <c r="BC409" s="48" t="str">
        <f t="shared" si="139"/>
        <v>revisar</v>
      </c>
      <c r="BD409" s="48" t="str">
        <f t="shared" si="132"/>
        <v>ok</v>
      </c>
      <c r="BE409" s="48" t="str">
        <f t="shared" si="132"/>
        <v>ok</v>
      </c>
      <c r="BF409" s="48" t="str">
        <f t="shared" si="132"/>
        <v>ok</v>
      </c>
      <c r="BG409" s="48" t="str">
        <f t="shared" si="132"/>
        <v>ok</v>
      </c>
    </row>
    <row r="410" spans="1:59" ht="26.25" customHeight="1">
      <c r="A410" s="122"/>
      <c r="B410" s="123" t="e">
        <f t="shared" si="133"/>
        <v>#DIV/0!</v>
      </c>
      <c r="C410" s="122"/>
      <c r="D410" s="124" t="s">
        <v>871</v>
      </c>
      <c r="E410" s="86">
        <v>98111</v>
      </c>
      <c r="F410" s="125" t="s">
        <v>28</v>
      </c>
      <c r="G410" s="88" t="s">
        <v>872</v>
      </c>
      <c r="H410" s="185" t="s">
        <v>76</v>
      </c>
      <c r="I410" s="200"/>
      <c r="J410" s="94"/>
      <c r="K410" s="94">
        <v>6.35</v>
      </c>
      <c r="L410" s="94">
        <v>45.08</v>
      </c>
      <c r="M410" s="186">
        <f t="shared" si="134"/>
        <v>51.43</v>
      </c>
      <c r="N410" s="92">
        <v>0.25190000000000001</v>
      </c>
      <c r="O410" s="93">
        <f t="shared" si="135"/>
        <v>64.38</v>
      </c>
      <c r="P410" s="93"/>
      <c r="Q410" s="93">
        <f t="shared" si="136"/>
        <v>0</v>
      </c>
      <c r="R410" s="93">
        <f t="shared" si="137"/>
        <v>0</v>
      </c>
      <c r="S410" s="94">
        <f t="shared" si="138"/>
        <v>0</v>
      </c>
      <c r="T410" s="118"/>
      <c r="U410" s="118"/>
      <c r="V410" s="6" t="str">
        <f t="shared" si="105"/>
        <v>12.29</v>
      </c>
      <c r="W410" s="6" t="b">
        <f t="shared" si="129"/>
        <v>0</v>
      </c>
      <c r="X410" s="118"/>
      <c r="Y410" s="118"/>
      <c r="Z410" s="118"/>
      <c r="AA410" s="204"/>
      <c r="AB410" s="85" t="s">
        <v>871</v>
      </c>
      <c r="AC410" s="95">
        <v>0</v>
      </c>
      <c r="AD410" s="96">
        <v>0</v>
      </c>
      <c r="AE410" s="97" t="s">
        <v>64</v>
      </c>
      <c r="AF410" s="89" t="s">
        <v>64</v>
      </c>
      <c r="AG410" s="98">
        <v>0</v>
      </c>
      <c r="AH410" s="90" t="s">
        <v>64</v>
      </c>
      <c r="AI410" s="90" t="s">
        <v>64</v>
      </c>
      <c r="AJ410" s="90" t="s">
        <v>64</v>
      </c>
      <c r="AK410" s="91" t="s">
        <v>64</v>
      </c>
      <c r="AL410" s="99" t="s">
        <v>64</v>
      </c>
      <c r="AM410" s="93" t="s">
        <v>64</v>
      </c>
      <c r="AN410" s="93">
        <v>0</v>
      </c>
      <c r="AO410" s="93">
        <v>0</v>
      </c>
      <c r="AP410" s="93">
        <v>0</v>
      </c>
      <c r="AQ410" s="94">
        <v>0</v>
      </c>
      <c r="AR410" s="48" t="str">
        <f t="shared" si="140"/>
        <v>ok</v>
      </c>
      <c r="AS410" s="48" t="str">
        <f t="shared" si="140"/>
        <v>revisar</v>
      </c>
      <c r="AT410" s="48" t="str">
        <f t="shared" si="140"/>
        <v>revisar</v>
      </c>
      <c r="AU410" s="48" t="str">
        <f t="shared" si="140"/>
        <v>revisar</v>
      </c>
      <c r="AV410" s="48" t="str">
        <f t="shared" si="140"/>
        <v>revisar</v>
      </c>
      <c r="AW410" s="48" t="str">
        <f t="shared" si="140"/>
        <v>ok</v>
      </c>
      <c r="AX410" s="48" t="str">
        <f t="shared" si="140"/>
        <v>revisar</v>
      </c>
      <c r="AY410" s="48" t="str">
        <f t="shared" si="140"/>
        <v>revisar</v>
      </c>
      <c r="AZ410" s="48" t="str">
        <f t="shared" si="140"/>
        <v>revisar</v>
      </c>
      <c r="BA410" s="48" t="str">
        <f t="shared" si="139"/>
        <v>revisar</v>
      </c>
      <c r="BB410" s="48" t="str">
        <f t="shared" si="139"/>
        <v>revisar</v>
      </c>
      <c r="BC410" s="48" t="str">
        <f t="shared" si="139"/>
        <v>revisar</v>
      </c>
      <c r="BD410" s="48" t="str">
        <f t="shared" si="132"/>
        <v>ok</v>
      </c>
      <c r="BE410" s="48" t="str">
        <f t="shared" si="132"/>
        <v>ok</v>
      </c>
      <c r="BF410" s="48" t="str">
        <f t="shared" si="132"/>
        <v>ok</v>
      </c>
      <c r="BG410" s="48" t="str">
        <f t="shared" si="132"/>
        <v>ok</v>
      </c>
    </row>
    <row r="411" spans="1:59" ht="26.25" customHeight="1">
      <c r="A411" s="122"/>
      <c r="B411" s="123" t="e">
        <f t="shared" si="133"/>
        <v>#DIV/0!</v>
      </c>
      <c r="C411" s="122"/>
      <c r="D411" s="124" t="s">
        <v>873</v>
      </c>
      <c r="E411" s="86">
        <v>101946</v>
      </c>
      <c r="F411" s="125" t="s">
        <v>28</v>
      </c>
      <c r="G411" s="88" t="s">
        <v>874</v>
      </c>
      <c r="H411" s="185" t="s">
        <v>76</v>
      </c>
      <c r="I411" s="200"/>
      <c r="J411" s="94"/>
      <c r="K411" s="94">
        <v>65.2</v>
      </c>
      <c r="L411" s="94">
        <v>94.27</v>
      </c>
      <c r="M411" s="186">
        <f t="shared" si="134"/>
        <v>159.47</v>
      </c>
      <c r="N411" s="92">
        <v>0.25190000000000001</v>
      </c>
      <c r="O411" s="93">
        <f t="shared" si="135"/>
        <v>199.64</v>
      </c>
      <c r="P411" s="93"/>
      <c r="Q411" s="93">
        <f t="shared" si="136"/>
        <v>0</v>
      </c>
      <c r="R411" s="93">
        <f t="shared" si="137"/>
        <v>0</v>
      </c>
      <c r="S411" s="94">
        <f t="shared" si="138"/>
        <v>0</v>
      </c>
      <c r="T411" s="118"/>
      <c r="U411" s="118"/>
      <c r="V411" s="6" t="str">
        <f t="shared" si="105"/>
        <v>12.30</v>
      </c>
      <c r="W411" s="6" t="b">
        <f t="shared" si="129"/>
        <v>0</v>
      </c>
      <c r="X411" s="118"/>
      <c r="Y411" s="118"/>
      <c r="Z411" s="118"/>
      <c r="AA411" s="204"/>
      <c r="AB411" s="85" t="s">
        <v>873</v>
      </c>
      <c r="AC411" s="95">
        <v>0</v>
      </c>
      <c r="AD411" s="96">
        <v>0</v>
      </c>
      <c r="AE411" s="97" t="s">
        <v>64</v>
      </c>
      <c r="AF411" s="89" t="s">
        <v>64</v>
      </c>
      <c r="AG411" s="98">
        <v>0</v>
      </c>
      <c r="AH411" s="90" t="s">
        <v>64</v>
      </c>
      <c r="AI411" s="90" t="s">
        <v>64</v>
      </c>
      <c r="AJ411" s="90" t="s">
        <v>64</v>
      </c>
      <c r="AK411" s="91" t="s">
        <v>64</v>
      </c>
      <c r="AL411" s="99" t="s">
        <v>64</v>
      </c>
      <c r="AM411" s="93" t="s">
        <v>64</v>
      </c>
      <c r="AN411" s="93">
        <v>0</v>
      </c>
      <c r="AO411" s="93">
        <v>0</v>
      </c>
      <c r="AP411" s="93">
        <v>0</v>
      </c>
      <c r="AQ411" s="94">
        <v>0</v>
      </c>
      <c r="AR411" s="48" t="str">
        <f t="shared" si="140"/>
        <v>ok</v>
      </c>
      <c r="AS411" s="48" t="str">
        <f t="shared" si="140"/>
        <v>revisar</v>
      </c>
      <c r="AT411" s="48" t="str">
        <f t="shared" si="140"/>
        <v>revisar</v>
      </c>
      <c r="AU411" s="48" t="str">
        <f t="shared" si="140"/>
        <v>revisar</v>
      </c>
      <c r="AV411" s="48" t="str">
        <f t="shared" si="140"/>
        <v>revisar</v>
      </c>
      <c r="AW411" s="48" t="str">
        <f t="shared" si="140"/>
        <v>ok</v>
      </c>
      <c r="AX411" s="48" t="str">
        <f t="shared" si="140"/>
        <v>revisar</v>
      </c>
      <c r="AY411" s="48" t="str">
        <f t="shared" si="140"/>
        <v>revisar</v>
      </c>
      <c r="AZ411" s="48" t="str">
        <f t="shared" si="140"/>
        <v>revisar</v>
      </c>
      <c r="BA411" s="48" t="str">
        <f t="shared" si="139"/>
        <v>revisar</v>
      </c>
      <c r="BB411" s="48" t="str">
        <f t="shared" si="139"/>
        <v>revisar</v>
      </c>
      <c r="BC411" s="48" t="str">
        <f t="shared" si="139"/>
        <v>revisar</v>
      </c>
      <c r="BD411" s="48" t="str">
        <f t="shared" si="132"/>
        <v>ok</v>
      </c>
      <c r="BE411" s="48" t="str">
        <f t="shared" si="132"/>
        <v>ok</v>
      </c>
      <c r="BF411" s="48" t="str">
        <f t="shared" si="132"/>
        <v>ok</v>
      </c>
      <c r="BG411" s="48" t="str">
        <f t="shared" si="132"/>
        <v>ok</v>
      </c>
    </row>
    <row r="412" spans="1:59" ht="26.25" customHeight="1">
      <c r="A412" s="122"/>
      <c r="B412" s="123" t="e">
        <f t="shared" si="133"/>
        <v>#DIV/0!</v>
      </c>
      <c r="C412" s="122"/>
      <c r="D412" s="124" t="s">
        <v>875</v>
      </c>
      <c r="E412" s="86">
        <v>91863</v>
      </c>
      <c r="F412" s="125" t="s">
        <v>28</v>
      </c>
      <c r="G412" s="88" t="s">
        <v>876</v>
      </c>
      <c r="H412" s="185" t="s">
        <v>46</v>
      </c>
      <c r="I412" s="200"/>
      <c r="J412" s="94"/>
      <c r="K412" s="94">
        <v>5.08</v>
      </c>
      <c r="L412" s="94">
        <v>7.86</v>
      </c>
      <c r="M412" s="186">
        <f t="shared" si="134"/>
        <v>12.940000000000001</v>
      </c>
      <c r="N412" s="92">
        <v>0.25190000000000001</v>
      </c>
      <c r="O412" s="93">
        <f t="shared" si="135"/>
        <v>16.190000000000001</v>
      </c>
      <c r="P412" s="93"/>
      <c r="Q412" s="93">
        <f t="shared" si="136"/>
        <v>0</v>
      </c>
      <c r="R412" s="93">
        <f t="shared" si="137"/>
        <v>0</v>
      </c>
      <c r="S412" s="94">
        <f t="shared" si="138"/>
        <v>0</v>
      </c>
      <c r="T412" s="118"/>
      <c r="U412" s="118"/>
      <c r="V412" s="6" t="str">
        <f t="shared" si="105"/>
        <v>12.31</v>
      </c>
      <c r="W412" s="6" t="b">
        <f t="shared" si="129"/>
        <v>0</v>
      </c>
      <c r="X412" s="118"/>
      <c r="Y412" s="118"/>
      <c r="Z412" s="118"/>
      <c r="AA412" s="204"/>
      <c r="AB412" s="85" t="s">
        <v>875</v>
      </c>
      <c r="AC412" s="95">
        <v>0</v>
      </c>
      <c r="AD412" s="96">
        <v>0</v>
      </c>
      <c r="AE412" s="97" t="s">
        <v>64</v>
      </c>
      <c r="AF412" s="89" t="s">
        <v>64</v>
      </c>
      <c r="AG412" s="98">
        <v>0</v>
      </c>
      <c r="AH412" s="90" t="s">
        <v>64</v>
      </c>
      <c r="AI412" s="90" t="s">
        <v>64</v>
      </c>
      <c r="AJ412" s="90" t="s">
        <v>64</v>
      </c>
      <c r="AK412" s="91" t="s">
        <v>64</v>
      </c>
      <c r="AL412" s="99" t="s">
        <v>64</v>
      </c>
      <c r="AM412" s="93" t="s">
        <v>64</v>
      </c>
      <c r="AN412" s="93">
        <v>0</v>
      </c>
      <c r="AO412" s="93">
        <v>0</v>
      </c>
      <c r="AP412" s="93">
        <v>0</v>
      </c>
      <c r="AQ412" s="94">
        <v>0</v>
      </c>
      <c r="AR412" s="48" t="str">
        <f t="shared" si="140"/>
        <v>ok</v>
      </c>
      <c r="AS412" s="48" t="str">
        <f t="shared" si="140"/>
        <v>revisar</v>
      </c>
      <c r="AT412" s="48" t="str">
        <f t="shared" si="140"/>
        <v>revisar</v>
      </c>
      <c r="AU412" s="48" t="str">
        <f t="shared" si="140"/>
        <v>revisar</v>
      </c>
      <c r="AV412" s="48" t="str">
        <f t="shared" si="140"/>
        <v>revisar</v>
      </c>
      <c r="AW412" s="48" t="str">
        <f t="shared" si="140"/>
        <v>ok</v>
      </c>
      <c r="AX412" s="48" t="str">
        <f t="shared" si="140"/>
        <v>revisar</v>
      </c>
      <c r="AY412" s="48" t="str">
        <f t="shared" si="140"/>
        <v>revisar</v>
      </c>
      <c r="AZ412" s="48" t="str">
        <f t="shared" si="140"/>
        <v>revisar</v>
      </c>
      <c r="BA412" s="48" t="str">
        <f t="shared" si="139"/>
        <v>revisar</v>
      </c>
      <c r="BB412" s="48" t="str">
        <f t="shared" si="139"/>
        <v>revisar</v>
      </c>
      <c r="BC412" s="48" t="str">
        <f t="shared" si="139"/>
        <v>revisar</v>
      </c>
      <c r="BD412" s="48" t="str">
        <f t="shared" si="132"/>
        <v>ok</v>
      </c>
      <c r="BE412" s="48" t="str">
        <f t="shared" si="132"/>
        <v>ok</v>
      </c>
      <c r="BF412" s="48" t="str">
        <f t="shared" si="132"/>
        <v>ok</v>
      </c>
      <c r="BG412" s="48" t="str">
        <f t="shared" si="132"/>
        <v>ok</v>
      </c>
    </row>
    <row r="413" spans="1:59" ht="26.25" customHeight="1">
      <c r="A413" s="122"/>
      <c r="B413" s="123" t="e">
        <f t="shared" si="133"/>
        <v>#DIV/0!</v>
      </c>
      <c r="C413" s="122"/>
      <c r="D413" s="124" t="s">
        <v>877</v>
      </c>
      <c r="E413" s="86">
        <v>91864</v>
      </c>
      <c r="F413" s="125" t="s">
        <v>28</v>
      </c>
      <c r="G413" s="88" t="s">
        <v>878</v>
      </c>
      <c r="H413" s="185" t="s">
        <v>46</v>
      </c>
      <c r="I413" s="200"/>
      <c r="J413" s="94"/>
      <c r="K413" s="94">
        <v>5.93</v>
      </c>
      <c r="L413" s="94">
        <v>11.71</v>
      </c>
      <c r="M413" s="186">
        <f t="shared" si="134"/>
        <v>17.64</v>
      </c>
      <c r="N413" s="92">
        <v>0.25190000000000001</v>
      </c>
      <c r="O413" s="93">
        <f t="shared" si="135"/>
        <v>22.08</v>
      </c>
      <c r="P413" s="93"/>
      <c r="Q413" s="93">
        <f t="shared" si="136"/>
        <v>0</v>
      </c>
      <c r="R413" s="93">
        <f t="shared" si="137"/>
        <v>0</v>
      </c>
      <c r="S413" s="94">
        <f t="shared" si="138"/>
        <v>0</v>
      </c>
      <c r="T413" s="118"/>
      <c r="U413" s="118"/>
      <c r="V413" s="6" t="str">
        <f t="shared" si="105"/>
        <v>12.32</v>
      </c>
      <c r="W413" s="6" t="b">
        <f t="shared" si="129"/>
        <v>0</v>
      </c>
      <c r="X413" s="118"/>
      <c r="Y413" s="118"/>
      <c r="Z413" s="118"/>
      <c r="AA413" s="204"/>
      <c r="AB413" s="85" t="s">
        <v>877</v>
      </c>
      <c r="AC413" s="95">
        <v>0</v>
      </c>
      <c r="AD413" s="96">
        <v>0</v>
      </c>
      <c r="AE413" s="97" t="s">
        <v>64</v>
      </c>
      <c r="AF413" s="89" t="s">
        <v>64</v>
      </c>
      <c r="AG413" s="98">
        <v>0</v>
      </c>
      <c r="AH413" s="90" t="s">
        <v>64</v>
      </c>
      <c r="AI413" s="90" t="s">
        <v>64</v>
      </c>
      <c r="AJ413" s="90" t="s">
        <v>64</v>
      </c>
      <c r="AK413" s="91" t="s">
        <v>64</v>
      </c>
      <c r="AL413" s="99" t="s">
        <v>64</v>
      </c>
      <c r="AM413" s="93" t="s">
        <v>64</v>
      </c>
      <c r="AN413" s="93">
        <v>0</v>
      </c>
      <c r="AO413" s="93">
        <v>0</v>
      </c>
      <c r="AP413" s="93">
        <v>0</v>
      </c>
      <c r="AQ413" s="94">
        <v>0</v>
      </c>
      <c r="AR413" s="48" t="str">
        <f t="shared" si="140"/>
        <v>ok</v>
      </c>
      <c r="AS413" s="48" t="str">
        <f t="shared" si="140"/>
        <v>revisar</v>
      </c>
      <c r="AT413" s="48" t="str">
        <f t="shared" si="140"/>
        <v>revisar</v>
      </c>
      <c r="AU413" s="48" t="str">
        <f t="shared" si="140"/>
        <v>revisar</v>
      </c>
      <c r="AV413" s="48" t="str">
        <f t="shared" si="140"/>
        <v>revisar</v>
      </c>
      <c r="AW413" s="48" t="str">
        <f t="shared" si="140"/>
        <v>ok</v>
      </c>
      <c r="AX413" s="48" t="str">
        <f t="shared" si="140"/>
        <v>revisar</v>
      </c>
      <c r="AY413" s="48" t="str">
        <f t="shared" si="140"/>
        <v>revisar</v>
      </c>
      <c r="AZ413" s="48" t="str">
        <f t="shared" si="140"/>
        <v>revisar</v>
      </c>
      <c r="BA413" s="48" t="str">
        <f t="shared" si="139"/>
        <v>revisar</v>
      </c>
      <c r="BB413" s="48" t="str">
        <f t="shared" si="139"/>
        <v>revisar</v>
      </c>
      <c r="BC413" s="48" t="str">
        <f t="shared" si="139"/>
        <v>revisar</v>
      </c>
      <c r="BD413" s="48" t="str">
        <f t="shared" si="132"/>
        <v>ok</v>
      </c>
      <c r="BE413" s="48" t="str">
        <f t="shared" si="132"/>
        <v>ok</v>
      </c>
      <c r="BF413" s="48" t="str">
        <f t="shared" si="132"/>
        <v>ok</v>
      </c>
      <c r="BG413" s="48" t="str">
        <f t="shared" si="132"/>
        <v>ok</v>
      </c>
    </row>
    <row r="414" spans="1:59" ht="26.25" customHeight="1">
      <c r="A414" s="122"/>
      <c r="B414" s="123"/>
      <c r="C414" s="122"/>
      <c r="D414" s="124" t="s">
        <v>879</v>
      </c>
      <c r="E414" s="86">
        <v>91871</v>
      </c>
      <c r="F414" s="125" t="s">
        <v>28</v>
      </c>
      <c r="G414" s="88" t="s">
        <v>880</v>
      </c>
      <c r="H414" s="185" t="s">
        <v>46</v>
      </c>
      <c r="I414" s="200"/>
      <c r="J414" s="94"/>
      <c r="K414" s="94">
        <v>7.56</v>
      </c>
      <c r="L414" s="94">
        <v>8.56</v>
      </c>
      <c r="M414" s="186">
        <f t="shared" si="134"/>
        <v>16.12</v>
      </c>
      <c r="N414" s="92">
        <v>0.25190000000000001</v>
      </c>
      <c r="O414" s="93">
        <f t="shared" si="135"/>
        <v>20.18</v>
      </c>
      <c r="P414" s="93"/>
      <c r="Q414" s="93">
        <f t="shared" si="136"/>
        <v>0</v>
      </c>
      <c r="R414" s="93">
        <f t="shared" si="137"/>
        <v>0</v>
      </c>
      <c r="S414" s="94">
        <f t="shared" si="138"/>
        <v>0</v>
      </c>
      <c r="T414" s="118"/>
      <c r="U414" s="118"/>
      <c r="V414" s="6" t="str">
        <f t="shared" si="105"/>
        <v>12.33</v>
      </c>
      <c r="W414" s="6" t="b">
        <f t="shared" si="129"/>
        <v>0</v>
      </c>
      <c r="X414" s="118"/>
      <c r="Y414" s="118"/>
      <c r="Z414" s="118"/>
      <c r="AA414" s="204"/>
      <c r="AB414" s="85"/>
      <c r="AC414" s="95"/>
      <c r="AD414" s="96"/>
      <c r="AE414" s="97"/>
      <c r="AF414" s="89"/>
      <c r="AG414" s="98"/>
      <c r="AH414" s="90"/>
      <c r="AI414" s="90"/>
      <c r="AJ414" s="90"/>
      <c r="AK414" s="91"/>
      <c r="AL414" s="99"/>
      <c r="AM414" s="93"/>
      <c r="AN414" s="93"/>
      <c r="AO414" s="93"/>
      <c r="AP414" s="93"/>
      <c r="AQ414" s="94"/>
    </row>
    <row r="415" spans="1:59" ht="26.25" customHeight="1">
      <c r="A415" s="122"/>
      <c r="B415" s="123"/>
      <c r="C415" s="122"/>
      <c r="D415" s="124" t="s">
        <v>881</v>
      </c>
      <c r="E415" s="86">
        <v>91872</v>
      </c>
      <c r="F415" s="125" t="s">
        <v>28</v>
      </c>
      <c r="G415" s="88" t="s">
        <v>882</v>
      </c>
      <c r="H415" s="185" t="s">
        <v>46</v>
      </c>
      <c r="I415" s="200"/>
      <c r="J415" s="94"/>
      <c r="K415" s="94">
        <v>8.41</v>
      </c>
      <c r="L415" s="94">
        <v>12.41</v>
      </c>
      <c r="M415" s="186">
        <f t="shared" si="134"/>
        <v>20.82</v>
      </c>
      <c r="N415" s="92">
        <v>0.25190000000000001</v>
      </c>
      <c r="O415" s="93">
        <f t="shared" si="135"/>
        <v>26.06</v>
      </c>
      <c r="P415" s="93"/>
      <c r="Q415" s="93">
        <f t="shared" si="136"/>
        <v>0</v>
      </c>
      <c r="R415" s="93">
        <f t="shared" si="137"/>
        <v>0</v>
      </c>
      <c r="S415" s="94">
        <f t="shared" si="138"/>
        <v>0</v>
      </c>
      <c r="T415" s="118"/>
      <c r="U415" s="118"/>
      <c r="V415" s="6" t="str">
        <f t="shared" si="105"/>
        <v>12.34</v>
      </c>
      <c r="W415" s="6" t="b">
        <f t="shared" si="129"/>
        <v>0</v>
      </c>
      <c r="X415" s="118"/>
      <c r="Y415" s="118"/>
      <c r="Z415" s="118"/>
      <c r="AA415" s="204"/>
      <c r="AB415" s="85"/>
      <c r="AC415" s="95"/>
      <c r="AD415" s="96"/>
      <c r="AE415" s="97"/>
      <c r="AF415" s="89"/>
      <c r="AG415" s="98"/>
      <c r="AH415" s="90"/>
      <c r="AI415" s="90"/>
      <c r="AJ415" s="90"/>
      <c r="AK415" s="91"/>
      <c r="AL415" s="99"/>
      <c r="AM415" s="93"/>
      <c r="AN415" s="93"/>
      <c r="AO415" s="93"/>
      <c r="AP415" s="93"/>
      <c r="AQ415" s="94"/>
    </row>
    <row r="416" spans="1:59" ht="26.25" customHeight="1">
      <c r="A416" s="122"/>
      <c r="B416" s="123"/>
      <c r="C416" s="122"/>
      <c r="D416" s="124" t="s">
        <v>883</v>
      </c>
      <c r="E416" s="86">
        <v>91853</v>
      </c>
      <c r="F416" s="125" t="s">
        <v>28</v>
      </c>
      <c r="G416" s="88" t="s">
        <v>884</v>
      </c>
      <c r="H416" s="185" t="s">
        <v>46</v>
      </c>
      <c r="I416" s="200"/>
      <c r="J416" s="94"/>
      <c r="K416" s="94">
        <v>5.3</v>
      </c>
      <c r="L416" s="94">
        <v>5.3</v>
      </c>
      <c r="M416" s="186">
        <f t="shared" si="134"/>
        <v>10.6</v>
      </c>
      <c r="N416" s="92">
        <v>0.25190000000000001</v>
      </c>
      <c r="O416" s="93">
        <f t="shared" si="135"/>
        <v>13.27</v>
      </c>
      <c r="P416" s="93"/>
      <c r="Q416" s="93">
        <f t="shared" si="136"/>
        <v>0</v>
      </c>
      <c r="R416" s="93">
        <f t="shared" si="137"/>
        <v>0</v>
      </c>
      <c r="S416" s="94">
        <f t="shared" si="138"/>
        <v>0</v>
      </c>
      <c r="T416" s="118"/>
      <c r="U416" s="118"/>
      <c r="V416" s="6" t="str">
        <f t="shared" si="105"/>
        <v>12.35</v>
      </c>
      <c r="W416" s="6" t="b">
        <f t="shared" si="129"/>
        <v>0</v>
      </c>
      <c r="X416" s="118"/>
      <c r="Y416" s="118"/>
      <c r="Z416" s="118"/>
      <c r="AA416" s="204"/>
      <c r="AB416" s="85"/>
      <c r="AC416" s="95"/>
      <c r="AD416" s="96"/>
      <c r="AE416" s="97"/>
      <c r="AF416" s="89"/>
      <c r="AG416" s="98"/>
      <c r="AH416" s="90"/>
      <c r="AI416" s="90"/>
      <c r="AJ416" s="90"/>
      <c r="AK416" s="91"/>
      <c r="AL416" s="99"/>
      <c r="AM416" s="93"/>
      <c r="AN416" s="93"/>
      <c r="AO416" s="93"/>
      <c r="AP416" s="93"/>
      <c r="AQ416" s="94"/>
    </row>
    <row r="417" spans="1:43" ht="26.25" customHeight="1">
      <c r="A417" s="122"/>
      <c r="B417" s="123"/>
      <c r="C417" s="122"/>
      <c r="D417" s="124" t="s">
        <v>885</v>
      </c>
      <c r="E417" s="86">
        <v>91854</v>
      </c>
      <c r="F417" s="125" t="s">
        <v>28</v>
      </c>
      <c r="G417" s="88" t="s">
        <v>886</v>
      </c>
      <c r="H417" s="185" t="s">
        <v>46</v>
      </c>
      <c r="I417" s="200"/>
      <c r="J417" s="94"/>
      <c r="K417" s="94">
        <v>5.72</v>
      </c>
      <c r="L417" s="94">
        <v>5</v>
      </c>
      <c r="M417" s="186">
        <f t="shared" si="134"/>
        <v>10.719999999999999</v>
      </c>
      <c r="N417" s="92">
        <v>0.25190000000000001</v>
      </c>
      <c r="O417" s="93">
        <f t="shared" si="135"/>
        <v>13.42</v>
      </c>
      <c r="P417" s="93"/>
      <c r="Q417" s="93">
        <f t="shared" si="136"/>
        <v>0</v>
      </c>
      <c r="R417" s="93">
        <f t="shared" si="137"/>
        <v>0</v>
      </c>
      <c r="S417" s="94">
        <f t="shared" si="138"/>
        <v>0</v>
      </c>
      <c r="T417" s="118"/>
      <c r="U417" s="118"/>
      <c r="V417" s="6" t="str">
        <f t="shared" si="105"/>
        <v>12.36</v>
      </c>
      <c r="W417" s="6" t="b">
        <f t="shared" si="129"/>
        <v>0</v>
      </c>
      <c r="X417" s="118"/>
      <c r="Y417" s="118"/>
      <c r="Z417" s="118"/>
      <c r="AA417" s="204"/>
      <c r="AB417" s="85"/>
      <c r="AC417" s="95"/>
      <c r="AD417" s="96"/>
      <c r="AE417" s="97"/>
      <c r="AF417" s="89"/>
      <c r="AG417" s="98"/>
      <c r="AH417" s="90"/>
      <c r="AI417" s="90"/>
      <c r="AJ417" s="90"/>
      <c r="AK417" s="91"/>
      <c r="AL417" s="99"/>
      <c r="AM417" s="93"/>
      <c r="AN417" s="93"/>
      <c r="AO417" s="93"/>
      <c r="AP417" s="93"/>
      <c r="AQ417" s="94"/>
    </row>
    <row r="418" spans="1:43" ht="26.25" customHeight="1">
      <c r="A418" s="122"/>
      <c r="B418" s="123"/>
      <c r="C418" s="122"/>
      <c r="D418" s="124" t="s">
        <v>887</v>
      </c>
      <c r="E418" s="86">
        <v>91857</v>
      </c>
      <c r="F418" s="125" t="s">
        <v>28</v>
      </c>
      <c r="G418" s="88" t="s">
        <v>888</v>
      </c>
      <c r="H418" s="185" t="s">
        <v>46</v>
      </c>
      <c r="I418" s="200"/>
      <c r="J418" s="94"/>
      <c r="K418" s="94">
        <v>6.36</v>
      </c>
      <c r="L418" s="94">
        <v>11.71</v>
      </c>
      <c r="M418" s="186">
        <f t="shared" si="134"/>
        <v>18.07</v>
      </c>
      <c r="N418" s="92">
        <v>0.25190000000000001</v>
      </c>
      <c r="O418" s="93">
        <f t="shared" si="135"/>
        <v>22.62</v>
      </c>
      <c r="P418" s="93"/>
      <c r="Q418" s="93">
        <f t="shared" si="136"/>
        <v>0</v>
      </c>
      <c r="R418" s="93">
        <f t="shared" si="137"/>
        <v>0</v>
      </c>
      <c r="S418" s="94">
        <f t="shared" si="138"/>
        <v>0</v>
      </c>
      <c r="T418" s="118"/>
      <c r="U418" s="118"/>
      <c r="V418" s="6" t="str">
        <f t="shared" si="105"/>
        <v>12.37</v>
      </c>
      <c r="W418" s="6" t="b">
        <f t="shared" si="129"/>
        <v>0</v>
      </c>
      <c r="X418" s="118"/>
      <c r="Y418" s="118"/>
      <c r="Z418" s="118"/>
      <c r="AA418" s="204"/>
      <c r="AB418" s="85"/>
      <c r="AC418" s="95"/>
      <c r="AD418" s="96"/>
      <c r="AE418" s="97"/>
      <c r="AF418" s="89"/>
      <c r="AG418" s="98"/>
      <c r="AH418" s="90"/>
      <c r="AI418" s="90"/>
      <c r="AJ418" s="90"/>
      <c r="AK418" s="91"/>
      <c r="AL418" s="99"/>
      <c r="AM418" s="93"/>
      <c r="AN418" s="93"/>
      <c r="AO418" s="93"/>
      <c r="AP418" s="93"/>
      <c r="AQ418" s="94"/>
    </row>
    <row r="419" spans="1:43" ht="26.25" customHeight="1">
      <c r="A419" s="122"/>
      <c r="B419" s="123"/>
      <c r="C419" s="122"/>
      <c r="D419" s="124" t="s">
        <v>889</v>
      </c>
      <c r="E419" s="86">
        <v>91860</v>
      </c>
      <c r="F419" s="125" t="s">
        <v>28</v>
      </c>
      <c r="G419" s="88" t="s">
        <v>890</v>
      </c>
      <c r="H419" s="185" t="s">
        <v>46</v>
      </c>
      <c r="I419" s="200"/>
      <c r="J419" s="94"/>
      <c r="K419" s="94">
        <v>7.09</v>
      </c>
      <c r="L419" s="94">
        <v>7.99</v>
      </c>
      <c r="M419" s="186">
        <f t="shared" si="134"/>
        <v>15.08</v>
      </c>
      <c r="N419" s="92">
        <v>0.25190000000000001</v>
      </c>
      <c r="O419" s="93">
        <f t="shared" si="135"/>
        <v>18.87</v>
      </c>
      <c r="P419" s="93"/>
      <c r="Q419" s="93">
        <f t="shared" si="136"/>
        <v>0</v>
      </c>
      <c r="R419" s="93">
        <f t="shared" si="137"/>
        <v>0</v>
      </c>
      <c r="S419" s="94">
        <f t="shared" si="138"/>
        <v>0</v>
      </c>
      <c r="T419" s="118"/>
      <c r="U419" s="118"/>
      <c r="V419" s="6" t="str">
        <f t="shared" si="105"/>
        <v>12.38</v>
      </c>
      <c r="W419" s="6" t="b">
        <f t="shared" si="129"/>
        <v>0</v>
      </c>
      <c r="X419" s="118"/>
      <c r="Y419" s="118"/>
      <c r="Z419" s="118"/>
      <c r="AA419" s="204"/>
      <c r="AB419" s="85"/>
      <c r="AC419" s="95"/>
      <c r="AD419" s="96"/>
      <c r="AE419" s="97"/>
      <c r="AF419" s="89"/>
      <c r="AG419" s="98"/>
      <c r="AH419" s="90"/>
      <c r="AI419" s="90"/>
      <c r="AJ419" s="90"/>
      <c r="AK419" s="91"/>
      <c r="AL419" s="99"/>
      <c r="AM419" s="93"/>
      <c r="AN419" s="93"/>
      <c r="AO419" s="93"/>
      <c r="AP419" s="93"/>
      <c r="AQ419" s="94"/>
    </row>
    <row r="420" spans="1:43" ht="37.5" customHeight="1">
      <c r="A420" s="122"/>
      <c r="B420" s="123"/>
      <c r="C420" s="122"/>
      <c r="D420" s="124" t="s">
        <v>891</v>
      </c>
      <c r="E420" s="86">
        <v>91170</v>
      </c>
      <c r="F420" s="125" t="s">
        <v>28</v>
      </c>
      <c r="G420" s="88" t="s">
        <v>892</v>
      </c>
      <c r="H420" s="185" t="s">
        <v>46</v>
      </c>
      <c r="I420" s="200"/>
      <c r="J420" s="94"/>
      <c r="K420" s="94">
        <v>5.92</v>
      </c>
      <c r="L420" s="94">
        <v>6.11</v>
      </c>
      <c r="M420" s="186">
        <f t="shared" si="134"/>
        <v>12.030000000000001</v>
      </c>
      <c r="N420" s="92">
        <v>0.25190000000000001</v>
      </c>
      <c r="O420" s="93">
        <f t="shared" si="135"/>
        <v>15.06</v>
      </c>
      <c r="P420" s="93"/>
      <c r="Q420" s="93">
        <f t="shared" si="136"/>
        <v>0</v>
      </c>
      <c r="R420" s="93">
        <f t="shared" si="137"/>
        <v>0</v>
      </c>
      <c r="S420" s="94">
        <f t="shared" si="138"/>
        <v>0</v>
      </c>
      <c r="T420" s="118"/>
      <c r="U420" s="118"/>
      <c r="V420" s="6" t="str">
        <f t="shared" si="105"/>
        <v>12.39</v>
      </c>
      <c r="W420" s="6" t="b">
        <f t="shared" si="129"/>
        <v>0</v>
      </c>
      <c r="X420" s="118"/>
      <c r="Y420" s="118"/>
      <c r="Z420" s="118"/>
      <c r="AA420" s="204"/>
      <c r="AB420" s="85"/>
      <c r="AC420" s="95"/>
      <c r="AD420" s="96"/>
      <c r="AE420" s="97"/>
      <c r="AF420" s="89"/>
      <c r="AG420" s="98"/>
      <c r="AH420" s="90"/>
      <c r="AI420" s="90"/>
      <c r="AJ420" s="90"/>
      <c r="AK420" s="91"/>
      <c r="AL420" s="99"/>
      <c r="AM420" s="93"/>
      <c r="AN420" s="93"/>
      <c r="AO420" s="93"/>
      <c r="AP420" s="93"/>
      <c r="AQ420" s="94"/>
    </row>
    <row r="421" spans="1:43" ht="26.25" customHeight="1">
      <c r="A421" s="122"/>
      <c r="B421" s="123"/>
      <c r="C421" s="122"/>
      <c r="D421" s="124" t="s">
        <v>893</v>
      </c>
      <c r="E421" s="86" t="s">
        <v>260</v>
      </c>
      <c r="F421" s="125" t="s">
        <v>42</v>
      </c>
      <c r="G421" s="88" t="s">
        <v>894</v>
      </c>
      <c r="H421" s="185" t="s">
        <v>46</v>
      </c>
      <c r="I421" s="200"/>
      <c r="J421" s="94"/>
      <c r="K421" s="94">
        <v>10.6</v>
      </c>
      <c r="L421" s="94">
        <v>182</v>
      </c>
      <c r="M421" s="186">
        <f t="shared" si="134"/>
        <v>192.6</v>
      </c>
      <c r="N421" s="92">
        <v>0.25190000000000001</v>
      </c>
      <c r="O421" s="93">
        <f t="shared" si="135"/>
        <v>241.11</v>
      </c>
      <c r="P421" s="93"/>
      <c r="Q421" s="93">
        <f t="shared" si="136"/>
        <v>0</v>
      </c>
      <c r="R421" s="93">
        <f t="shared" si="137"/>
        <v>0</v>
      </c>
      <c r="S421" s="94">
        <f t="shared" si="138"/>
        <v>0</v>
      </c>
      <c r="T421" s="118"/>
      <c r="U421" s="118"/>
      <c r="V421" s="6" t="str">
        <f t="shared" si="105"/>
        <v>12.40</v>
      </c>
      <c r="W421" s="6" t="b">
        <f t="shared" si="129"/>
        <v>0</v>
      </c>
      <c r="X421" s="118"/>
      <c r="Y421" s="118"/>
      <c r="Z421" s="118"/>
      <c r="AA421" s="204"/>
      <c r="AB421" s="85"/>
      <c r="AC421" s="95"/>
      <c r="AD421" s="96"/>
      <c r="AE421" s="97"/>
      <c r="AF421" s="89"/>
      <c r="AG421" s="98"/>
      <c r="AH421" s="90"/>
      <c r="AI421" s="90"/>
      <c r="AJ421" s="90"/>
      <c r="AK421" s="91"/>
      <c r="AL421" s="99"/>
      <c r="AM421" s="93"/>
      <c r="AN421" s="93"/>
      <c r="AO421" s="93"/>
      <c r="AP421" s="93"/>
      <c r="AQ421" s="94"/>
    </row>
    <row r="422" spans="1:43" ht="26.25" customHeight="1">
      <c r="A422" s="122"/>
      <c r="B422" s="123"/>
      <c r="C422" s="122"/>
      <c r="D422" s="124" t="s">
        <v>895</v>
      </c>
      <c r="E422" s="86">
        <v>91882</v>
      </c>
      <c r="F422" s="125" t="s">
        <v>28</v>
      </c>
      <c r="G422" s="88" t="s">
        <v>896</v>
      </c>
      <c r="H422" s="185" t="s">
        <v>76</v>
      </c>
      <c r="I422" s="200"/>
      <c r="J422" s="94"/>
      <c r="K422" s="94">
        <v>7.74</v>
      </c>
      <c r="L422" s="94">
        <v>3.09</v>
      </c>
      <c r="M422" s="186">
        <f t="shared" si="134"/>
        <v>10.83</v>
      </c>
      <c r="N422" s="92">
        <v>0.25190000000000001</v>
      </c>
      <c r="O422" s="93">
        <f t="shared" si="135"/>
        <v>13.55</v>
      </c>
      <c r="P422" s="93"/>
      <c r="Q422" s="93">
        <f t="shared" si="136"/>
        <v>0</v>
      </c>
      <c r="R422" s="93">
        <f t="shared" si="137"/>
        <v>0</v>
      </c>
      <c r="S422" s="94">
        <f t="shared" si="138"/>
        <v>0</v>
      </c>
      <c r="T422" s="118"/>
      <c r="U422" s="118"/>
      <c r="V422" s="6" t="str">
        <f t="shared" si="105"/>
        <v>12.41</v>
      </c>
      <c r="W422" s="6" t="b">
        <f t="shared" si="129"/>
        <v>0</v>
      </c>
      <c r="X422" s="118"/>
      <c r="Y422" s="118"/>
      <c r="Z422" s="118"/>
      <c r="AA422" s="204"/>
      <c r="AB422" s="85"/>
      <c r="AC422" s="95"/>
      <c r="AD422" s="96"/>
      <c r="AE422" s="97"/>
      <c r="AF422" s="89"/>
      <c r="AG422" s="98"/>
      <c r="AH422" s="90"/>
      <c r="AI422" s="90"/>
      <c r="AJ422" s="90"/>
      <c r="AK422" s="91"/>
      <c r="AL422" s="99"/>
      <c r="AM422" s="93"/>
      <c r="AN422" s="93"/>
      <c r="AO422" s="93"/>
      <c r="AP422" s="93"/>
      <c r="AQ422" s="94"/>
    </row>
    <row r="423" spans="1:43" ht="26.25" customHeight="1">
      <c r="A423" s="122"/>
      <c r="B423" s="123"/>
      <c r="C423" s="122"/>
      <c r="D423" s="124" t="s">
        <v>897</v>
      </c>
      <c r="E423" s="86">
        <v>91884</v>
      </c>
      <c r="F423" s="125" t="s">
        <v>28</v>
      </c>
      <c r="G423" s="88" t="s">
        <v>898</v>
      </c>
      <c r="H423" s="185" t="s">
        <v>76</v>
      </c>
      <c r="I423" s="200"/>
      <c r="J423" s="94"/>
      <c r="K423" s="94">
        <v>8.41</v>
      </c>
      <c r="L423" s="94">
        <v>3.72</v>
      </c>
      <c r="M423" s="186">
        <f t="shared" si="134"/>
        <v>12.13</v>
      </c>
      <c r="N423" s="92">
        <v>0.25190000000000001</v>
      </c>
      <c r="O423" s="93">
        <f t="shared" si="135"/>
        <v>15.18</v>
      </c>
      <c r="P423" s="93"/>
      <c r="Q423" s="93">
        <f t="shared" si="136"/>
        <v>0</v>
      </c>
      <c r="R423" s="93">
        <f t="shared" si="137"/>
        <v>0</v>
      </c>
      <c r="S423" s="94">
        <f t="shared" si="138"/>
        <v>0</v>
      </c>
      <c r="T423" s="118"/>
      <c r="U423" s="118"/>
      <c r="V423" s="6" t="str">
        <f t="shared" si="105"/>
        <v>12.42</v>
      </c>
      <c r="W423" s="6" t="b">
        <f t="shared" si="129"/>
        <v>0</v>
      </c>
      <c r="X423" s="118"/>
      <c r="Y423" s="118"/>
      <c r="Z423" s="118"/>
      <c r="AA423" s="204"/>
      <c r="AB423" s="85"/>
      <c r="AC423" s="95"/>
      <c r="AD423" s="96"/>
      <c r="AE423" s="97"/>
      <c r="AF423" s="89"/>
      <c r="AG423" s="98"/>
      <c r="AH423" s="90"/>
      <c r="AI423" s="90"/>
      <c r="AJ423" s="90"/>
      <c r="AK423" s="91"/>
      <c r="AL423" s="99"/>
      <c r="AM423" s="93"/>
      <c r="AN423" s="93"/>
      <c r="AO423" s="93"/>
      <c r="AP423" s="93"/>
      <c r="AQ423" s="94"/>
    </row>
    <row r="424" spans="1:43" ht="26.25" customHeight="1">
      <c r="A424" s="122"/>
      <c r="B424" s="123"/>
      <c r="C424" s="122"/>
      <c r="D424" s="124" t="s">
        <v>899</v>
      </c>
      <c r="E424" s="86">
        <v>91911</v>
      </c>
      <c r="F424" s="125" t="s">
        <v>28</v>
      </c>
      <c r="G424" s="88" t="s">
        <v>900</v>
      </c>
      <c r="H424" s="185" t="s">
        <v>76</v>
      </c>
      <c r="I424" s="200"/>
      <c r="J424" s="94"/>
      <c r="K424" s="94">
        <v>11.63</v>
      </c>
      <c r="L424" s="94">
        <v>6.31</v>
      </c>
      <c r="M424" s="186">
        <f t="shared" si="134"/>
        <v>17.940000000000001</v>
      </c>
      <c r="N424" s="92">
        <v>0.25190000000000001</v>
      </c>
      <c r="O424" s="93">
        <f t="shared" si="135"/>
        <v>22.45</v>
      </c>
      <c r="P424" s="93"/>
      <c r="Q424" s="93">
        <f t="shared" si="136"/>
        <v>0</v>
      </c>
      <c r="R424" s="93">
        <f t="shared" si="137"/>
        <v>0</v>
      </c>
      <c r="S424" s="94">
        <f t="shared" si="138"/>
        <v>0</v>
      </c>
      <c r="T424" s="118"/>
      <c r="U424" s="118"/>
      <c r="V424" s="6" t="str">
        <f t="shared" si="105"/>
        <v>12.43</v>
      </c>
      <c r="W424" s="6" t="b">
        <f t="shared" si="129"/>
        <v>0</v>
      </c>
      <c r="X424" s="118"/>
      <c r="Y424" s="118"/>
      <c r="Z424" s="118"/>
      <c r="AA424" s="204"/>
      <c r="AB424" s="85"/>
      <c r="AC424" s="95"/>
      <c r="AD424" s="96"/>
      <c r="AE424" s="97"/>
      <c r="AF424" s="89"/>
      <c r="AG424" s="98"/>
      <c r="AH424" s="90"/>
      <c r="AI424" s="90"/>
      <c r="AJ424" s="90"/>
      <c r="AK424" s="91"/>
      <c r="AL424" s="99"/>
      <c r="AM424" s="93"/>
      <c r="AN424" s="93"/>
      <c r="AO424" s="93"/>
      <c r="AP424" s="93"/>
      <c r="AQ424" s="94"/>
    </row>
    <row r="425" spans="1:43" ht="26.25" customHeight="1">
      <c r="A425" s="122"/>
      <c r="B425" s="123"/>
      <c r="C425" s="122"/>
      <c r="D425" s="124" t="s">
        <v>901</v>
      </c>
      <c r="E425" s="86">
        <v>91914</v>
      </c>
      <c r="F425" s="125" t="s">
        <v>28</v>
      </c>
      <c r="G425" s="88" t="s">
        <v>902</v>
      </c>
      <c r="H425" s="185" t="s">
        <v>76</v>
      </c>
      <c r="I425" s="200"/>
      <c r="J425" s="94"/>
      <c r="K425" s="94">
        <v>12.6</v>
      </c>
      <c r="L425" s="94">
        <v>6.64</v>
      </c>
      <c r="M425" s="186">
        <f t="shared" si="134"/>
        <v>19.239999999999998</v>
      </c>
      <c r="N425" s="92">
        <v>0.25190000000000001</v>
      </c>
      <c r="O425" s="93">
        <f t="shared" si="135"/>
        <v>24.08</v>
      </c>
      <c r="P425" s="93"/>
      <c r="Q425" s="93">
        <f t="shared" si="136"/>
        <v>0</v>
      </c>
      <c r="R425" s="93">
        <f t="shared" si="137"/>
        <v>0</v>
      </c>
      <c r="S425" s="94">
        <f t="shared" si="138"/>
        <v>0</v>
      </c>
      <c r="T425" s="118"/>
      <c r="U425" s="118"/>
      <c r="V425" s="6" t="str">
        <f t="shared" si="105"/>
        <v>12.44</v>
      </c>
      <c r="W425" s="6" t="b">
        <f t="shared" si="129"/>
        <v>0</v>
      </c>
      <c r="X425" s="118"/>
      <c r="Y425" s="118"/>
      <c r="Z425" s="118"/>
      <c r="AA425" s="204"/>
      <c r="AB425" s="85"/>
      <c r="AC425" s="95"/>
      <c r="AD425" s="96"/>
      <c r="AE425" s="97"/>
      <c r="AF425" s="89"/>
      <c r="AG425" s="98"/>
      <c r="AH425" s="90"/>
      <c r="AI425" s="90"/>
      <c r="AJ425" s="90"/>
      <c r="AK425" s="91"/>
      <c r="AL425" s="99"/>
      <c r="AM425" s="93"/>
      <c r="AN425" s="93"/>
      <c r="AO425" s="93"/>
      <c r="AP425" s="93"/>
      <c r="AQ425" s="94"/>
    </row>
    <row r="426" spans="1:43" ht="26.25" customHeight="1">
      <c r="A426" s="122"/>
      <c r="B426" s="123"/>
      <c r="C426" s="122"/>
      <c r="D426" s="124" t="s">
        <v>903</v>
      </c>
      <c r="E426" s="86">
        <v>91924</v>
      </c>
      <c r="F426" s="125" t="s">
        <v>28</v>
      </c>
      <c r="G426" s="88" t="s">
        <v>904</v>
      </c>
      <c r="H426" s="185" t="s">
        <v>46</v>
      </c>
      <c r="I426" s="200"/>
      <c r="J426" s="94"/>
      <c r="K426" s="94">
        <v>0.98</v>
      </c>
      <c r="L426" s="94">
        <v>2.08</v>
      </c>
      <c r="M426" s="186">
        <f t="shared" si="134"/>
        <v>3.06</v>
      </c>
      <c r="N426" s="92">
        <v>0.25190000000000001</v>
      </c>
      <c r="O426" s="93">
        <f t="shared" si="135"/>
        <v>3.83</v>
      </c>
      <c r="P426" s="93"/>
      <c r="Q426" s="93">
        <f t="shared" si="136"/>
        <v>0</v>
      </c>
      <c r="R426" s="93">
        <f t="shared" si="137"/>
        <v>0</v>
      </c>
      <c r="S426" s="94">
        <f t="shared" si="138"/>
        <v>0</v>
      </c>
      <c r="T426" s="118"/>
      <c r="U426" s="118"/>
      <c r="V426" s="6" t="str">
        <f t="shared" si="105"/>
        <v>12.45</v>
      </c>
      <c r="W426" s="6" t="b">
        <f t="shared" si="129"/>
        <v>0</v>
      </c>
      <c r="X426" s="118"/>
      <c r="Y426" s="118"/>
      <c r="Z426" s="118"/>
      <c r="AA426" s="204"/>
      <c r="AB426" s="85"/>
      <c r="AC426" s="95"/>
      <c r="AD426" s="96"/>
      <c r="AE426" s="97"/>
      <c r="AF426" s="89"/>
      <c r="AG426" s="98"/>
      <c r="AH426" s="90"/>
      <c r="AI426" s="90"/>
      <c r="AJ426" s="90"/>
      <c r="AK426" s="91"/>
      <c r="AL426" s="99"/>
      <c r="AM426" s="93"/>
      <c r="AN426" s="93"/>
      <c r="AO426" s="93"/>
      <c r="AP426" s="93"/>
      <c r="AQ426" s="94"/>
    </row>
    <row r="427" spans="1:43" ht="26.25" customHeight="1">
      <c r="A427" s="122"/>
      <c r="B427" s="123"/>
      <c r="C427" s="122"/>
      <c r="D427" s="124" t="s">
        <v>905</v>
      </c>
      <c r="E427" s="86">
        <v>91926</v>
      </c>
      <c r="F427" s="125" t="s">
        <v>28</v>
      </c>
      <c r="G427" s="88" t="s">
        <v>906</v>
      </c>
      <c r="H427" s="185" t="s">
        <v>46</v>
      </c>
      <c r="I427" s="200"/>
      <c r="J427" s="94"/>
      <c r="K427" s="94">
        <v>1.22</v>
      </c>
      <c r="L427" s="94">
        <v>3.22</v>
      </c>
      <c r="M427" s="186">
        <f t="shared" si="134"/>
        <v>4.4400000000000004</v>
      </c>
      <c r="N427" s="92">
        <v>0.25190000000000001</v>
      </c>
      <c r="O427" s="93">
        <f t="shared" si="135"/>
        <v>5.55</v>
      </c>
      <c r="P427" s="93"/>
      <c r="Q427" s="93">
        <f t="shared" si="136"/>
        <v>0</v>
      </c>
      <c r="R427" s="93">
        <f t="shared" si="137"/>
        <v>0</v>
      </c>
      <c r="S427" s="94">
        <f t="shared" si="138"/>
        <v>0</v>
      </c>
      <c r="T427" s="118"/>
      <c r="U427" s="118"/>
      <c r="V427" s="6" t="str">
        <f t="shared" si="105"/>
        <v>12.46</v>
      </c>
      <c r="W427" s="6" t="b">
        <f t="shared" si="129"/>
        <v>0</v>
      </c>
      <c r="X427" s="118"/>
      <c r="Y427" s="118"/>
      <c r="Z427" s="118"/>
      <c r="AA427" s="204"/>
      <c r="AB427" s="85"/>
      <c r="AC427" s="95"/>
      <c r="AD427" s="96"/>
      <c r="AE427" s="97"/>
      <c r="AF427" s="89"/>
      <c r="AG427" s="98"/>
      <c r="AH427" s="90"/>
      <c r="AI427" s="90"/>
      <c r="AJ427" s="90"/>
      <c r="AK427" s="91"/>
      <c r="AL427" s="99"/>
      <c r="AM427" s="93"/>
      <c r="AN427" s="93"/>
      <c r="AO427" s="93"/>
      <c r="AP427" s="93"/>
      <c r="AQ427" s="94"/>
    </row>
    <row r="428" spans="1:43" ht="26.25" customHeight="1">
      <c r="A428" s="122"/>
      <c r="B428" s="123"/>
      <c r="C428" s="122"/>
      <c r="D428" s="124" t="s">
        <v>907</v>
      </c>
      <c r="E428" s="86">
        <v>91927</v>
      </c>
      <c r="F428" s="125" t="s">
        <v>28</v>
      </c>
      <c r="G428" s="88" t="s">
        <v>908</v>
      </c>
      <c r="H428" s="185" t="s">
        <v>46</v>
      </c>
      <c r="I428" s="200"/>
      <c r="J428" s="94"/>
      <c r="K428" s="94">
        <v>1.23</v>
      </c>
      <c r="L428" s="94">
        <v>3.74</v>
      </c>
      <c r="M428" s="186">
        <f t="shared" si="134"/>
        <v>4.9700000000000006</v>
      </c>
      <c r="N428" s="92">
        <v>0.25190000000000001</v>
      </c>
      <c r="O428" s="93">
        <f t="shared" si="135"/>
        <v>6.22</v>
      </c>
      <c r="P428" s="93"/>
      <c r="Q428" s="93">
        <f t="shared" si="136"/>
        <v>0</v>
      </c>
      <c r="R428" s="93">
        <f t="shared" si="137"/>
        <v>0</v>
      </c>
      <c r="S428" s="94">
        <f t="shared" si="138"/>
        <v>0</v>
      </c>
      <c r="T428" s="118"/>
      <c r="U428" s="118"/>
      <c r="V428" s="6" t="str">
        <f t="shared" si="105"/>
        <v>12.47</v>
      </c>
      <c r="W428" s="6" t="b">
        <f t="shared" ref="W428:W491" si="141">IF(L428=0,S428-Q428-(TRUNC(TRUNC(J428*(1+N428),2)*I428,2)))</f>
        <v>0</v>
      </c>
      <c r="X428" s="118"/>
      <c r="Y428" s="118"/>
      <c r="Z428" s="118"/>
      <c r="AA428" s="204"/>
      <c r="AB428" s="85"/>
      <c r="AC428" s="95"/>
      <c r="AD428" s="96"/>
      <c r="AE428" s="97"/>
      <c r="AF428" s="89"/>
      <c r="AG428" s="98"/>
      <c r="AH428" s="90"/>
      <c r="AI428" s="90"/>
      <c r="AJ428" s="90"/>
      <c r="AK428" s="91"/>
      <c r="AL428" s="99"/>
      <c r="AM428" s="93"/>
      <c r="AN428" s="93"/>
      <c r="AO428" s="93"/>
      <c r="AP428" s="93"/>
      <c r="AQ428" s="94"/>
    </row>
    <row r="429" spans="1:43" ht="26.25" customHeight="1">
      <c r="A429" s="122"/>
      <c r="B429" s="123"/>
      <c r="C429" s="122"/>
      <c r="D429" s="124" t="s">
        <v>909</v>
      </c>
      <c r="E429" s="86">
        <v>91928</v>
      </c>
      <c r="F429" s="125" t="s">
        <v>28</v>
      </c>
      <c r="G429" s="88" t="s">
        <v>910</v>
      </c>
      <c r="H429" s="185" t="s">
        <v>46</v>
      </c>
      <c r="I429" s="200"/>
      <c r="J429" s="94"/>
      <c r="K429" s="94">
        <v>1.65</v>
      </c>
      <c r="L429" s="94">
        <v>5.2</v>
      </c>
      <c r="M429" s="186">
        <f t="shared" si="134"/>
        <v>6.85</v>
      </c>
      <c r="N429" s="92">
        <v>0.25190000000000001</v>
      </c>
      <c r="O429" s="93">
        <f t="shared" si="135"/>
        <v>8.57</v>
      </c>
      <c r="P429" s="93"/>
      <c r="Q429" s="93">
        <f t="shared" si="136"/>
        <v>0</v>
      </c>
      <c r="R429" s="93">
        <f t="shared" si="137"/>
        <v>0</v>
      </c>
      <c r="S429" s="94">
        <f t="shared" si="138"/>
        <v>0</v>
      </c>
      <c r="T429" s="118"/>
      <c r="U429" s="118"/>
      <c r="V429" s="6" t="str">
        <f t="shared" si="105"/>
        <v>12.48</v>
      </c>
      <c r="W429" s="6" t="b">
        <f t="shared" si="141"/>
        <v>0</v>
      </c>
      <c r="X429" s="118"/>
      <c r="Y429" s="118"/>
      <c r="Z429" s="118"/>
      <c r="AA429" s="204"/>
      <c r="AB429" s="85"/>
      <c r="AC429" s="95"/>
      <c r="AD429" s="96"/>
      <c r="AE429" s="97"/>
      <c r="AF429" s="89"/>
      <c r="AG429" s="98"/>
      <c r="AH429" s="90"/>
      <c r="AI429" s="90"/>
      <c r="AJ429" s="90"/>
      <c r="AK429" s="91"/>
      <c r="AL429" s="99"/>
      <c r="AM429" s="93"/>
      <c r="AN429" s="93"/>
      <c r="AO429" s="93"/>
      <c r="AP429" s="93"/>
      <c r="AQ429" s="94"/>
    </row>
    <row r="430" spans="1:43" ht="26.25" customHeight="1">
      <c r="A430" s="122"/>
      <c r="B430" s="123"/>
      <c r="C430" s="122"/>
      <c r="D430" s="124" t="s">
        <v>911</v>
      </c>
      <c r="E430" s="86">
        <v>91930</v>
      </c>
      <c r="F430" s="125" t="s">
        <v>28</v>
      </c>
      <c r="G430" s="88" t="s">
        <v>912</v>
      </c>
      <c r="H430" s="185" t="s">
        <v>46</v>
      </c>
      <c r="I430" s="200"/>
      <c r="J430" s="94"/>
      <c r="K430" s="94">
        <v>2.17</v>
      </c>
      <c r="L430" s="94">
        <v>7.39</v>
      </c>
      <c r="M430" s="186">
        <f t="shared" si="134"/>
        <v>9.5599999999999987</v>
      </c>
      <c r="N430" s="92">
        <v>0.25190000000000001</v>
      </c>
      <c r="O430" s="93">
        <f t="shared" si="135"/>
        <v>11.96</v>
      </c>
      <c r="P430" s="93"/>
      <c r="Q430" s="93">
        <f t="shared" si="136"/>
        <v>0</v>
      </c>
      <c r="R430" s="93">
        <f t="shared" si="137"/>
        <v>0</v>
      </c>
      <c r="S430" s="94">
        <f t="shared" si="138"/>
        <v>0</v>
      </c>
      <c r="T430" s="118"/>
      <c r="U430" s="118"/>
      <c r="V430" s="6" t="str">
        <f t="shared" si="105"/>
        <v>12.49</v>
      </c>
      <c r="W430" s="6" t="b">
        <f t="shared" si="141"/>
        <v>0</v>
      </c>
      <c r="X430" s="118"/>
      <c r="Y430" s="118"/>
      <c r="Z430" s="118"/>
      <c r="AA430" s="204"/>
      <c r="AB430" s="85"/>
      <c r="AC430" s="95"/>
      <c r="AD430" s="96"/>
      <c r="AE430" s="97"/>
      <c r="AF430" s="89"/>
      <c r="AG430" s="98"/>
      <c r="AH430" s="90"/>
      <c r="AI430" s="90"/>
      <c r="AJ430" s="90"/>
      <c r="AK430" s="91"/>
      <c r="AL430" s="99"/>
      <c r="AM430" s="93"/>
      <c r="AN430" s="93"/>
      <c r="AO430" s="93"/>
      <c r="AP430" s="93"/>
      <c r="AQ430" s="94"/>
    </row>
    <row r="431" spans="1:43" ht="26.25" customHeight="1">
      <c r="A431" s="122"/>
      <c r="B431" s="123"/>
      <c r="C431" s="122"/>
      <c r="D431" s="124" t="s">
        <v>913</v>
      </c>
      <c r="E431" s="86">
        <v>92979</v>
      </c>
      <c r="F431" s="125" t="s">
        <v>28</v>
      </c>
      <c r="G431" s="88" t="s">
        <v>914</v>
      </c>
      <c r="H431" s="185" t="s">
        <v>46</v>
      </c>
      <c r="I431" s="200"/>
      <c r="J431" s="94"/>
      <c r="K431" s="94">
        <v>0.37</v>
      </c>
      <c r="L431" s="94">
        <v>10.78</v>
      </c>
      <c r="M431" s="186">
        <f t="shared" si="134"/>
        <v>11.149999999999999</v>
      </c>
      <c r="N431" s="92">
        <v>0.25190000000000001</v>
      </c>
      <c r="O431" s="93">
        <f t="shared" si="135"/>
        <v>13.95</v>
      </c>
      <c r="P431" s="93"/>
      <c r="Q431" s="93">
        <f t="shared" si="136"/>
        <v>0</v>
      </c>
      <c r="R431" s="93">
        <f t="shared" si="137"/>
        <v>0</v>
      </c>
      <c r="S431" s="94">
        <f t="shared" si="138"/>
        <v>0</v>
      </c>
      <c r="T431" s="118"/>
      <c r="U431" s="118"/>
      <c r="V431" s="6" t="str">
        <f t="shared" si="105"/>
        <v>12.50</v>
      </c>
      <c r="W431" s="6" t="b">
        <f t="shared" si="141"/>
        <v>0</v>
      </c>
      <c r="X431" s="118"/>
      <c r="Y431" s="118"/>
      <c r="Z431" s="118"/>
      <c r="AA431" s="204"/>
      <c r="AB431" s="85"/>
      <c r="AC431" s="95"/>
      <c r="AD431" s="96"/>
      <c r="AE431" s="97"/>
      <c r="AF431" s="89"/>
      <c r="AG431" s="98"/>
      <c r="AH431" s="90"/>
      <c r="AI431" s="90"/>
      <c r="AJ431" s="90"/>
      <c r="AK431" s="91"/>
      <c r="AL431" s="99"/>
      <c r="AM431" s="93"/>
      <c r="AN431" s="93"/>
      <c r="AO431" s="93"/>
      <c r="AP431" s="93"/>
      <c r="AQ431" s="94"/>
    </row>
    <row r="432" spans="1:43" ht="26.25" customHeight="1">
      <c r="A432" s="122"/>
      <c r="B432" s="123"/>
      <c r="C432" s="122"/>
      <c r="D432" s="124" t="s">
        <v>915</v>
      </c>
      <c r="E432" s="86">
        <v>91933</v>
      </c>
      <c r="F432" s="125" t="s">
        <v>28</v>
      </c>
      <c r="G432" s="88" t="s">
        <v>916</v>
      </c>
      <c r="H432" s="185" t="s">
        <v>46</v>
      </c>
      <c r="I432" s="200"/>
      <c r="J432" s="94"/>
      <c r="K432" s="94">
        <v>3.23</v>
      </c>
      <c r="L432" s="94">
        <v>13.24</v>
      </c>
      <c r="M432" s="186">
        <f t="shared" si="134"/>
        <v>16.47</v>
      </c>
      <c r="N432" s="92">
        <v>0.25190000000000001</v>
      </c>
      <c r="O432" s="93">
        <f t="shared" si="135"/>
        <v>20.61</v>
      </c>
      <c r="P432" s="93"/>
      <c r="Q432" s="93">
        <f t="shared" si="136"/>
        <v>0</v>
      </c>
      <c r="R432" s="93">
        <f t="shared" si="137"/>
        <v>0</v>
      </c>
      <c r="S432" s="94">
        <f t="shared" si="138"/>
        <v>0</v>
      </c>
      <c r="T432" s="118"/>
      <c r="U432" s="118"/>
      <c r="V432" s="6" t="str">
        <f t="shared" si="105"/>
        <v>12.51</v>
      </c>
      <c r="W432" s="6" t="b">
        <f t="shared" si="141"/>
        <v>0</v>
      </c>
      <c r="X432" s="118"/>
      <c r="Y432" s="118"/>
      <c r="Z432" s="118"/>
      <c r="AA432" s="204"/>
      <c r="AB432" s="85"/>
      <c r="AC432" s="95"/>
      <c r="AD432" s="96"/>
      <c r="AE432" s="97"/>
      <c r="AF432" s="89"/>
      <c r="AG432" s="98"/>
      <c r="AH432" s="90"/>
      <c r="AI432" s="90"/>
      <c r="AJ432" s="90"/>
      <c r="AK432" s="91"/>
      <c r="AL432" s="99"/>
      <c r="AM432" s="93"/>
      <c r="AN432" s="93"/>
      <c r="AO432" s="93"/>
      <c r="AP432" s="93"/>
      <c r="AQ432" s="94"/>
    </row>
    <row r="433" spans="1:43" ht="26.25" customHeight="1">
      <c r="A433" s="122"/>
      <c r="B433" s="123"/>
      <c r="C433" s="122"/>
      <c r="D433" s="124" t="s">
        <v>917</v>
      </c>
      <c r="E433" s="86">
        <v>92981</v>
      </c>
      <c r="F433" s="125" t="s">
        <v>28</v>
      </c>
      <c r="G433" s="88" t="s">
        <v>918</v>
      </c>
      <c r="H433" s="185" t="s">
        <v>46</v>
      </c>
      <c r="I433" s="200"/>
      <c r="J433" s="94"/>
      <c r="K433" s="94">
        <v>0.54</v>
      </c>
      <c r="L433" s="94">
        <v>15.39</v>
      </c>
      <c r="M433" s="186">
        <f t="shared" si="134"/>
        <v>15.93</v>
      </c>
      <c r="N433" s="92">
        <v>0.25190000000000001</v>
      </c>
      <c r="O433" s="93">
        <f t="shared" si="135"/>
        <v>19.940000000000001</v>
      </c>
      <c r="P433" s="93"/>
      <c r="Q433" s="93">
        <f t="shared" si="136"/>
        <v>0</v>
      </c>
      <c r="R433" s="93">
        <f t="shared" si="137"/>
        <v>0</v>
      </c>
      <c r="S433" s="94">
        <f t="shared" si="138"/>
        <v>0</v>
      </c>
      <c r="T433" s="118"/>
      <c r="U433" s="118"/>
      <c r="V433" s="6" t="str">
        <f t="shared" si="105"/>
        <v>12.52</v>
      </c>
      <c r="W433" s="6" t="b">
        <f t="shared" si="141"/>
        <v>0</v>
      </c>
      <c r="X433" s="118"/>
      <c r="Y433" s="118"/>
      <c r="Z433" s="118"/>
      <c r="AA433" s="204"/>
      <c r="AB433" s="85"/>
      <c r="AC433" s="95"/>
      <c r="AD433" s="96"/>
      <c r="AE433" s="97"/>
      <c r="AF433" s="89"/>
      <c r="AG433" s="98"/>
      <c r="AH433" s="90"/>
      <c r="AI433" s="90"/>
      <c r="AJ433" s="90"/>
      <c r="AK433" s="91"/>
      <c r="AL433" s="99"/>
      <c r="AM433" s="93"/>
      <c r="AN433" s="93"/>
      <c r="AO433" s="93"/>
      <c r="AP433" s="93"/>
      <c r="AQ433" s="94"/>
    </row>
    <row r="434" spans="1:43" ht="26.25" customHeight="1">
      <c r="A434" s="122"/>
      <c r="B434" s="123"/>
      <c r="C434" s="122"/>
      <c r="D434" s="124" t="s">
        <v>919</v>
      </c>
      <c r="E434" s="86">
        <v>91935</v>
      </c>
      <c r="F434" s="125" t="s">
        <v>28</v>
      </c>
      <c r="G434" s="88" t="s">
        <v>920</v>
      </c>
      <c r="H434" s="185" t="s">
        <v>46</v>
      </c>
      <c r="I434" s="200"/>
      <c r="J434" s="94"/>
      <c r="K434" s="94">
        <v>4.8600000000000003</v>
      </c>
      <c r="L434" s="94">
        <v>20.97</v>
      </c>
      <c r="M434" s="186">
        <f t="shared" si="134"/>
        <v>25.83</v>
      </c>
      <c r="N434" s="92">
        <v>0.25190000000000001</v>
      </c>
      <c r="O434" s="93">
        <f t="shared" si="135"/>
        <v>32.33</v>
      </c>
      <c r="P434" s="93"/>
      <c r="Q434" s="93">
        <f t="shared" si="136"/>
        <v>0</v>
      </c>
      <c r="R434" s="93">
        <f t="shared" si="137"/>
        <v>0</v>
      </c>
      <c r="S434" s="94">
        <f t="shared" si="138"/>
        <v>0</v>
      </c>
      <c r="T434" s="118"/>
      <c r="U434" s="118"/>
      <c r="V434" s="6" t="str">
        <f t="shared" si="105"/>
        <v>12.53</v>
      </c>
      <c r="W434" s="6" t="b">
        <f t="shared" si="141"/>
        <v>0</v>
      </c>
      <c r="X434" s="118"/>
      <c r="Y434" s="118"/>
      <c r="Z434" s="118"/>
      <c r="AA434" s="204"/>
      <c r="AB434" s="85"/>
      <c r="AC434" s="95"/>
      <c r="AD434" s="96"/>
      <c r="AE434" s="97"/>
      <c r="AF434" s="89"/>
      <c r="AG434" s="98"/>
      <c r="AH434" s="90"/>
      <c r="AI434" s="90"/>
      <c r="AJ434" s="90"/>
      <c r="AK434" s="91"/>
      <c r="AL434" s="99"/>
      <c r="AM434" s="93"/>
      <c r="AN434" s="93"/>
      <c r="AO434" s="93"/>
      <c r="AP434" s="93"/>
      <c r="AQ434" s="94"/>
    </row>
    <row r="435" spans="1:43" ht="26.25" customHeight="1">
      <c r="A435" s="122"/>
      <c r="B435" s="123"/>
      <c r="C435" s="122"/>
      <c r="D435" s="124" t="s">
        <v>921</v>
      </c>
      <c r="E435" s="86">
        <v>101889</v>
      </c>
      <c r="F435" s="125" t="s">
        <v>28</v>
      </c>
      <c r="G435" s="88" t="s">
        <v>922</v>
      </c>
      <c r="H435" s="185" t="s">
        <v>46</v>
      </c>
      <c r="I435" s="200"/>
      <c r="J435" s="94"/>
      <c r="K435" s="94">
        <v>0.5</v>
      </c>
      <c r="L435" s="94">
        <v>25.2</v>
      </c>
      <c r="M435" s="186">
        <f t="shared" si="134"/>
        <v>25.7</v>
      </c>
      <c r="N435" s="92">
        <v>0.25190000000000001</v>
      </c>
      <c r="O435" s="93">
        <f t="shared" si="135"/>
        <v>32.17</v>
      </c>
      <c r="P435" s="93"/>
      <c r="Q435" s="93">
        <f t="shared" si="136"/>
        <v>0</v>
      </c>
      <c r="R435" s="93">
        <f t="shared" si="137"/>
        <v>0</v>
      </c>
      <c r="S435" s="94">
        <f t="shared" si="138"/>
        <v>0</v>
      </c>
      <c r="T435" s="118"/>
      <c r="U435" s="118"/>
      <c r="V435" s="6" t="str">
        <f t="shared" si="105"/>
        <v>12.54</v>
      </c>
      <c r="W435" s="6" t="b">
        <f t="shared" si="141"/>
        <v>0</v>
      </c>
      <c r="X435" s="118"/>
      <c r="Y435" s="118"/>
      <c r="Z435" s="118"/>
      <c r="AA435" s="204"/>
      <c r="AB435" s="85"/>
      <c r="AC435" s="95"/>
      <c r="AD435" s="96"/>
      <c r="AE435" s="97"/>
      <c r="AF435" s="89"/>
      <c r="AG435" s="98"/>
      <c r="AH435" s="90"/>
      <c r="AI435" s="90"/>
      <c r="AJ435" s="90"/>
      <c r="AK435" s="91"/>
      <c r="AL435" s="99"/>
      <c r="AM435" s="93"/>
      <c r="AN435" s="93"/>
      <c r="AO435" s="93"/>
      <c r="AP435" s="93"/>
      <c r="AQ435" s="94"/>
    </row>
    <row r="436" spans="1:43" ht="26.25" customHeight="1">
      <c r="A436" s="122"/>
      <c r="B436" s="123"/>
      <c r="C436" s="122"/>
      <c r="D436" s="124" t="s">
        <v>923</v>
      </c>
      <c r="E436" s="86">
        <v>92984</v>
      </c>
      <c r="F436" s="125" t="s">
        <v>28</v>
      </c>
      <c r="G436" s="88" t="s">
        <v>924</v>
      </c>
      <c r="H436" s="185" t="s">
        <v>46</v>
      </c>
      <c r="I436" s="200"/>
      <c r="J436" s="94"/>
      <c r="K436" s="94">
        <v>2.58</v>
      </c>
      <c r="L436" s="94">
        <v>25.51</v>
      </c>
      <c r="M436" s="186">
        <f t="shared" si="134"/>
        <v>28.090000000000003</v>
      </c>
      <c r="N436" s="92">
        <v>0.25190000000000001</v>
      </c>
      <c r="O436" s="93">
        <f t="shared" si="135"/>
        <v>35.159999999999997</v>
      </c>
      <c r="P436" s="93"/>
      <c r="Q436" s="93">
        <f t="shared" si="136"/>
        <v>0</v>
      </c>
      <c r="R436" s="93">
        <f t="shared" si="137"/>
        <v>0</v>
      </c>
      <c r="S436" s="94">
        <f t="shared" si="138"/>
        <v>0</v>
      </c>
      <c r="T436" s="118"/>
      <c r="U436" s="118"/>
      <c r="V436" s="6" t="str">
        <f t="shared" si="105"/>
        <v>12.55</v>
      </c>
      <c r="W436" s="6" t="b">
        <f t="shared" si="141"/>
        <v>0</v>
      </c>
      <c r="X436" s="118"/>
      <c r="Y436" s="118"/>
      <c r="Z436" s="118"/>
      <c r="AA436" s="204"/>
      <c r="AB436" s="85"/>
      <c r="AC436" s="95"/>
      <c r="AD436" s="96"/>
      <c r="AE436" s="97"/>
      <c r="AF436" s="89"/>
      <c r="AG436" s="98"/>
      <c r="AH436" s="90"/>
      <c r="AI436" s="90"/>
      <c r="AJ436" s="90"/>
      <c r="AK436" s="91"/>
      <c r="AL436" s="99"/>
      <c r="AM436" s="93"/>
      <c r="AN436" s="93"/>
      <c r="AO436" s="93"/>
      <c r="AP436" s="93"/>
      <c r="AQ436" s="94"/>
    </row>
    <row r="437" spans="1:43" ht="26.25" customHeight="1">
      <c r="A437" s="122"/>
      <c r="B437" s="123"/>
      <c r="C437" s="122"/>
      <c r="D437" s="124" t="s">
        <v>925</v>
      </c>
      <c r="E437" s="86">
        <v>92986</v>
      </c>
      <c r="F437" s="125" t="s">
        <v>28</v>
      </c>
      <c r="G437" s="88" t="s">
        <v>926</v>
      </c>
      <c r="H437" s="185" t="s">
        <v>46</v>
      </c>
      <c r="I437" s="200"/>
      <c r="J437" s="94"/>
      <c r="K437" s="94">
        <v>2.96</v>
      </c>
      <c r="L437" s="94">
        <v>35.86</v>
      </c>
      <c r="M437" s="186">
        <f t="shared" si="134"/>
        <v>38.82</v>
      </c>
      <c r="N437" s="92">
        <v>0.25190000000000001</v>
      </c>
      <c r="O437" s="93">
        <f t="shared" si="135"/>
        <v>48.59</v>
      </c>
      <c r="P437" s="93"/>
      <c r="Q437" s="93">
        <f t="shared" si="136"/>
        <v>0</v>
      </c>
      <c r="R437" s="93">
        <f t="shared" si="137"/>
        <v>0</v>
      </c>
      <c r="S437" s="94">
        <f t="shared" si="138"/>
        <v>0</v>
      </c>
      <c r="T437" s="118"/>
      <c r="U437" s="118"/>
      <c r="V437" s="6" t="str">
        <f t="shared" si="105"/>
        <v>12.56</v>
      </c>
      <c r="W437" s="6" t="b">
        <f t="shared" si="141"/>
        <v>0</v>
      </c>
      <c r="X437" s="118"/>
      <c r="Y437" s="118"/>
      <c r="Z437" s="118"/>
      <c r="AA437" s="204"/>
      <c r="AB437" s="85"/>
      <c r="AC437" s="95"/>
      <c r="AD437" s="96"/>
      <c r="AE437" s="97"/>
      <c r="AF437" s="89"/>
      <c r="AG437" s="98"/>
      <c r="AH437" s="90"/>
      <c r="AI437" s="90"/>
      <c r="AJ437" s="90"/>
      <c r="AK437" s="91"/>
      <c r="AL437" s="99"/>
      <c r="AM437" s="93"/>
      <c r="AN437" s="93"/>
      <c r="AO437" s="93"/>
      <c r="AP437" s="93"/>
      <c r="AQ437" s="94"/>
    </row>
    <row r="438" spans="1:43" ht="26.25" customHeight="1">
      <c r="A438" s="122"/>
      <c r="B438" s="123"/>
      <c r="C438" s="122"/>
      <c r="D438" s="124" t="s">
        <v>927</v>
      </c>
      <c r="E438" s="86">
        <v>101561</v>
      </c>
      <c r="F438" s="125" t="s">
        <v>28</v>
      </c>
      <c r="G438" s="88" t="s">
        <v>928</v>
      </c>
      <c r="H438" s="185" t="s">
        <v>46</v>
      </c>
      <c r="I438" s="200"/>
      <c r="J438" s="94"/>
      <c r="K438" s="94">
        <v>0.06</v>
      </c>
      <c r="L438" s="94">
        <v>16.37</v>
      </c>
      <c r="M438" s="186">
        <f t="shared" si="134"/>
        <v>16.43</v>
      </c>
      <c r="N438" s="92">
        <v>0.25190000000000001</v>
      </c>
      <c r="O438" s="93">
        <f t="shared" si="135"/>
        <v>20.56</v>
      </c>
      <c r="P438" s="93"/>
      <c r="Q438" s="93">
        <f t="shared" si="136"/>
        <v>0</v>
      </c>
      <c r="R438" s="93">
        <f t="shared" si="137"/>
        <v>0</v>
      </c>
      <c r="S438" s="94">
        <f t="shared" si="138"/>
        <v>0</v>
      </c>
      <c r="T438" s="118"/>
      <c r="U438" s="118"/>
      <c r="V438" s="6" t="str">
        <f t="shared" si="105"/>
        <v>12.57</v>
      </c>
      <c r="W438" s="6" t="b">
        <f t="shared" si="141"/>
        <v>0</v>
      </c>
      <c r="X438" s="118"/>
      <c r="Y438" s="118"/>
      <c r="Z438" s="118"/>
      <c r="AA438" s="204"/>
      <c r="AB438" s="85"/>
      <c r="AC438" s="95"/>
      <c r="AD438" s="96"/>
      <c r="AE438" s="97"/>
      <c r="AF438" s="89"/>
      <c r="AG438" s="98"/>
      <c r="AH438" s="90"/>
      <c r="AI438" s="90"/>
      <c r="AJ438" s="90"/>
      <c r="AK438" s="91"/>
      <c r="AL438" s="99"/>
      <c r="AM438" s="93"/>
      <c r="AN438" s="93"/>
      <c r="AO438" s="93"/>
      <c r="AP438" s="93"/>
      <c r="AQ438" s="94"/>
    </row>
    <row r="439" spans="1:43" ht="26.25" customHeight="1">
      <c r="A439" s="122"/>
      <c r="B439" s="123"/>
      <c r="C439" s="122"/>
      <c r="D439" s="124" t="s">
        <v>929</v>
      </c>
      <c r="E439" s="86">
        <v>101562</v>
      </c>
      <c r="F439" s="125" t="s">
        <v>28</v>
      </c>
      <c r="G439" s="88" t="s">
        <v>930</v>
      </c>
      <c r="H439" s="185" t="s">
        <v>46</v>
      </c>
      <c r="I439" s="200"/>
      <c r="J439" s="94"/>
      <c r="K439" s="94">
        <v>0.06</v>
      </c>
      <c r="L439" s="94">
        <v>25.37</v>
      </c>
      <c r="M439" s="186">
        <f t="shared" si="134"/>
        <v>25.43</v>
      </c>
      <c r="N439" s="92">
        <v>0.25190000000000001</v>
      </c>
      <c r="O439" s="93">
        <f t="shared" si="135"/>
        <v>31.83</v>
      </c>
      <c r="P439" s="93"/>
      <c r="Q439" s="93">
        <f t="shared" si="136"/>
        <v>0</v>
      </c>
      <c r="R439" s="93">
        <f t="shared" si="137"/>
        <v>0</v>
      </c>
      <c r="S439" s="94">
        <f t="shared" si="138"/>
        <v>0</v>
      </c>
      <c r="T439" s="118"/>
      <c r="U439" s="118"/>
      <c r="V439" s="6" t="str">
        <f t="shared" si="105"/>
        <v>12.58</v>
      </c>
      <c r="W439" s="6" t="b">
        <f t="shared" si="141"/>
        <v>0</v>
      </c>
      <c r="X439" s="118"/>
      <c r="Y439" s="118"/>
      <c r="Z439" s="118"/>
      <c r="AA439" s="204"/>
      <c r="AB439" s="85"/>
      <c r="AC439" s="95"/>
      <c r="AD439" s="96"/>
      <c r="AE439" s="97"/>
      <c r="AF439" s="89"/>
      <c r="AG439" s="98"/>
      <c r="AH439" s="90"/>
      <c r="AI439" s="90"/>
      <c r="AJ439" s="90"/>
      <c r="AK439" s="91"/>
      <c r="AL439" s="99"/>
      <c r="AM439" s="93"/>
      <c r="AN439" s="93"/>
      <c r="AO439" s="93"/>
      <c r="AP439" s="93"/>
      <c r="AQ439" s="94"/>
    </row>
    <row r="440" spans="1:43" ht="26.25" customHeight="1">
      <c r="A440" s="122"/>
      <c r="B440" s="123"/>
      <c r="C440" s="122"/>
      <c r="D440" s="124" t="s">
        <v>931</v>
      </c>
      <c r="E440" s="86">
        <v>101563</v>
      </c>
      <c r="F440" s="125" t="s">
        <v>28</v>
      </c>
      <c r="G440" s="88" t="s">
        <v>932</v>
      </c>
      <c r="H440" s="185" t="s">
        <v>46</v>
      </c>
      <c r="I440" s="200"/>
      <c r="J440" s="94"/>
      <c r="K440" s="94">
        <v>0.06</v>
      </c>
      <c r="L440" s="94">
        <v>35.869999999999997</v>
      </c>
      <c r="M440" s="186">
        <f t="shared" si="134"/>
        <v>35.93</v>
      </c>
      <c r="N440" s="92">
        <v>0.25190000000000001</v>
      </c>
      <c r="O440" s="93">
        <f t="shared" si="135"/>
        <v>44.98</v>
      </c>
      <c r="P440" s="93"/>
      <c r="Q440" s="93">
        <f t="shared" si="136"/>
        <v>0</v>
      </c>
      <c r="R440" s="93">
        <f t="shared" si="137"/>
        <v>0</v>
      </c>
      <c r="S440" s="94">
        <f t="shared" si="138"/>
        <v>0</v>
      </c>
      <c r="T440" s="118"/>
      <c r="U440" s="118"/>
      <c r="V440" s="6" t="str">
        <f t="shared" si="105"/>
        <v>12.59</v>
      </c>
      <c r="W440" s="6" t="b">
        <f t="shared" si="141"/>
        <v>0</v>
      </c>
      <c r="X440" s="118"/>
      <c r="Y440" s="118"/>
      <c r="Z440" s="118"/>
      <c r="AA440" s="204"/>
      <c r="AB440" s="85"/>
      <c r="AC440" s="95"/>
      <c r="AD440" s="96"/>
      <c r="AE440" s="97"/>
      <c r="AF440" s="89"/>
      <c r="AG440" s="98"/>
      <c r="AH440" s="90"/>
      <c r="AI440" s="90"/>
      <c r="AJ440" s="90"/>
      <c r="AK440" s="91"/>
      <c r="AL440" s="99"/>
      <c r="AM440" s="93"/>
      <c r="AN440" s="93"/>
      <c r="AO440" s="93"/>
      <c r="AP440" s="93"/>
      <c r="AQ440" s="94"/>
    </row>
    <row r="441" spans="1:43" ht="37.5" customHeight="1">
      <c r="A441" s="122"/>
      <c r="B441" s="123"/>
      <c r="C441" s="122"/>
      <c r="D441" s="124" t="s">
        <v>933</v>
      </c>
      <c r="E441" s="86">
        <v>101875</v>
      </c>
      <c r="F441" s="125" t="s">
        <v>28</v>
      </c>
      <c r="G441" s="88" t="s">
        <v>934</v>
      </c>
      <c r="H441" s="185" t="s">
        <v>76</v>
      </c>
      <c r="I441" s="200"/>
      <c r="J441" s="94"/>
      <c r="K441" s="94">
        <v>22.86</v>
      </c>
      <c r="L441" s="94">
        <v>399.09</v>
      </c>
      <c r="M441" s="186">
        <f t="shared" si="134"/>
        <v>421.95</v>
      </c>
      <c r="N441" s="92">
        <v>0.25190000000000001</v>
      </c>
      <c r="O441" s="93">
        <f t="shared" si="135"/>
        <v>528.23</v>
      </c>
      <c r="P441" s="93"/>
      <c r="Q441" s="93">
        <f t="shared" si="136"/>
        <v>0</v>
      </c>
      <c r="R441" s="93">
        <f t="shared" si="137"/>
        <v>0</v>
      </c>
      <c r="S441" s="94">
        <f t="shared" si="138"/>
        <v>0</v>
      </c>
      <c r="T441" s="118"/>
      <c r="U441" s="118"/>
      <c r="V441" s="6" t="str">
        <f t="shared" si="105"/>
        <v>12.60</v>
      </c>
      <c r="W441" s="6" t="b">
        <f t="shared" si="141"/>
        <v>0</v>
      </c>
      <c r="X441" s="118"/>
      <c r="Y441" s="118"/>
      <c r="Z441" s="118"/>
      <c r="AA441" s="204"/>
      <c r="AB441" s="85"/>
      <c r="AC441" s="95"/>
      <c r="AD441" s="96"/>
      <c r="AE441" s="97"/>
      <c r="AF441" s="89"/>
      <c r="AG441" s="98"/>
      <c r="AH441" s="90"/>
      <c r="AI441" s="90"/>
      <c r="AJ441" s="90"/>
      <c r="AK441" s="91"/>
      <c r="AL441" s="99"/>
      <c r="AM441" s="93"/>
      <c r="AN441" s="93"/>
      <c r="AO441" s="93"/>
      <c r="AP441" s="93"/>
      <c r="AQ441" s="94"/>
    </row>
    <row r="442" spans="1:43" ht="26.25" customHeight="1">
      <c r="A442" s="122"/>
      <c r="B442" s="123"/>
      <c r="C442" s="122"/>
      <c r="D442" s="124" t="s">
        <v>935</v>
      </c>
      <c r="E442" s="86">
        <v>101876</v>
      </c>
      <c r="F442" s="125" t="s">
        <v>28</v>
      </c>
      <c r="G442" s="88" t="s">
        <v>936</v>
      </c>
      <c r="H442" s="185" t="s">
        <v>76</v>
      </c>
      <c r="I442" s="200"/>
      <c r="J442" s="94"/>
      <c r="K442" s="94">
        <v>14.79</v>
      </c>
      <c r="L442" s="94">
        <v>61.19</v>
      </c>
      <c r="M442" s="186">
        <f t="shared" si="134"/>
        <v>75.97999999999999</v>
      </c>
      <c r="N442" s="92">
        <v>0.25190000000000001</v>
      </c>
      <c r="O442" s="93">
        <f t="shared" si="135"/>
        <v>95.11</v>
      </c>
      <c r="P442" s="93"/>
      <c r="Q442" s="93">
        <f t="shared" si="136"/>
        <v>0</v>
      </c>
      <c r="R442" s="93">
        <f t="shared" si="137"/>
        <v>0</v>
      </c>
      <c r="S442" s="94">
        <f t="shared" si="138"/>
        <v>0</v>
      </c>
      <c r="T442" s="118"/>
      <c r="U442" s="118"/>
      <c r="V442" s="6" t="str">
        <f t="shared" si="105"/>
        <v>12.61</v>
      </c>
      <c r="W442" s="6" t="b">
        <f t="shared" si="141"/>
        <v>0</v>
      </c>
      <c r="X442" s="118"/>
      <c r="Y442" s="118"/>
      <c r="Z442" s="118"/>
      <c r="AA442" s="204"/>
      <c r="AB442" s="85"/>
      <c r="AC442" s="95"/>
      <c r="AD442" s="96"/>
      <c r="AE442" s="97"/>
      <c r="AF442" s="89"/>
      <c r="AG442" s="98"/>
      <c r="AH442" s="90"/>
      <c r="AI442" s="90"/>
      <c r="AJ442" s="90"/>
      <c r="AK442" s="91"/>
      <c r="AL442" s="99"/>
      <c r="AM442" s="93"/>
      <c r="AN442" s="93"/>
      <c r="AO442" s="93"/>
      <c r="AP442" s="93"/>
      <c r="AQ442" s="94"/>
    </row>
    <row r="443" spans="1:43" ht="37.5" customHeight="1">
      <c r="A443" s="122"/>
      <c r="B443" s="123"/>
      <c r="C443" s="122"/>
      <c r="D443" s="124" t="s">
        <v>937</v>
      </c>
      <c r="E443" s="86">
        <v>101878</v>
      </c>
      <c r="F443" s="125" t="s">
        <v>28</v>
      </c>
      <c r="G443" s="88" t="s">
        <v>938</v>
      </c>
      <c r="H443" s="185" t="s">
        <v>76</v>
      </c>
      <c r="I443" s="200"/>
      <c r="J443" s="94"/>
      <c r="K443" s="94">
        <v>65.180000000000007</v>
      </c>
      <c r="L443" s="94">
        <v>520.49</v>
      </c>
      <c r="M443" s="186">
        <f t="shared" si="134"/>
        <v>585.67000000000007</v>
      </c>
      <c r="N443" s="92">
        <v>0.25190000000000001</v>
      </c>
      <c r="O443" s="93">
        <f t="shared" si="135"/>
        <v>733.2</v>
      </c>
      <c r="P443" s="93"/>
      <c r="Q443" s="93">
        <f t="shared" si="136"/>
        <v>0</v>
      </c>
      <c r="R443" s="93">
        <f t="shared" si="137"/>
        <v>0</v>
      </c>
      <c r="S443" s="94">
        <f t="shared" si="138"/>
        <v>0</v>
      </c>
      <c r="T443" s="118"/>
      <c r="U443" s="118"/>
      <c r="V443" s="6" t="str">
        <f t="shared" si="105"/>
        <v>12.62</v>
      </c>
      <c r="W443" s="6" t="b">
        <f t="shared" si="141"/>
        <v>0</v>
      </c>
      <c r="X443" s="118"/>
      <c r="Y443" s="118"/>
      <c r="Z443" s="118"/>
      <c r="AA443" s="204"/>
      <c r="AB443" s="85"/>
      <c r="AC443" s="95"/>
      <c r="AD443" s="96"/>
      <c r="AE443" s="97"/>
      <c r="AF443" s="89"/>
      <c r="AG443" s="98"/>
      <c r="AH443" s="90"/>
      <c r="AI443" s="90"/>
      <c r="AJ443" s="90"/>
      <c r="AK443" s="91"/>
      <c r="AL443" s="99"/>
      <c r="AM443" s="93"/>
      <c r="AN443" s="93"/>
      <c r="AO443" s="93"/>
      <c r="AP443" s="93"/>
      <c r="AQ443" s="94"/>
    </row>
    <row r="444" spans="1:43" ht="37.5" customHeight="1">
      <c r="A444" s="122"/>
      <c r="B444" s="123"/>
      <c r="C444" s="122"/>
      <c r="D444" s="124" t="s">
        <v>939</v>
      </c>
      <c r="E444" s="86">
        <v>101879</v>
      </c>
      <c r="F444" s="125" t="s">
        <v>28</v>
      </c>
      <c r="G444" s="88" t="s">
        <v>940</v>
      </c>
      <c r="H444" s="185" t="s">
        <v>76</v>
      </c>
      <c r="I444" s="200"/>
      <c r="J444" s="94"/>
      <c r="K444" s="94">
        <v>25.67</v>
      </c>
      <c r="L444" s="94">
        <v>584.11</v>
      </c>
      <c r="M444" s="186">
        <f t="shared" si="134"/>
        <v>609.78</v>
      </c>
      <c r="N444" s="92">
        <v>0.25190000000000001</v>
      </c>
      <c r="O444" s="93">
        <f t="shared" si="135"/>
        <v>763.38</v>
      </c>
      <c r="P444" s="93"/>
      <c r="Q444" s="93">
        <f t="shared" si="136"/>
        <v>0</v>
      </c>
      <c r="R444" s="93">
        <f t="shared" si="137"/>
        <v>0</v>
      </c>
      <c r="S444" s="94">
        <f t="shared" si="138"/>
        <v>0</v>
      </c>
      <c r="T444" s="118"/>
      <c r="U444" s="118"/>
      <c r="V444" s="6" t="str">
        <f t="shared" si="105"/>
        <v>12.63</v>
      </c>
      <c r="W444" s="6" t="b">
        <f t="shared" si="141"/>
        <v>0</v>
      </c>
      <c r="X444" s="118"/>
      <c r="Y444" s="118"/>
      <c r="Z444" s="118"/>
      <c r="AA444" s="204"/>
      <c r="AB444" s="85"/>
      <c r="AC444" s="95"/>
      <c r="AD444" s="96"/>
      <c r="AE444" s="97"/>
      <c r="AF444" s="89"/>
      <c r="AG444" s="98"/>
      <c r="AH444" s="90"/>
      <c r="AI444" s="90"/>
      <c r="AJ444" s="90"/>
      <c r="AK444" s="91"/>
      <c r="AL444" s="99"/>
      <c r="AM444" s="93"/>
      <c r="AN444" s="93"/>
      <c r="AO444" s="93"/>
      <c r="AP444" s="93"/>
      <c r="AQ444" s="94"/>
    </row>
    <row r="445" spans="1:43" ht="37.5" customHeight="1">
      <c r="A445" s="122"/>
      <c r="B445" s="123"/>
      <c r="C445" s="122"/>
      <c r="D445" s="124" t="s">
        <v>941</v>
      </c>
      <c r="E445" s="86">
        <v>101882</v>
      </c>
      <c r="F445" s="125" t="s">
        <v>28</v>
      </c>
      <c r="G445" s="88" t="s">
        <v>942</v>
      </c>
      <c r="H445" s="185" t="s">
        <v>76</v>
      </c>
      <c r="I445" s="200"/>
      <c r="J445" s="94"/>
      <c r="K445" s="94">
        <v>30.86</v>
      </c>
      <c r="L445" s="94">
        <v>1398.07</v>
      </c>
      <c r="M445" s="186">
        <f t="shared" si="134"/>
        <v>1428.9299999999998</v>
      </c>
      <c r="N445" s="92">
        <v>0.25190000000000001</v>
      </c>
      <c r="O445" s="93">
        <f t="shared" si="135"/>
        <v>1788.87</v>
      </c>
      <c r="P445" s="93"/>
      <c r="Q445" s="93">
        <f t="shared" si="136"/>
        <v>0</v>
      </c>
      <c r="R445" s="93">
        <f t="shared" si="137"/>
        <v>0</v>
      </c>
      <c r="S445" s="94">
        <f t="shared" si="138"/>
        <v>0</v>
      </c>
      <c r="T445" s="118"/>
      <c r="U445" s="118"/>
      <c r="V445" s="6" t="str">
        <f t="shared" si="105"/>
        <v>12.64</v>
      </c>
      <c r="W445" s="6" t="b">
        <f t="shared" si="141"/>
        <v>0</v>
      </c>
      <c r="X445" s="118"/>
      <c r="Y445" s="118"/>
      <c r="Z445" s="118"/>
      <c r="AA445" s="204"/>
      <c r="AB445" s="85"/>
      <c r="AC445" s="95"/>
      <c r="AD445" s="96"/>
      <c r="AE445" s="97"/>
      <c r="AF445" s="89"/>
      <c r="AG445" s="98"/>
      <c r="AH445" s="90"/>
      <c r="AI445" s="90"/>
      <c r="AJ445" s="90"/>
      <c r="AK445" s="91"/>
      <c r="AL445" s="99"/>
      <c r="AM445" s="93"/>
      <c r="AN445" s="93"/>
      <c r="AO445" s="93"/>
      <c r="AP445" s="93"/>
      <c r="AQ445" s="94"/>
    </row>
    <row r="446" spans="1:43" ht="26.25" customHeight="1">
      <c r="A446" s="122"/>
      <c r="B446" s="123"/>
      <c r="C446" s="122"/>
      <c r="D446" s="124" t="s">
        <v>943</v>
      </c>
      <c r="E446" s="86">
        <v>93660</v>
      </c>
      <c r="F446" s="125" t="s">
        <v>28</v>
      </c>
      <c r="G446" s="88" t="s">
        <v>944</v>
      </c>
      <c r="H446" s="185" t="s">
        <v>76</v>
      </c>
      <c r="I446" s="200"/>
      <c r="J446" s="94"/>
      <c r="K446" s="94">
        <v>3</v>
      </c>
      <c r="L446" s="94">
        <v>49.37</v>
      </c>
      <c r="M446" s="186">
        <f t="shared" ref="M446:M509" si="142">SUM(K446:L446)</f>
        <v>52.37</v>
      </c>
      <c r="N446" s="92">
        <v>0.25190000000000001</v>
      </c>
      <c r="O446" s="93">
        <f t="shared" ref="O446:O509" si="143">IF(N446="-",M446,(TRUNC(M446*(1+N446),2)))</f>
        <v>65.56</v>
      </c>
      <c r="P446" s="93"/>
      <c r="Q446" s="93">
        <f t="shared" ref="Q446:Q509" si="144">IF($L446=0,$S446,IF(K446=0,0,IF($N446&lt;&gt;"-",IFERROR(TRUNC(TRUNC((K446*(1+$N446)),2)*$I446,2),0),IFERROR(TRUNC(K446*$I446,2),0))))</f>
        <v>0</v>
      </c>
      <c r="R446" s="93">
        <f t="shared" ref="R446:R509" si="145">IF(L446=0,0,S446-Q446)</f>
        <v>0</v>
      </c>
      <c r="S446" s="94">
        <f t="shared" ref="S446:S509" si="146">IFERROR(ROUND(ROUND(O446,2)*ROUND(I446,2),2),0)</f>
        <v>0</v>
      </c>
      <c r="T446" s="118"/>
      <c r="U446" s="118"/>
      <c r="V446" s="6" t="str">
        <f t="shared" si="105"/>
        <v>12.65</v>
      </c>
      <c r="W446" s="6" t="b">
        <f t="shared" si="141"/>
        <v>0</v>
      </c>
      <c r="X446" s="118"/>
      <c r="Y446" s="118"/>
      <c r="Z446" s="118"/>
      <c r="AA446" s="204"/>
      <c r="AB446" s="85"/>
      <c r="AC446" s="95"/>
      <c r="AD446" s="96"/>
      <c r="AE446" s="97"/>
      <c r="AF446" s="89"/>
      <c r="AG446" s="98"/>
      <c r="AH446" s="90"/>
      <c r="AI446" s="90"/>
      <c r="AJ446" s="90"/>
      <c r="AK446" s="91"/>
      <c r="AL446" s="99"/>
      <c r="AM446" s="93"/>
      <c r="AN446" s="93"/>
      <c r="AO446" s="93"/>
      <c r="AP446" s="93"/>
      <c r="AQ446" s="94"/>
    </row>
    <row r="447" spans="1:43" ht="26.25" customHeight="1">
      <c r="A447" s="122"/>
      <c r="B447" s="123"/>
      <c r="C447" s="122"/>
      <c r="D447" s="124" t="s">
        <v>945</v>
      </c>
      <c r="E447" s="86">
        <v>93661</v>
      </c>
      <c r="F447" s="125" t="s">
        <v>28</v>
      </c>
      <c r="G447" s="88" t="s">
        <v>946</v>
      </c>
      <c r="H447" s="185" t="s">
        <v>76</v>
      </c>
      <c r="I447" s="200"/>
      <c r="J447" s="94"/>
      <c r="K447" s="94">
        <v>4.0599999999999996</v>
      </c>
      <c r="L447" s="94">
        <v>49.67</v>
      </c>
      <c r="M447" s="186">
        <f t="shared" si="142"/>
        <v>53.730000000000004</v>
      </c>
      <c r="N447" s="92">
        <v>0.25190000000000001</v>
      </c>
      <c r="O447" s="93">
        <f t="shared" si="143"/>
        <v>67.260000000000005</v>
      </c>
      <c r="P447" s="93"/>
      <c r="Q447" s="93">
        <f t="shared" si="144"/>
        <v>0</v>
      </c>
      <c r="R447" s="93">
        <f t="shared" si="145"/>
        <v>0</v>
      </c>
      <c r="S447" s="94">
        <f t="shared" si="146"/>
        <v>0</v>
      </c>
      <c r="T447" s="118"/>
      <c r="U447" s="118"/>
      <c r="V447" s="6" t="str">
        <f t="shared" si="105"/>
        <v>12.66</v>
      </c>
      <c r="W447" s="6" t="b">
        <f t="shared" si="141"/>
        <v>0</v>
      </c>
      <c r="X447" s="118"/>
      <c r="Y447" s="118"/>
      <c r="Z447" s="118"/>
      <c r="AA447" s="204"/>
      <c r="AB447" s="85"/>
      <c r="AC447" s="95"/>
      <c r="AD447" s="96"/>
      <c r="AE447" s="97"/>
      <c r="AF447" s="89"/>
      <c r="AG447" s="98"/>
      <c r="AH447" s="90"/>
      <c r="AI447" s="90"/>
      <c r="AJ447" s="90"/>
      <c r="AK447" s="91"/>
      <c r="AL447" s="99"/>
      <c r="AM447" s="93"/>
      <c r="AN447" s="93"/>
      <c r="AO447" s="93"/>
      <c r="AP447" s="93"/>
      <c r="AQ447" s="94"/>
    </row>
    <row r="448" spans="1:43" ht="26.25" customHeight="1">
      <c r="A448" s="122"/>
      <c r="B448" s="123"/>
      <c r="C448" s="122"/>
      <c r="D448" s="124" t="s">
        <v>947</v>
      </c>
      <c r="E448" s="86">
        <v>93662</v>
      </c>
      <c r="F448" s="125" t="s">
        <v>28</v>
      </c>
      <c r="G448" s="88" t="s">
        <v>948</v>
      </c>
      <c r="H448" s="185" t="s">
        <v>76</v>
      </c>
      <c r="I448" s="200"/>
      <c r="J448" s="94"/>
      <c r="K448" s="94">
        <v>5.67</v>
      </c>
      <c r="L448" s="94">
        <v>50.83</v>
      </c>
      <c r="M448" s="186">
        <f t="shared" si="142"/>
        <v>56.5</v>
      </c>
      <c r="N448" s="92">
        <v>0.25190000000000001</v>
      </c>
      <c r="O448" s="93">
        <f t="shared" si="143"/>
        <v>70.73</v>
      </c>
      <c r="P448" s="93"/>
      <c r="Q448" s="93">
        <f t="shared" si="144"/>
        <v>0</v>
      </c>
      <c r="R448" s="93">
        <f t="shared" si="145"/>
        <v>0</v>
      </c>
      <c r="S448" s="94">
        <f t="shared" si="146"/>
        <v>0</v>
      </c>
      <c r="T448" s="118"/>
      <c r="U448" s="118"/>
      <c r="V448" s="6" t="str">
        <f t="shared" si="105"/>
        <v>12.67</v>
      </c>
      <c r="W448" s="6" t="b">
        <f t="shared" si="141"/>
        <v>0</v>
      </c>
      <c r="X448" s="118"/>
      <c r="Y448" s="118"/>
      <c r="Z448" s="118"/>
      <c r="AA448" s="204"/>
      <c r="AB448" s="85"/>
      <c r="AC448" s="95"/>
      <c r="AD448" s="96"/>
      <c r="AE448" s="97"/>
      <c r="AF448" s="89"/>
      <c r="AG448" s="98"/>
      <c r="AH448" s="90"/>
      <c r="AI448" s="90"/>
      <c r="AJ448" s="90"/>
      <c r="AK448" s="91"/>
      <c r="AL448" s="99"/>
      <c r="AM448" s="93"/>
      <c r="AN448" s="93"/>
      <c r="AO448" s="93"/>
      <c r="AP448" s="93"/>
      <c r="AQ448" s="94"/>
    </row>
    <row r="449" spans="1:43" ht="26.25" customHeight="1">
      <c r="A449" s="122"/>
      <c r="B449" s="123"/>
      <c r="C449" s="122"/>
      <c r="D449" s="124" t="s">
        <v>949</v>
      </c>
      <c r="E449" s="86">
        <v>93663</v>
      </c>
      <c r="F449" s="125" t="s">
        <v>28</v>
      </c>
      <c r="G449" s="88" t="s">
        <v>950</v>
      </c>
      <c r="H449" s="185" t="s">
        <v>76</v>
      </c>
      <c r="I449" s="200"/>
      <c r="J449" s="94"/>
      <c r="K449" s="94">
        <v>5.67</v>
      </c>
      <c r="L449" s="94">
        <v>50.83</v>
      </c>
      <c r="M449" s="186">
        <f t="shared" si="142"/>
        <v>56.5</v>
      </c>
      <c r="N449" s="92">
        <v>0.25190000000000001</v>
      </c>
      <c r="O449" s="93">
        <f t="shared" si="143"/>
        <v>70.73</v>
      </c>
      <c r="P449" s="93"/>
      <c r="Q449" s="93">
        <f t="shared" si="144"/>
        <v>0</v>
      </c>
      <c r="R449" s="93">
        <f t="shared" si="145"/>
        <v>0</v>
      </c>
      <c r="S449" s="94">
        <f t="shared" si="146"/>
        <v>0</v>
      </c>
      <c r="T449" s="118"/>
      <c r="U449" s="118"/>
      <c r="V449" s="6" t="str">
        <f t="shared" si="105"/>
        <v>12.68</v>
      </c>
      <c r="W449" s="6" t="b">
        <f t="shared" si="141"/>
        <v>0</v>
      </c>
      <c r="X449" s="118"/>
      <c r="Y449" s="118"/>
      <c r="Z449" s="118"/>
      <c r="AA449" s="204"/>
      <c r="AB449" s="85"/>
      <c r="AC449" s="95"/>
      <c r="AD449" s="96"/>
      <c r="AE449" s="97"/>
      <c r="AF449" s="89"/>
      <c r="AG449" s="98"/>
      <c r="AH449" s="90"/>
      <c r="AI449" s="90"/>
      <c r="AJ449" s="90"/>
      <c r="AK449" s="91"/>
      <c r="AL449" s="99"/>
      <c r="AM449" s="93"/>
      <c r="AN449" s="93"/>
      <c r="AO449" s="93"/>
      <c r="AP449" s="93"/>
      <c r="AQ449" s="94"/>
    </row>
    <row r="450" spans="1:43" ht="26.25" customHeight="1">
      <c r="A450" s="122"/>
      <c r="B450" s="123"/>
      <c r="C450" s="122"/>
      <c r="D450" s="124" t="s">
        <v>951</v>
      </c>
      <c r="E450" s="86">
        <v>93664</v>
      </c>
      <c r="F450" s="125" t="s">
        <v>28</v>
      </c>
      <c r="G450" s="88" t="s">
        <v>952</v>
      </c>
      <c r="H450" s="185" t="s">
        <v>76</v>
      </c>
      <c r="I450" s="200"/>
      <c r="J450" s="94"/>
      <c r="K450" s="94">
        <v>7.8</v>
      </c>
      <c r="L450" s="94">
        <v>52.07</v>
      </c>
      <c r="M450" s="186">
        <f t="shared" si="142"/>
        <v>59.87</v>
      </c>
      <c r="N450" s="92">
        <v>0.25190000000000001</v>
      </c>
      <c r="O450" s="93">
        <f t="shared" si="143"/>
        <v>74.95</v>
      </c>
      <c r="P450" s="93"/>
      <c r="Q450" s="93">
        <f t="shared" si="144"/>
        <v>0</v>
      </c>
      <c r="R450" s="93">
        <f t="shared" si="145"/>
        <v>0</v>
      </c>
      <c r="S450" s="94">
        <f t="shared" si="146"/>
        <v>0</v>
      </c>
      <c r="T450" s="118"/>
      <c r="U450" s="118"/>
      <c r="V450" s="6" t="str">
        <f t="shared" si="105"/>
        <v>12.69</v>
      </c>
      <c r="W450" s="6" t="b">
        <f t="shared" si="141"/>
        <v>0</v>
      </c>
      <c r="X450" s="118"/>
      <c r="Y450" s="118"/>
      <c r="Z450" s="118"/>
      <c r="AA450" s="204"/>
      <c r="AB450" s="85"/>
      <c r="AC450" s="95"/>
      <c r="AD450" s="96"/>
      <c r="AE450" s="97"/>
      <c r="AF450" s="89"/>
      <c r="AG450" s="98"/>
      <c r="AH450" s="90"/>
      <c r="AI450" s="90"/>
      <c r="AJ450" s="90"/>
      <c r="AK450" s="91"/>
      <c r="AL450" s="99"/>
      <c r="AM450" s="93"/>
      <c r="AN450" s="93"/>
      <c r="AO450" s="93"/>
      <c r="AP450" s="93"/>
      <c r="AQ450" s="94"/>
    </row>
    <row r="451" spans="1:43" ht="26.25" customHeight="1">
      <c r="A451" s="122"/>
      <c r="B451" s="123"/>
      <c r="C451" s="122"/>
      <c r="D451" s="124" t="s">
        <v>953</v>
      </c>
      <c r="E451" s="86">
        <v>93665</v>
      </c>
      <c r="F451" s="125" t="s">
        <v>28</v>
      </c>
      <c r="G451" s="88" t="s">
        <v>954</v>
      </c>
      <c r="H451" s="185" t="s">
        <v>76</v>
      </c>
      <c r="I451" s="200"/>
      <c r="J451" s="94"/>
      <c r="K451" s="94">
        <v>11.56</v>
      </c>
      <c r="L451" s="94">
        <v>52.75</v>
      </c>
      <c r="M451" s="186">
        <f t="shared" si="142"/>
        <v>64.31</v>
      </c>
      <c r="N451" s="92">
        <v>0.25190000000000001</v>
      </c>
      <c r="O451" s="93">
        <f t="shared" si="143"/>
        <v>80.5</v>
      </c>
      <c r="P451" s="93"/>
      <c r="Q451" s="93">
        <f t="shared" si="144"/>
        <v>0</v>
      </c>
      <c r="R451" s="93">
        <f t="shared" si="145"/>
        <v>0</v>
      </c>
      <c r="S451" s="94">
        <f t="shared" si="146"/>
        <v>0</v>
      </c>
      <c r="T451" s="118"/>
      <c r="U451" s="118"/>
      <c r="V451" s="6" t="str">
        <f t="shared" si="105"/>
        <v>12.70</v>
      </c>
      <c r="W451" s="6" t="b">
        <f t="shared" si="141"/>
        <v>0</v>
      </c>
      <c r="X451" s="118"/>
      <c r="Y451" s="118"/>
      <c r="Z451" s="118"/>
      <c r="AA451" s="204"/>
      <c r="AB451" s="85"/>
      <c r="AC451" s="95"/>
      <c r="AD451" s="96"/>
      <c r="AE451" s="97"/>
      <c r="AF451" s="89"/>
      <c r="AG451" s="98"/>
      <c r="AH451" s="90"/>
      <c r="AI451" s="90"/>
      <c r="AJ451" s="90"/>
      <c r="AK451" s="91"/>
      <c r="AL451" s="99"/>
      <c r="AM451" s="93"/>
      <c r="AN451" s="93"/>
      <c r="AO451" s="93"/>
      <c r="AP451" s="93"/>
      <c r="AQ451" s="94"/>
    </row>
    <row r="452" spans="1:43" ht="26.25" customHeight="1">
      <c r="A452" s="122"/>
      <c r="B452" s="123"/>
      <c r="C452" s="122"/>
      <c r="D452" s="124" t="s">
        <v>955</v>
      </c>
      <c r="E452" s="86">
        <v>93666</v>
      </c>
      <c r="F452" s="125" t="s">
        <v>28</v>
      </c>
      <c r="G452" s="88" t="s">
        <v>956</v>
      </c>
      <c r="H452" s="185" t="s">
        <v>76</v>
      </c>
      <c r="I452" s="200"/>
      <c r="J452" s="94"/>
      <c r="K452" s="94">
        <v>16.190000000000001</v>
      </c>
      <c r="L452" s="94">
        <v>54.8</v>
      </c>
      <c r="M452" s="186">
        <f t="shared" si="142"/>
        <v>70.989999999999995</v>
      </c>
      <c r="N452" s="92">
        <v>0.25190000000000001</v>
      </c>
      <c r="O452" s="93">
        <f t="shared" si="143"/>
        <v>88.87</v>
      </c>
      <c r="P452" s="93"/>
      <c r="Q452" s="93">
        <f t="shared" si="144"/>
        <v>0</v>
      </c>
      <c r="R452" s="93">
        <f t="shared" si="145"/>
        <v>0</v>
      </c>
      <c r="S452" s="94">
        <f t="shared" si="146"/>
        <v>0</v>
      </c>
      <c r="T452" s="118"/>
      <c r="U452" s="118"/>
      <c r="V452" s="6" t="str">
        <f t="shared" si="105"/>
        <v>12.71</v>
      </c>
      <c r="W452" s="6" t="b">
        <f t="shared" si="141"/>
        <v>0</v>
      </c>
      <c r="X452" s="118"/>
      <c r="Y452" s="118"/>
      <c r="Z452" s="118"/>
      <c r="AA452" s="204"/>
      <c r="AB452" s="85"/>
      <c r="AC452" s="95"/>
      <c r="AD452" s="96"/>
      <c r="AE452" s="97"/>
      <c r="AF452" s="89"/>
      <c r="AG452" s="98"/>
      <c r="AH452" s="90"/>
      <c r="AI452" s="90"/>
      <c r="AJ452" s="90"/>
      <c r="AK452" s="91"/>
      <c r="AL452" s="99"/>
      <c r="AM452" s="93"/>
      <c r="AN452" s="93"/>
      <c r="AO452" s="93"/>
      <c r="AP452" s="93"/>
      <c r="AQ452" s="94"/>
    </row>
    <row r="453" spans="1:43" ht="26.25" customHeight="1">
      <c r="A453" s="122"/>
      <c r="B453" s="123"/>
      <c r="C453" s="122"/>
      <c r="D453" s="124" t="s">
        <v>957</v>
      </c>
      <c r="E453" s="86">
        <v>93653</v>
      </c>
      <c r="F453" s="125" t="s">
        <v>28</v>
      </c>
      <c r="G453" s="88" t="s">
        <v>958</v>
      </c>
      <c r="H453" s="185" t="s">
        <v>76</v>
      </c>
      <c r="I453" s="200"/>
      <c r="J453" s="94"/>
      <c r="K453" s="94">
        <v>1.5</v>
      </c>
      <c r="L453" s="94">
        <v>9.67</v>
      </c>
      <c r="M453" s="186">
        <f t="shared" si="142"/>
        <v>11.17</v>
      </c>
      <c r="N453" s="92">
        <v>0.25190000000000001</v>
      </c>
      <c r="O453" s="93">
        <f t="shared" si="143"/>
        <v>13.98</v>
      </c>
      <c r="P453" s="93"/>
      <c r="Q453" s="93">
        <f t="shared" si="144"/>
        <v>0</v>
      </c>
      <c r="R453" s="93">
        <f t="shared" si="145"/>
        <v>0</v>
      </c>
      <c r="S453" s="94">
        <f t="shared" si="146"/>
        <v>0</v>
      </c>
      <c r="T453" s="118"/>
      <c r="U453" s="118"/>
      <c r="V453" s="6" t="str">
        <f t="shared" si="105"/>
        <v>12.72</v>
      </c>
      <c r="W453" s="6" t="b">
        <f t="shared" si="141"/>
        <v>0</v>
      </c>
      <c r="X453" s="118"/>
      <c r="Y453" s="118"/>
      <c r="Z453" s="118"/>
      <c r="AA453" s="204"/>
      <c r="AB453" s="85"/>
      <c r="AC453" s="95"/>
      <c r="AD453" s="96"/>
      <c r="AE453" s="97"/>
      <c r="AF453" s="89"/>
      <c r="AG453" s="98"/>
      <c r="AH453" s="90"/>
      <c r="AI453" s="90"/>
      <c r="AJ453" s="90"/>
      <c r="AK453" s="91"/>
      <c r="AL453" s="99"/>
      <c r="AM453" s="93"/>
      <c r="AN453" s="93"/>
      <c r="AO453" s="93"/>
      <c r="AP453" s="93"/>
      <c r="AQ453" s="94"/>
    </row>
    <row r="454" spans="1:43" ht="26.25" customHeight="1">
      <c r="A454" s="122"/>
      <c r="B454" s="123"/>
      <c r="C454" s="122"/>
      <c r="D454" s="124" t="s">
        <v>959</v>
      </c>
      <c r="E454" s="86">
        <v>93654</v>
      </c>
      <c r="F454" s="125" t="s">
        <v>28</v>
      </c>
      <c r="G454" s="88" t="s">
        <v>960</v>
      </c>
      <c r="H454" s="185" t="s">
        <v>76</v>
      </c>
      <c r="I454" s="200"/>
      <c r="J454" s="94"/>
      <c r="K454" s="94">
        <v>2.02</v>
      </c>
      <c r="L454" s="94">
        <v>9.83</v>
      </c>
      <c r="M454" s="186">
        <f t="shared" si="142"/>
        <v>11.85</v>
      </c>
      <c r="N454" s="92">
        <v>0.25190000000000001</v>
      </c>
      <c r="O454" s="93">
        <f t="shared" si="143"/>
        <v>14.83</v>
      </c>
      <c r="P454" s="93"/>
      <c r="Q454" s="93">
        <f t="shared" si="144"/>
        <v>0</v>
      </c>
      <c r="R454" s="93">
        <f t="shared" si="145"/>
        <v>0</v>
      </c>
      <c r="S454" s="94">
        <f t="shared" si="146"/>
        <v>0</v>
      </c>
      <c r="T454" s="118"/>
      <c r="U454" s="118"/>
      <c r="V454" s="6" t="str">
        <f t="shared" si="105"/>
        <v>12.73</v>
      </c>
      <c r="W454" s="6" t="b">
        <f t="shared" si="141"/>
        <v>0</v>
      </c>
      <c r="X454" s="118"/>
      <c r="Y454" s="118"/>
      <c r="Z454" s="118"/>
      <c r="AA454" s="204"/>
      <c r="AB454" s="85"/>
      <c r="AC454" s="95"/>
      <c r="AD454" s="96"/>
      <c r="AE454" s="97"/>
      <c r="AF454" s="89"/>
      <c r="AG454" s="98"/>
      <c r="AH454" s="90"/>
      <c r="AI454" s="90"/>
      <c r="AJ454" s="90"/>
      <c r="AK454" s="91"/>
      <c r="AL454" s="99"/>
      <c r="AM454" s="93"/>
      <c r="AN454" s="93"/>
      <c r="AO454" s="93"/>
      <c r="AP454" s="93"/>
      <c r="AQ454" s="94"/>
    </row>
    <row r="455" spans="1:43" ht="26.25" customHeight="1">
      <c r="A455" s="122"/>
      <c r="B455" s="123"/>
      <c r="C455" s="122"/>
      <c r="D455" s="124" t="s">
        <v>961</v>
      </c>
      <c r="E455" s="86">
        <v>93655</v>
      </c>
      <c r="F455" s="125" t="s">
        <v>28</v>
      </c>
      <c r="G455" s="88" t="s">
        <v>962</v>
      </c>
      <c r="H455" s="185" t="s">
        <v>76</v>
      </c>
      <c r="I455" s="200"/>
      <c r="J455" s="94"/>
      <c r="K455" s="94">
        <v>2.83</v>
      </c>
      <c r="L455" s="94">
        <v>10.42</v>
      </c>
      <c r="M455" s="186">
        <f t="shared" si="142"/>
        <v>13.25</v>
      </c>
      <c r="N455" s="92">
        <v>0.25190000000000001</v>
      </c>
      <c r="O455" s="93">
        <f t="shared" si="143"/>
        <v>16.579999999999998</v>
      </c>
      <c r="P455" s="93"/>
      <c r="Q455" s="93">
        <f t="shared" si="144"/>
        <v>0</v>
      </c>
      <c r="R455" s="93">
        <f t="shared" si="145"/>
        <v>0</v>
      </c>
      <c r="S455" s="94">
        <f t="shared" si="146"/>
        <v>0</v>
      </c>
      <c r="T455" s="118"/>
      <c r="U455" s="118"/>
      <c r="V455" s="6" t="str">
        <f t="shared" si="105"/>
        <v>12.74</v>
      </c>
      <c r="W455" s="6" t="b">
        <f t="shared" si="141"/>
        <v>0</v>
      </c>
      <c r="X455" s="118"/>
      <c r="Y455" s="118"/>
      <c r="Z455" s="118"/>
      <c r="AA455" s="204"/>
      <c r="AB455" s="85"/>
      <c r="AC455" s="95"/>
      <c r="AD455" s="96"/>
      <c r="AE455" s="97"/>
      <c r="AF455" s="89"/>
      <c r="AG455" s="98"/>
      <c r="AH455" s="90"/>
      <c r="AI455" s="90"/>
      <c r="AJ455" s="90"/>
      <c r="AK455" s="91"/>
      <c r="AL455" s="99"/>
      <c r="AM455" s="93"/>
      <c r="AN455" s="93"/>
      <c r="AO455" s="93"/>
      <c r="AP455" s="93"/>
      <c r="AQ455" s="94"/>
    </row>
    <row r="456" spans="1:43" ht="26.25" customHeight="1">
      <c r="A456" s="122"/>
      <c r="B456" s="123"/>
      <c r="C456" s="122"/>
      <c r="D456" s="124" t="s">
        <v>963</v>
      </c>
      <c r="E456" s="86">
        <v>93656</v>
      </c>
      <c r="F456" s="125" t="s">
        <v>28</v>
      </c>
      <c r="G456" s="88" t="s">
        <v>964</v>
      </c>
      <c r="H456" s="185" t="s">
        <v>76</v>
      </c>
      <c r="I456" s="200"/>
      <c r="J456" s="94"/>
      <c r="K456" s="94">
        <v>2.83</v>
      </c>
      <c r="L456" s="94">
        <v>10.42</v>
      </c>
      <c r="M456" s="186">
        <f t="shared" si="142"/>
        <v>13.25</v>
      </c>
      <c r="N456" s="92">
        <v>0.25190000000000001</v>
      </c>
      <c r="O456" s="93">
        <f t="shared" si="143"/>
        <v>16.579999999999998</v>
      </c>
      <c r="P456" s="93"/>
      <c r="Q456" s="93">
        <f t="shared" si="144"/>
        <v>0</v>
      </c>
      <c r="R456" s="93">
        <f t="shared" si="145"/>
        <v>0</v>
      </c>
      <c r="S456" s="94">
        <f t="shared" si="146"/>
        <v>0</v>
      </c>
      <c r="T456" s="118"/>
      <c r="U456" s="118"/>
      <c r="V456" s="6" t="str">
        <f t="shared" si="105"/>
        <v>12.75</v>
      </c>
      <c r="W456" s="6" t="b">
        <f t="shared" si="141"/>
        <v>0</v>
      </c>
      <c r="X456" s="118"/>
      <c r="Y456" s="118"/>
      <c r="Z456" s="118"/>
      <c r="AA456" s="204"/>
      <c r="AB456" s="85"/>
      <c r="AC456" s="95"/>
      <c r="AD456" s="96"/>
      <c r="AE456" s="97"/>
      <c r="AF456" s="89"/>
      <c r="AG456" s="98"/>
      <c r="AH456" s="90"/>
      <c r="AI456" s="90"/>
      <c r="AJ456" s="90"/>
      <c r="AK456" s="91"/>
      <c r="AL456" s="99"/>
      <c r="AM456" s="93"/>
      <c r="AN456" s="93"/>
      <c r="AO456" s="93"/>
      <c r="AP456" s="93"/>
      <c r="AQ456" s="94"/>
    </row>
    <row r="457" spans="1:43" ht="26.25" customHeight="1">
      <c r="A457" s="122"/>
      <c r="B457" s="123"/>
      <c r="C457" s="122"/>
      <c r="D457" s="124" t="s">
        <v>965</v>
      </c>
      <c r="E457" s="86">
        <v>93657</v>
      </c>
      <c r="F457" s="125" t="s">
        <v>28</v>
      </c>
      <c r="G457" s="88" t="s">
        <v>966</v>
      </c>
      <c r="H457" s="185" t="s">
        <v>76</v>
      </c>
      <c r="I457" s="200"/>
      <c r="J457" s="94"/>
      <c r="K457" s="94">
        <v>3.88</v>
      </c>
      <c r="L457" s="94">
        <v>11.04</v>
      </c>
      <c r="M457" s="186">
        <f t="shared" si="142"/>
        <v>14.919999999999998</v>
      </c>
      <c r="N457" s="92">
        <v>0.25190000000000001</v>
      </c>
      <c r="O457" s="93">
        <f t="shared" si="143"/>
        <v>18.670000000000002</v>
      </c>
      <c r="P457" s="93"/>
      <c r="Q457" s="93">
        <f t="shared" si="144"/>
        <v>0</v>
      </c>
      <c r="R457" s="93">
        <f t="shared" si="145"/>
        <v>0</v>
      </c>
      <c r="S457" s="94">
        <f t="shared" si="146"/>
        <v>0</v>
      </c>
      <c r="T457" s="118"/>
      <c r="U457" s="118"/>
      <c r="V457" s="6" t="str">
        <f t="shared" si="105"/>
        <v>12.76</v>
      </c>
      <c r="W457" s="6" t="b">
        <f t="shared" si="141"/>
        <v>0</v>
      </c>
      <c r="X457" s="118"/>
      <c r="Y457" s="118"/>
      <c r="Z457" s="118"/>
      <c r="AA457" s="204"/>
      <c r="AB457" s="85"/>
      <c r="AC457" s="95"/>
      <c r="AD457" s="96"/>
      <c r="AE457" s="97"/>
      <c r="AF457" s="89"/>
      <c r="AG457" s="98"/>
      <c r="AH457" s="90"/>
      <c r="AI457" s="90"/>
      <c r="AJ457" s="90"/>
      <c r="AK457" s="91"/>
      <c r="AL457" s="99"/>
      <c r="AM457" s="93"/>
      <c r="AN457" s="93"/>
      <c r="AO457" s="93"/>
      <c r="AP457" s="93"/>
      <c r="AQ457" s="94"/>
    </row>
    <row r="458" spans="1:43" ht="26.25" customHeight="1">
      <c r="A458" s="122"/>
      <c r="B458" s="123"/>
      <c r="C458" s="122"/>
      <c r="D458" s="124" t="s">
        <v>967</v>
      </c>
      <c r="E458" s="86">
        <v>93658</v>
      </c>
      <c r="F458" s="125" t="s">
        <v>28</v>
      </c>
      <c r="G458" s="88" t="s">
        <v>968</v>
      </c>
      <c r="H458" s="185" t="s">
        <v>76</v>
      </c>
      <c r="I458" s="200"/>
      <c r="J458" s="94"/>
      <c r="K458" s="94">
        <v>5.77</v>
      </c>
      <c r="L458" s="94">
        <v>15.61</v>
      </c>
      <c r="M458" s="186">
        <f t="shared" si="142"/>
        <v>21.38</v>
      </c>
      <c r="N458" s="92">
        <v>0.25190000000000001</v>
      </c>
      <c r="O458" s="93">
        <f t="shared" si="143"/>
        <v>26.76</v>
      </c>
      <c r="P458" s="93"/>
      <c r="Q458" s="93">
        <f t="shared" si="144"/>
        <v>0</v>
      </c>
      <c r="R458" s="93">
        <f t="shared" si="145"/>
        <v>0</v>
      </c>
      <c r="S458" s="94">
        <f t="shared" si="146"/>
        <v>0</v>
      </c>
      <c r="T458" s="118"/>
      <c r="U458" s="118"/>
      <c r="V458" s="6" t="str">
        <f t="shared" si="105"/>
        <v>12.77</v>
      </c>
      <c r="W458" s="6" t="b">
        <f t="shared" si="141"/>
        <v>0</v>
      </c>
      <c r="X458" s="118"/>
      <c r="Y458" s="118"/>
      <c r="Z458" s="118"/>
      <c r="AA458" s="204"/>
      <c r="AB458" s="85"/>
      <c r="AC458" s="95"/>
      <c r="AD458" s="96"/>
      <c r="AE458" s="97"/>
      <c r="AF458" s="89"/>
      <c r="AG458" s="98"/>
      <c r="AH458" s="90"/>
      <c r="AI458" s="90"/>
      <c r="AJ458" s="90"/>
      <c r="AK458" s="91"/>
      <c r="AL458" s="99"/>
      <c r="AM458" s="93"/>
      <c r="AN458" s="93"/>
      <c r="AO458" s="93"/>
      <c r="AP458" s="93"/>
      <c r="AQ458" s="94"/>
    </row>
    <row r="459" spans="1:43" ht="26.25" customHeight="1">
      <c r="A459" s="122"/>
      <c r="B459" s="123"/>
      <c r="C459" s="122"/>
      <c r="D459" s="124" t="s">
        <v>969</v>
      </c>
      <c r="E459" s="86">
        <v>93659</v>
      </c>
      <c r="F459" s="125" t="s">
        <v>28</v>
      </c>
      <c r="G459" s="88" t="s">
        <v>970</v>
      </c>
      <c r="H459" s="185" t="s">
        <v>76</v>
      </c>
      <c r="I459" s="200"/>
      <c r="J459" s="94"/>
      <c r="K459" s="94">
        <v>8.08</v>
      </c>
      <c r="L459" s="94">
        <v>16.649999999999999</v>
      </c>
      <c r="M459" s="186">
        <f t="shared" si="142"/>
        <v>24.729999999999997</v>
      </c>
      <c r="N459" s="92">
        <v>0.25190000000000001</v>
      </c>
      <c r="O459" s="93">
        <f t="shared" si="143"/>
        <v>30.95</v>
      </c>
      <c r="P459" s="93"/>
      <c r="Q459" s="93">
        <f t="shared" si="144"/>
        <v>0</v>
      </c>
      <c r="R459" s="93">
        <f t="shared" si="145"/>
        <v>0</v>
      </c>
      <c r="S459" s="94">
        <f t="shared" si="146"/>
        <v>0</v>
      </c>
      <c r="T459" s="118"/>
      <c r="U459" s="118"/>
      <c r="V459" s="6" t="str">
        <f t="shared" si="105"/>
        <v>12.78</v>
      </c>
      <c r="W459" s="6" t="b">
        <f t="shared" si="141"/>
        <v>0</v>
      </c>
      <c r="X459" s="118"/>
      <c r="Y459" s="118"/>
      <c r="Z459" s="118"/>
      <c r="AA459" s="204"/>
      <c r="AB459" s="85"/>
      <c r="AC459" s="95"/>
      <c r="AD459" s="96"/>
      <c r="AE459" s="97"/>
      <c r="AF459" s="89"/>
      <c r="AG459" s="98"/>
      <c r="AH459" s="90"/>
      <c r="AI459" s="90"/>
      <c r="AJ459" s="90"/>
      <c r="AK459" s="91"/>
      <c r="AL459" s="99"/>
      <c r="AM459" s="93"/>
      <c r="AN459" s="93"/>
      <c r="AO459" s="93"/>
      <c r="AP459" s="93"/>
      <c r="AQ459" s="94"/>
    </row>
    <row r="460" spans="1:43" ht="26.25" customHeight="1">
      <c r="A460" s="122"/>
      <c r="B460" s="123"/>
      <c r="C460" s="122"/>
      <c r="D460" s="124" t="s">
        <v>971</v>
      </c>
      <c r="E460" s="86">
        <v>101895</v>
      </c>
      <c r="F460" s="125" t="s">
        <v>28</v>
      </c>
      <c r="G460" s="88" t="s">
        <v>972</v>
      </c>
      <c r="H460" s="185" t="s">
        <v>76</v>
      </c>
      <c r="I460" s="200"/>
      <c r="J460" s="94"/>
      <c r="K460" s="94">
        <v>56.64</v>
      </c>
      <c r="L460" s="94">
        <v>343.7</v>
      </c>
      <c r="M460" s="186">
        <f t="shared" si="142"/>
        <v>400.34</v>
      </c>
      <c r="N460" s="92">
        <v>0.25190000000000001</v>
      </c>
      <c r="O460" s="93">
        <f t="shared" si="143"/>
        <v>501.18</v>
      </c>
      <c r="P460" s="93"/>
      <c r="Q460" s="93">
        <f t="shared" si="144"/>
        <v>0</v>
      </c>
      <c r="R460" s="93">
        <f t="shared" si="145"/>
        <v>0</v>
      </c>
      <c r="S460" s="94">
        <f t="shared" si="146"/>
        <v>0</v>
      </c>
      <c r="T460" s="118"/>
      <c r="U460" s="118"/>
      <c r="V460" s="6" t="str">
        <f t="shared" si="105"/>
        <v>12.79</v>
      </c>
      <c r="W460" s="6" t="b">
        <f t="shared" si="141"/>
        <v>0</v>
      </c>
      <c r="X460" s="118"/>
      <c r="Y460" s="118"/>
      <c r="Z460" s="118"/>
      <c r="AA460" s="204"/>
      <c r="AB460" s="85"/>
      <c r="AC460" s="95"/>
      <c r="AD460" s="96"/>
      <c r="AE460" s="97"/>
      <c r="AF460" s="89"/>
      <c r="AG460" s="98"/>
      <c r="AH460" s="90"/>
      <c r="AI460" s="90"/>
      <c r="AJ460" s="90"/>
      <c r="AK460" s="91"/>
      <c r="AL460" s="99"/>
      <c r="AM460" s="93"/>
      <c r="AN460" s="93"/>
      <c r="AO460" s="93"/>
      <c r="AP460" s="93"/>
      <c r="AQ460" s="94"/>
    </row>
    <row r="461" spans="1:43" ht="26.25" customHeight="1">
      <c r="A461" s="122"/>
      <c r="B461" s="123"/>
      <c r="C461" s="122"/>
      <c r="D461" s="124" t="s">
        <v>973</v>
      </c>
      <c r="E461" s="86">
        <v>93667</v>
      </c>
      <c r="F461" s="125" t="s">
        <v>28</v>
      </c>
      <c r="G461" s="88" t="s">
        <v>974</v>
      </c>
      <c r="H461" s="185" t="s">
        <v>76</v>
      </c>
      <c r="I461" s="200"/>
      <c r="J461" s="94"/>
      <c r="K461" s="94">
        <v>4.5</v>
      </c>
      <c r="L461" s="94">
        <v>61.4</v>
      </c>
      <c r="M461" s="186">
        <f t="shared" si="142"/>
        <v>65.900000000000006</v>
      </c>
      <c r="N461" s="92">
        <v>0.25190000000000001</v>
      </c>
      <c r="O461" s="93">
        <f t="shared" si="143"/>
        <v>82.5</v>
      </c>
      <c r="P461" s="93"/>
      <c r="Q461" s="93">
        <f t="shared" si="144"/>
        <v>0</v>
      </c>
      <c r="R461" s="93">
        <f t="shared" si="145"/>
        <v>0</v>
      </c>
      <c r="S461" s="94">
        <f t="shared" si="146"/>
        <v>0</v>
      </c>
      <c r="T461" s="118"/>
      <c r="U461" s="118"/>
      <c r="V461" s="6" t="str">
        <f t="shared" si="105"/>
        <v>12.80</v>
      </c>
      <c r="W461" s="6" t="b">
        <f t="shared" si="141"/>
        <v>0</v>
      </c>
      <c r="X461" s="118"/>
      <c r="Y461" s="118"/>
      <c r="Z461" s="118"/>
      <c r="AA461" s="204"/>
      <c r="AB461" s="85"/>
      <c r="AC461" s="95"/>
      <c r="AD461" s="96"/>
      <c r="AE461" s="97"/>
      <c r="AF461" s="89"/>
      <c r="AG461" s="98"/>
      <c r="AH461" s="90"/>
      <c r="AI461" s="90"/>
      <c r="AJ461" s="90"/>
      <c r="AK461" s="91"/>
      <c r="AL461" s="99"/>
      <c r="AM461" s="93"/>
      <c r="AN461" s="93"/>
      <c r="AO461" s="93"/>
      <c r="AP461" s="93"/>
      <c r="AQ461" s="94"/>
    </row>
    <row r="462" spans="1:43" ht="26.25" customHeight="1">
      <c r="A462" s="122"/>
      <c r="B462" s="123"/>
      <c r="C462" s="122"/>
      <c r="D462" s="124" t="s">
        <v>975</v>
      </c>
      <c r="E462" s="86">
        <v>93668</v>
      </c>
      <c r="F462" s="125" t="s">
        <v>28</v>
      </c>
      <c r="G462" s="88" t="s">
        <v>976</v>
      </c>
      <c r="H462" s="185" t="s">
        <v>76</v>
      </c>
      <c r="I462" s="200"/>
      <c r="J462" s="94"/>
      <c r="K462" s="94">
        <v>6.1</v>
      </c>
      <c r="L462" s="94">
        <v>61.85</v>
      </c>
      <c r="M462" s="186">
        <f t="shared" si="142"/>
        <v>67.95</v>
      </c>
      <c r="N462" s="92">
        <v>0.25190000000000001</v>
      </c>
      <c r="O462" s="93">
        <f t="shared" si="143"/>
        <v>85.06</v>
      </c>
      <c r="P462" s="93"/>
      <c r="Q462" s="93">
        <f t="shared" si="144"/>
        <v>0</v>
      </c>
      <c r="R462" s="93">
        <f t="shared" si="145"/>
        <v>0</v>
      </c>
      <c r="S462" s="94">
        <f t="shared" si="146"/>
        <v>0</v>
      </c>
      <c r="T462" s="118"/>
      <c r="U462" s="118"/>
      <c r="V462" s="6" t="str">
        <f t="shared" si="105"/>
        <v>12.81</v>
      </c>
      <c r="W462" s="6" t="b">
        <f t="shared" si="141"/>
        <v>0</v>
      </c>
      <c r="X462" s="118"/>
      <c r="Y462" s="118"/>
      <c r="Z462" s="118"/>
      <c r="AA462" s="204"/>
      <c r="AB462" s="85"/>
      <c r="AC462" s="95"/>
      <c r="AD462" s="96"/>
      <c r="AE462" s="97"/>
      <c r="AF462" s="89"/>
      <c r="AG462" s="98"/>
      <c r="AH462" s="90"/>
      <c r="AI462" s="90"/>
      <c r="AJ462" s="90"/>
      <c r="AK462" s="91"/>
      <c r="AL462" s="99"/>
      <c r="AM462" s="93"/>
      <c r="AN462" s="93"/>
      <c r="AO462" s="93"/>
      <c r="AP462" s="93"/>
      <c r="AQ462" s="94"/>
    </row>
    <row r="463" spans="1:43" ht="26.25" customHeight="1">
      <c r="A463" s="122"/>
      <c r="B463" s="123"/>
      <c r="C463" s="122"/>
      <c r="D463" s="124" t="s">
        <v>977</v>
      </c>
      <c r="E463" s="86">
        <v>93669</v>
      </c>
      <c r="F463" s="125" t="s">
        <v>28</v>
      </c>
      <c r="G463" s="88" t="s">
        <v>978</v>
      </c>
      <c r="H463" s="185" t="s">
        <v>76</v>
      </c>
      <c r="I463" s="200"/>
      <c r="J463" s="94"/>
      <c r="K463" s="94">
        <v>8.5</v>
      </c>
      <c r="L463" s="94">
        <v>63.61</v>
      </c>
      <c r="M463" s="186">
        <f t="shared" si="142"/>
        <v>72.11</v>
      </c>
      <c r="N463" s="92">
        <v>0.25190000000000001</v>
      </c>
      <c r="O463" s="93">
        <f t="shared" si="143"/>
        <v>90.27</v>
      </c>
      <c r="P463" s="93"/>
      <c r="Q463" s="93">
        <f t="shared" si="144"/>
        <v>0</v>
      </c>
      <c r="R463" s="93">
        <f t="shared" si="145"/>
        <v>0</v>
      </c>
      <c r="S463" s="94">
        <f t="shared" si="146"/>
        <v>0</v>
      </c>
      <c r="T463" s="118"/>
      <c r="U463" s="118"/>
      <c r="V463" s="6" t="str">
        <f t="shared" si="105"/>
        <v>12.82</v>
      </c>
      <c r="W463" s="6" t="b">
        <f t="shared" si="141"/>
        <v>0</v>
      </c>
      <c r="X463" s="118"/>
      <c r="Y463" s="118"/>
      <c r="Z463" s="118"/>
      <c r="AA463" s="204"/>
      <c r="AB463" s="85"/>
      <c r="AC463" s="95"/>
      <c r="AD463" s="96"/>
      <c r="AE463" s="97"/>
      <c r="AF463" s="89"/>
      <c r="AG463" s="98"/>
      <c r="AH463" s="90"/>
      <c r="AI463" s="90"/>
      <c r="AJ463" s="90"/>
      <c r="AK463" s="91"/>
      <c r="AL463" s="99"/>
      <c r="AM463" s="93"/>
      <c r="AN463" s="93"/>
      <c r="AO463" s="93"/>
      <c r="AP463" s="93"/>
      <c r="AQ463" s="94"/>
    </row>
    <row r="464" spans="1:43" ht="26.25" customHeight="1">
      <c r="A464" s="122"/>
      <c r="B464" s="123"/>
      <c r="C464" s="122"/>
      <c r="D464" s="124" t="s">
        <v>979</v>
      </c>
      <c r="E464" s="86">
        <v>93670</v>
      </c>
      <c r="F464" s="125" t="s">
        <v>28</v>
      </c>
      <c r="G464" s="88" t="s">
        <v>980</v>
      </c>
      <c r="H464" s="185" t="s">
        <v>76</v>
      </c>
      <c r="I464" s="200"/>
      <c r="J464" s="94"/>
      <c r="K464" s="94">
        <v>8.5</v>
      </c>
      <c r="L464" s="94">
        <v>63.61</v>
      </c>
      <c r="M464" s="186">
        <f t="shared" si="142"/>
        <v>72.11</v>
      </c>
      <c r="N464" s="92">
        <v>0.25190000000000001</v>
      </c>
      <c r="O464" s="93">
        <f t="shared" si="143"/>
        <v>90.27</v>
      </c>
      <c r="P464" s="93"/>
      <c r="Q464" s="93">
        <f t="shared" si="144"/>
        <v>0</v>
      </c>
      <c r="R464" s="93">
        <f t="shared" si="145"/>
        <v>0</v>
      </c>
      <c r="S464" s="94">
        <f t="shared" si="146"/>
        <v>0</v>
      </c>
      <c r="T464" s="118"/>
      <c r="U464" s="118"/>
      <c r="V464" s="6" t="str">
        <f t="shared" si="105"/>
        <v>12.83</v>
      </c>
      <c r="W464" s="6" t="b">
        <f t="shared" si="141"/>
        <v>0</v>
      </c>
      <c r="X464" s="118"/>
      <c r="Y464" s="118"/>
      <c r="Z464" s="118"/>
      <c r="AA464" s="204"/>
      <c r="AB464" s="85"/>
      <c r="AC464" s="95"/>
      <c r="AD464" s="96"/>
      <c r="AE464" s="97"/>
      <c r="AF464" s="89"/>
      <c r="AG464" s="98"/>
      <c r="AH464" s="90"/>
      <c r="AI464" s="90"/>
      <c r="AJ464" s="90"/>
      <c r="AK464" s="91"/>
      <c r="AL464" s="99"/>
      <c r="AM464" s="93"/>
      <c r="AN464" s="93"/>
      <c r="AO464" s="93"/>
      <c r="AP464" s="93"/>
      <c r="AQ464" s="94"/>
    </row>
    <row r="465" spans="1:43" ht="26.25" customHeight="1">
      <c r="A465" s="122"/>
      <c r="B465" s="123"/>
      <c r="C465" s="122"/>
      <c r="D465" s="124" t="s">
        <v>981</v>
      </c>
      <c r="E465" s="86">
        <v>93671</v>
      </c>
      <c r="F465" s="125" t="s">
        <v>28</v>
      </c>
      <c r="G465" s="88" t="s">
        <v>982</v>
      </c>
      <c r="H465" s="185" t="s">
        <v>76</v>
      </c>
      <c r="I465" s="200"/>
      <c r="J465" s="94"/>
      <c r="K465" s="94">
        <v>11.7</v>
      </c>
      <c r="L465" s="94">
        <v>65.44</v>
      </c>
      <c r="M465" s="186">
        <f t="shared" si="142"/>
        <v>77.14</v>
      </c>
      <c r="N465" s="92">
        <v>0.25190000000000001</v>
      </c>
      <c r="O465" s="93">
        <f t="shared" si="143"/>
        <v>96.57</v>
      </c>
      <c r="P465" s="93"/>
      <c r="Q465" s="93">
        <f t="shared" si="144"/>
        <v>0</v>
      </c>
      <c r="R465" s="93">
        <f t="shared" si="145"/>
        <v>0</v>
      </c>
      <c r="S465" s="94">
        <f t="shared" si="146"/>
        <v>0</v>
      </c>
      <c r="T465" s="118"/>
      <c r="U465" s="118"/>
      <c r="V465" s="6" t="str">
        <f t="shared" si="105"/>
        <v>12.84</v>
      </c>
      <c r="W465" s="6" t="b">
        <f t="shared" si="141"/>
        <v>0</v>
      </c>
      <c r="X465" s="118"/>
      <c r="Y465" s="118"/>
      <c r="Z465" s="118"/>
      <c r="AA465" s="204"/>
      <c r="AB465" s="85"/>
      <c r="AC465" s="95"/>
      <c r="AD465" s="96"/>
      <c r="AE465" s="97"/>
      <c r="AF465" s="89"/>
      <c r="AG465" s="98"/>
      <c r="AH465" s="90"/>
      <c r="AI465" s="90"/>
      <c r="AJ465" s="90"/>
      <c r="AK465" s="91"/>
      <c r="AL465" s="99"/>
      <c r="AM465" s="93"/>
      <c r="AN465" s="93"/>
      <c r="AO465" s="93"/>
      <c r="AP465" s="93"/>
      <c r="AQ465" s="94"/>
    </row>
    <row r="466" spans="1:43" ht="26.25" customHeight="1">
      <c r="A466" s="122"/>
      <c r="B466" s="123"/>
      <c r="C466" s="122"/>
      <c r="D466" s="124" t="s">
        <v>983</v>
      </c>
      <c r="E466" s="86">
        <v>93672</v>
      </c>
      <c r="F466" s="125" t="s">
        <v>28</v>
      </c>
      <c r="G466" s="88" t="s">
        <v>984</v>
      </c>
      <c r="H466" s="185" t="s">
        <v>76</v>
      </c>
      <c r="I466" s="200"/>
      <c r="J466" s="94"/>
      <c r="K466" s="94">
        <v>17.34</v>
      </c>
      <c r="L466" s="94">
        <v>67.53</v>
      </c>
      <c r="M466" s="186">
        <f t="shared" si="142"/>
        <v>84.87</v>
      </c>
      <c r="N466" s="92">
        <v>0.25190000000000001</v>
      </c>
      <c r="O466" s="93">
        <f t="shared" si="143"/>
        <v>106.24</v>
      </c>
      <c r="P466" s="93"/>
      <c r="Q466" s="93">
        <f t="shared" si="144"/>
        <v>0</v>
      </c>
      <c r="R466" s="93">
        <f t="shared" si="145"/>
        <v>0</v>
      </c>
      <c r="S466" s="94">
        <f t="shared" si="146"/>
        <v>0</v>
      </c>
      <c r="T466" s="118"/>
      <c r="U466" s="118"/>
      <c r="V466" s="6" t="str">
        <f t="shared" si="105"/>
        <v>12.85</v>
      </c>
      <c r="W466" s="6" t="b">
        <f t="shared" si="141"/>
        <v>0</v>
      </c>
      <c r="X466" s="118"/>
      <c r="Y466" s="118"/>
      <c r="Z466" s="118"/>
      <c r="AA466" s="204"/>
      <c r="AB466" s="85"/>
      <c r="AC466" s="95"/>
      <c r="AD466" s="96"/>
      <c r="AE466" s="97"/>
      <c r="AF466" s="89"/>
      <c r="AG466" s="98"/>
      <c r="AH466" s="90"/>
      <c r="AI466" s="90"/>
      <c r="AJ466" s="90"/>
      <c r="AK466" s="91"/>
      <c r="AL466" s="99"/>
      <c r="AM466" s="93"/>
      <c r="AN466" s="93"/>
      <c r="AO466" s="93"/>
      <c r="AP466" s="93"/>
      <c r="AQ466" s="94"/>
    </row>
    <row r="467" spans="1:43" ht="26.25" customHeight="1">
      <c r="A467" s="122"/>
      <c r="B467" s="123"/>
      <c r="C467" s="122"/>
      <c r="D467" s="124" t="s">
        <v>985</v>
      </c>
      <c r="E467" s="86">
        <v>93673</v>
      </c>
      <c r="F467" s="125" t="s">
        <v>28</v>
      </c>
      <c r="G467" s="88" t="s">
        <v>986</v>
      </c>
      <c r="H467" s="185" t="s">
        <v>76</v>
      </c>
      <c r="I467" s="200"/>
      <c r="J467" s="94"/>
      <c r="K467" s="94">
        <v>24.29</v>
      </c>
      <c r="L467" s="94">
        <v>70.63</v>
      </c>
      <c r="M467" s="186">
        <f t="shared" si="142"/>
        <v>94.919999999999987</v>
      </c>
      <c r="N467" s="92">
        <v>0.25190000000000001</v>
      </c>
      <c r="O467" s="93">
        <f t="shared" si="143"/>
        <v>118.83</v>
      </c>
      <c r="P467" s="93"/>
      <c r="Q467" s="93">
        <f t="shared" si="144"/>
        <v>0</v>
      </c>
      <c r="R467" s="93">
        <f t="shared" si="145"/>
        <v>0</v>
      </c>
      <c r="S467" s="94">
        <f t="shared" si="146"/>
        <v>0</v>
      </c>
      <c r="T467" s="118"/>
      <c r="U467" s="118"/>
      <c r="V467" s="6" t="str">
        <f t="shared" si="105"/>
        <v>12.86</v>
      </c>
      <c r="W467" s="6" t="b">
        <f t="shared" si="141"/>
        <v>0</v>
      </c>
      <c r="X467" s="118"/>
      <c r="Y467" s="118"/>
      <c r="Z467" s="118"/>
      <c r="AA467" s="204"/>
      <c r="AB467" s="85"/>
      <c r="AC467" s="95"/>
      <c r="AD467" s="96"/>
      <c r="AE467" s="97"/>
      <c r="AF467" s="89"/>
      <c r="AG467" s="98"/>
      <c r="AH467" s="90"/>
      <c r="AI467" s="90"/>
      <c r="AJ467" s="90"/>
      <c r="AK467" s="91"/>
      <c r="AL467" s="99"/>
      <c r="AM467" s="93"/>
      <c r="AN467" s="93"/>
      <c r="AO467" s="93"/>
      <c r="AP467" s="93"/>
      <c r="AQ467" s="94"/>
    </row>
    <row r="468" spans="1:43" ht="26.25" customHeight="1">
      <c r="A468" s="122"/>
      <c r="B468" s="123"/>
      <c r="C468" s="122"/>
      <c r="D468" s="124" t="s">
        <v>987</v>
      </c>
      <c r="E468" s="86">
        <v>39468</v>
      </c>
      <c r="F468" s="125" t="s">
        <v>28</v>
      </c>
      <c r="G468" s="88" t="s">
        <v>988</v>
      </c>
      <c r="H468" s="185" t="s">
        <v>76</v>
      </c>
      <c r="I468" s="200"/>
      <c r="J468" s="94"/>
      <c r="K468" s="94">
        <v>0</v>
      </c>
      <c r="L468" s="94">
        <v>153.84</v>
      </c>
      <c r="M468" s="186">
        <f t="shared" si="142"/>
        <v>153.84</v>
      </c>
      <c r="N468" s="92">
        <v>0.25190000000000001</v>
      </c>
      <c r="O468" s="93">
        <f t="shared" si="143"/>
        <v>192.59</v>
      </c>
      <c r="P468" s="93"/>
      <c r="Q468" s="93">
        <f t="shared" si="144"/>
        <v>0</v>
      </c>
      <c r="R468" s="93">
        <f t="shared" si="145"/>
        <v>0</v>
      </c>
      <c r="S468" s="94">
        <f t="shared" si="146"/>
        <v>0</v>
      </c>
      <c r="T468" s="118"/>
      <c r="U468" s="118"/>
      <c r="V468" s="6" t="str">
        <f t="shared" si="105"/>
        <v>12.87</v>
      </c>
      <c r="W468" s="6" t="b">
        <f t="shared" si="141"/>
        <v>0</v>
      </c>
      <c r="X468" s="118"/>
      <c r="Y468" s="118"/>
      <c r="Z468" s="118"/>
      <c r="AA468" s="204"/>
      <c r="AB468" s="85"/>
      <c r="AC468" s="95"/>
      <c r="AD468" s="96"/>
      <c r="AE468" s="97"/>
      <c r="AF468" s="89"/>
      <c r="AG468" s="98"/>
      <c r="AH468" s="90"/>
      <c r="AI468" s="90"/>
      <c r="AJ468" s="90"/>
      <c r="AK468" s="91"/>
      <c r="AL468" s="99"/>
      <c r="AM468" s="93"/>
      <c r="AN468" s="93"/>
      <c r="AO468" s="93"/>
      <c r="AP468" s="93"/>
      <c r="AQ468" s="94"/>
    </row>
    <row r="469" spans="1:43" ht="26.25" customHeight="1">
      <c r="A469" s="122"/>
      <c r="B469" s="123"/>
      <c r="C469" s="122"/>
      <c r="D469" s="124" t="s">
        <v>989</v>
      </c>
      <c r="E469" s="86">
        <v>39472</v>
      </c>
      <c r="F469" s="125" t="s">
        <v>28</v>
      </c>
      <c r="G469" s="88" t="s">
        <v>990</v>
      </c>
      <c r="H469" s="185" t="s">
        <v>76</v>
      </c>
      <c r="I469" s="200"/>
      <c r="J469" s="94"/>
      <c r="K469" s="94">
        <v>0</v>
      </c>
      <c r="L469" s="94">
        <v>160.77000000000001</v>
      </c>
      <c r="M469" s="186">
        <f t="shared" si="142"/>
        <v>160.77000000000001</v>
      </c>
      <c r="N469" s="92">
        <v>0.25190000000000001</v>
      </c>
      <c r="O469" s="93">
        <f t="shared" si="143"/>
        <v>201.26</v>
      </c>
      <c r="P469" s="93"/>
      <c r="Q469" s="93">
        <f t="shared" si="144"/>
        <v>0</v>
      </c>
      <c r="R469" s="93">
        <f t="shared" si="145"/>
        <v>0</v>
      </c>
      <c r="S469" s="94">
        <f t="shared" si="146"/>
        <v>0</v>
      </c>
      <c r="T469" s="118"/>
      <c r="U469" s="118"/>
      <c r="V469" s="6" t="str">
        <f t="shared" si="105"/>
        <v>12.88</v>
      </c>
      <c r="W469" s="6" t="b">
        <f t="shared" si="141"/>
        <v>0</v>
      </c>
      <c r="X469" s="118"/>
      <c r="Y469" s="118"/>
      <c r="Z469" s="118"/>
      <c r="AA469" s="204"/>
      <c r="AB469" s="85"/>
      <c r="AC469" s="95"/>
      <c r="AD469" s="96"/>
      <c r="AE469" s="97"/>
      <c r="AF469" s="89"/>
      <c r="AG469" s="98"/>
      <c r="AH469" s="90"/>
      <c r="AI469" s="90"/>
      <c r="AJ469" s="90"/>
      <c r="AK469" s="91"/>
      <c r="AL469" s="99"/>
      <c r="AM469" s="93"/>
      <c r="AN469" s="93"/>
      <c r="AO469" s="93"/>
      <c r="AP469" s="93"/>
      <c r="AQ469" s="94"/>
    </row>
    <row r="470" spans="1:43" ht="26.25" customHeight="1">
      <c r="A470" s="122"/>
      <c r="B470" s="123"/>
      <c r="C470" s="122"/>
      <c r="D470" s="124" t="s">
        <v>991</v>
      </c>
      <c r="E470" s="86">
        <v>39476</v>
      </c>
      <c r="F470" s="125" t="s">
        <v>28</v>
      </c>
      <c r="G470" s="88" t="s">
        <v>992</v>
      </c>
      <c r="H470" s="185" t="s">
        <v>76</v>
      </c>
      <c r="I470" s="200"/>
      <c r="J470" s="94"/>
      <c r="K470" s="94">
        <v>0</v>
      </c>
      <c r="L470" s="94">
        <v>236.48</v>
      </c>
      <c r="M470" s="186">
        <f t="shared" si="142"/>
        <v>236.48</v>
      </c>
      <c r="N470" s="92">
        <v>0.25190000000000001</v>
      </c>
      <c r="O470" s="93">
        <f t="shared" si="143"/>
        <v>296.04000000000002</v>
      </c>
      <c r="P470" s="93"/>
      <c r="Q470" s="93">
        <f t="shared" si="144"/>
        <v>0</v>
      </c>
      <c r="R470" s="93">
        <f t="shared" si="145"/>
        <v>0</v>
      </c>
      <c r="S470" s="94">
        <f t="shared" si="146"/>
        <v>0</v>
      </c>
      <c r="T470" s="118"/>
      <c r="U470" s="118"/>
      <c r="V470" s="6" t="str">
        <f t="shared" si="105"/>
        <v>12.89</v>
      </c>
      <c r="W470" s="6" t="b">
        <f t="shared" si="141"/>
        <v>0</v>
      </c>
      <c r="X470" s="118"/>
      <c r="Y470" s="118"/>
      <c r="Z470" s="118"/>
      <c r="AA470" s="204"/>
      <c r="AB470" s="85"/>
      <c r="AC470" s="95"/>
      <c r="AD470" s="96"/>
      <c r="AE470" s="97"/>
      <c r="AF470" s="89"/>
      <c r="AG470" s="98"/>
      <c r="AH470" s="90"/>
      <c r="AI470" s="90"/>
      <c r="AJ470" s="90"/>
      <c r="AK470" s="91"/>
      <c r="AL470" s="99"/>
      <c r="AM470" s="93"/>
      <c r="AN470" s="93"/>
      <c r="AO470" s="93"/>
      <c r="AP470" s="93"/>
      <c r="AQ470" s="94"/>
    </row>
    <row r="471" spans="1:43" ht="26.25" customHeight="1">
      <c r="A471" s="122"/>
      <c r="B471" s="123"/>
      <c r="C471" s="122"/>
      <c r="D471" s="124" t="s">
        <v>993</v>
      </c>
      <c r="E471" s="86">
        <v>39480</v>
      </c>
      <c r="F471" s="125" t="s">
        <v>28</v>
      </c>
      <c r="G471" s="88" t="s">
        <v>994</v>
      </c>
      <c r="H471" s="185" t="s">
        <v>76</v>
      </c>
      <c r="I471" s="200"/>
      <c r="J471" s="94"/>
      <c r="K471" s="94">
        <v>0</v>
      </c>
      <c r="L471" s="94">
        <v>290.41000000000003</v>
      </c>
      <c r="M471" s="186">
        <f t="shared" si="142"/>
        <v>290.41000000000003</v>
      </c>
      <c r="N471" s="92">
        <v>0.25190000000000001</v>
      </c>
      <c r="O471" s="93">
        <f t="shared" si="143"/>
        <v>363.56</v>
      </c>
      <c r="P471" s="93"/>
      <c r="Q471" s="93">
        <f t="shared" si="144"/>
        <v>0</v>
      </c>
      <c r="R471" s="93">
        <f t="shared" si="145"/>
        <v>0</v>
      </c>
      <c r="S471" s="94">
        <f t="shared" si="146"/>
        <v>0</v>
      </c>
      <c r="T471" s="118"/>
      <c r="U471" s="118"/>
      <c r="V471" s="6" t="str">
        <f t="shared" si="105"/>
        <v>12.90</v>
      </c>
      <c r="W471" s="6" t="b">
        <f t="shared" si="141"/>
        <v>0</v>
      </c>
      <c r="X471" s="118"/>
      <c r="Y471" s="118"/>
      <c r="Z471" s="118"/>
      <c r="AA471" s="204"/>
      <c r="AB471" s="85"/>
      <c r="AC471" s="95"/>
      <c r="AD471" s="96"/>
      <c r="AE471" s="97"/>
      <c r="AF471" s="89"/>
      <c r="AG471" s="98"/>
      <c r="AH471" s="90"/>
      <c r="AI471" s="90"/>
      <c r="AJ471" s="90"/>
      <c r="AK471" s="91"/>
      <c r="AL471" s="99"/>
      <c r="AM471" s="93"/>
      <c r="AN471" s="93"/>
      <c r="AO471" s="93"/>
      <c r="AP471" s="93"/>
      <c r="AQ471" s="94"/>
    </row>
    <row r="472" spans="1:43" ht="26.25" customHeight="1">
      <c r="A472" s="122"/>
      <c r="B472" s="123"/>
      <c r="C472" s="122"/>
      <c r="D472" s="124" t="s">
        <v>995</v>
      </c>
      <c r="E472" s="86">
        <v>39380</v>
      </c>
      <c r="F472" s="125" t="s">
        <v>28</v>
      </c>
      <c r="G472" s="88" t="s">
        <v>996</v>
      </c>
      <c r="H472" s="185" t="s">
        <v>76</v>
      </c>
      <c r="I472" s="200"/>
      <c r="J472" s="94"/>
      <c r="K472" s="94">
        <v>0</v>
      </c>
      <c r="L472" s="94">
        <v>22.75</v>
      </c>
      <c r="M472" s="186">
        <f t="shared" si="142"/>
        <v>22.75</v>
      </c>
      <c r="N472" s="92">
        <v>0.25190000000000001</v>
      </c>
      <c r="O472" s="93">
        <f t="shared" si="143"/>
        <v>28.48</v>
      </c>
      <c r="P472" s="93"/>
      <c r="Q472" s="93">
        <f t="shared" si="144"/>
        <v>0</v>
      </c>
      <c r="R472" s="93">
        <f t="shared" si="145"/>
        <v>0</v>
      </c>
      <c r="S472" s="94">
        <f t="shared" si="146"/>
        <v>0</v>
      </c>
      <c r="T472" s="118"/>
      <c r="U472" s="118"/>
      <c r="V472" s="6" t="str">
        <f t="shared" si="105"/>
        <v>12.91</v>
      </c>
      <c r="W472" s="6" t="b">
        <f t="shared" si="141"/>
        <v>0</v>
      </c>
      <c r="X472" s="118"/>
      <c r="Y472" s="118"/>
      <c r="Z472" s="118"/>
      <c r="AA472" s="204"/>
      <c r="AB472" s="85"/>
      <c r="AC472" s="95"/>
      <c r="AD472" s="96"/>
      <c r="AE472" s="97"/>
      <c r="AF472" s="89"/>
      <c r="AG472" s="98"/>
      <c r="AH472" s="90"/>
      <c r="AI472" s="90"/>
      <c r="AJ472" s="90"/>
      <c r="AK472" s="91"/>
      <c r="AL472" s="99"/>
      <c r="AM472" s="93"/>
      <c r="AN472" s="93"/>
      <c r="AO472" s="93"/>
      <c r="AP472" s="93"/>
      <c r="AQ472" s="94"/>
    </row>
    <row r="473" spans="1:43" ht="26.25" customHeight="1">
      <c r="A473" s="122"/>
      <c r="B473" s="123"/>
      <c r="C473" s="122"/>
      <c r="D473" s="124" t="s">
        <v>997</v>
      </c>
      <c r="E473" s="86">
        <v>12344</v>
      </c>
      <c r="F473" s="125" t="s">
        <v>28</v>
      </c>
      <c r="G473" s="88" t="s">
        <v>998</v>
      </c>
      <c r="H473" s="185" t="s">
        <v>76</v>
      </c>
      <c r="I473" s="200"/>
      <c r="J473" s="94"/>
      <c r="K473" s="94">
        <v>0</v>
      </c>
      <c r="L473" s="94">
        <v>4</v>
      </c>
      <c r="M473" s="186">
        <f t="shared" si="142"/>
        <v>4</v>
      </c>
      <c r="N473" s="92">
        <v>0.25190000000000001</v>
      </c>
      <c r="O473" s="93">
        <f t="shared" si="143"/>
        <v>5</v>
      </c>
      <c r="P473" s="93"/>
      <c r="Q473" s="93">
        <f t="shared" si="144"/>
        <v>0</v>
      </c>
      <c r="R473" s="93">
        <f t="shared" si="145"/>
        <v>0</v>
      </c>
      <c r="S473" s="94">
        <f t="shared" si="146"/>
        <v>0</v>
      </c>
      <c r="T473" s="118"/>
      <c r="U473" s="118"/>
      <c r="V473" s="6" t="str">
        <f t="shared" si="105"/>
        <v>12.92</v>
      </c>
      <c r="W473" s="6" t="b">
        <f t="shared" si="141"/>
        <v>0</v>
      </c>
      <c r="X473" s="118"/>
      <c r="Y473" s="118"/>
      <c r="Z473" s="118"/>
      <c r="AA473" s="204"/>
      <c r="AB473" s="85"/>
      <c r="AC473" s="95"/>
      <c r="AD473" s="96"/>
      <c r="AE473" s="97"/>
      <c r="AF473" s="89"/>
      <c r="AG473" s="98"/>
      <c r="AH473" s="90"/>
      <c r="AI473" s="90"/>
      <c r="AJ473" s="90"/>
      <c r="AK473" s="91"/>
      <c r="AL473" s="99"/>
      <c r="AM473" s="93"/>
      <c r="AN473" s="93"/>
      <c r="AO473" s="93"/>
      <c r="AP473" s="93"/>
      <c r="AQ473" s="94"/>
    </row>
    <row r="474" spans="1:43" ht="26.25" customHeight="1">
      <c r="A474" s="122"/>
      <c r="B474" s="123"/>
      <c r="C474" s="122"/>
      <c r="D474" s="124" t="s">
        <v>999</v>
      </c>
      <c r="E474" s="86">
        <v>12343</v>
      </c>
      <c r="F474" s="125" t="s">
        <v>28</v>
      </c>
      <c r="G474" s="88" t="s">
        <v>1000</v>
      </c>
      <c r="H474" s="185" t="s">
        <v>76</v>
      </c>
      <c r="I474" s="200"/>
      <c r="J474" s="94"/>
      <c r="K474" s="94">
        <v>0</v>
      </c>
      <c r="L474" s="94">
        <v>7.91</v>
      </c>
      <c r="M474" s="186">
        <f t="shared" si="142"/>
        <v>7.91</v>
      </c>
      <c r="N474" s="92">
        <v>0.25190000000000001</v>
      </c>
      <c r="O474" s="93">
        <f t="shared" si="143"/>
        <v>9.9</v>
      </c>
      <c r="P474" s="93"/>
      <c r="Q474" s="93">
        <f t="shared" si="144"/>
        <v>0</v>
      </c>
      <c r="R474" s="93">
        <f t="shared" si="145"/>
        <v>0</v>
      </c>
      <c r="S474" s="94">
        <f t="shared" si="146"/>
        <v>0</v>
      </c>
      <c r="T474" s="118"/>
      <c r="U474" s="118"/>
      <c r="V474" s="6" t="str">
        <f t="shared" si="105"/>
        <v>12.93</v>
      </c>
      <c r="W474" s="6" t="b">
        <f t="shared" si="141"/>
        <v>0</v>
      </c>
      <c r="X474" s="118"/>
      <c r="Y474" s="118"/>
      <c r="Z474" s="118"/>
      <c r="AA474" s="204"/>
      <c r="AB474" s="85"/>
      <c r="AC474" s="95"/>
      <c r="AD474" s="96"/>
      <c r="AE474" s="97"/>
      <c r="AF474" s="89"/>
      <c r="AG474" s="98"/>
      <c r="AH474" s="90"/>
      <c r="AI474" s="90"/>
      <c r="AJ474" s="90"/>
      <c r="AK474" s="91"/>
      <c r="AL474" s="99"/>
      <c r="AM474" s="93"/>
      <c r="AN474" s="93"/>
      <c r="AO474" s="93"/>
      <c r="AP474" s="93"/>
      <c r="AQ474" s="94"/>
    </row>
    <row r="475" spans="1:43" ht="26.25" customHeight="1">
      <c r="A475" s="122"/>
      <c r="B475" s="123"/>
      <c r="C475" s="122"/>
      <c r="D475" s="124" t="s">
        <v>1001</v>
      </c>
      <c r="E475" s="86">
        <v>3302</v>
      </c>
      <c r="F475" s="125" t="s">
        <v>28</v>
      </c>
      <c r="G475" s="88" t="s">
        <v>1002</v>
      </c>
      <c r="H475" s="185" t="s">
        <v>76</v>
      </c>
      <c r="I475" s="200"/>
      <c r="J475" s="94"/>
      <c r="K475" s="94">
        <v>0</v>
      </c>
      <c r="L475" s="94">
        <v>28.9</v>
      </c>
      <c r="M475" s="186">
        <f t="shared" si="142"/>
        <v>28.9</v>
      </c>
      <c r="N475" s="92">
        <v>0.25190000000000001</v>
      </c>
      <c r="O475" s="93">
        <f t="shared" si="143"/>
        <v>36.17</v>
      </c>
      <c r="P475" s="93"/>
      <c r="Q475" s="93">
        <f t="shared" si="144"/>
        <v>0</v>
      </c>
      <c r="R475" s="93">
        <f t="shared" si="145"/>
        <v>0</v>
      </c>
      <c r="S475" s="94">
        <f t="shared" si="146"/>
        <v>0</v>
      </c>
      <c r="T475" s="118"/>
      <c r="U475" s="118"/>
      <c r="V475" s="6" t="str">
        <f t="shared" si="105"/>
        <v>12.94</v>
      </c>
      <c r="W475" s="6" t="b">
        <f t="shared" si="141"/>
        <v>0</v>
      </c>
      <c r="X475" s="118"/>
      <c r="Y475" s="118"/>
      <c r="Z475" s="118"/>
      <c r="AA475" s="204"/>
      <c r="AB475" s="85"/>
      <c r="AC475" s="95"/>
      <c r="AD475" s="96"/>
      <c r="AE475" s="97"/>
      <c r="AF475" s="89"/>
      <c r="AG475" s="98"/>
      <c r="AH475" s="90"/>
      <c r="AI475" s="90"/>
      <c r="AJ475" s="90"/>
      <c r="AK475" s="91"/>
      <c r="AL475" s="99"/>
      <c r="AM475" s="93"/>
      <c r="AN475" s="93"/>
      <c r="AO475" s="93"/>
      <c r="AP475" s="93"/>
      <c r="AQ475" s="94"/>
    </row>
    <row r="476" spans="1:43" ht="26.25" customHeight="1">
      <c r="A476" s="122"/>
      <c r="B476" s="123"/>
      <c r="C476" s="122"/>
      <c r="D476" s="124" t="s">
        <v>1003</v>
      </c>
      <c r="E476" s="86">
        <v>3298</v>
      </c>
      <c r="F476" s="125" t="s">
        <v>28</v>
      </c>
      <c r="G476" s="88" t="s">
        <v>1004</v>
      </c>
      <c r="H476" s="185" t="s">
        <v>76</v>
      </c>
      <c r="I476" s="200"/>
      <c r="J476" s="94"/>
      <c r="K476" s="94">
        <v>0</v>
      </c>
      <c r="L476" s="94">
        <v>68.97</v>
      </c>
      <c r="M476" s="186">
        <f t="shared" si="142"/>
        <v>68.97</v>
      </c>
      <c r="N476" s="92">
        <v>0.25190000000000001</v>
      </c>
      <c r="O476" s="93">
        <f t="shared" si="143"/>
        <v>86.34</v>
      </c>
      <c r="P476" s="93"/>
      <c r="Q476" s="93">
        <f t="shared" si="144"/>
        <v>0</v>
      </c>
      <c r="R476" s="93">
        <f t="shared" si="145"/>
        <v>0</v>
      </c>
      <c r="S476" s="94">
        <f t="shared" si="146"/>
        <v>0</v>
      </c>
      <c r="T476" s="118"/>
      <c r="U476" s="118"/>
      <c r="V476" s="6" t="str">
        <f t="shared" si="105"/>
        <v>12.95</v>
      </c>
      <c r="W476" s="6" t="b">
        <f t="shared" si="141"/>
        <v>0</v>
      </c>
      <c r="X476" s="118"/>
      <c r="Y476" s="118"/>
      <c r="Z476" s="118"/>
      <c r="AA476" s="204"/>
      <c r="AB476" s="85"/>
      <c r="AC476" s="95"/>
      <c r="AD476" s="96"/>
      <c r="AE476" s="97"/>
      <c r="AF476" s="89"/>
      <c r="AG476" s="98"/>
      <c r="AH476" s="90"/>
      <c r="AI476" s="90"/>
      <c r="AJ476" s="90"/>
      <c r="AK476" s="91"/>
      <c r="AL476" s="99"/>
      <c r="AM476" s="93"/>
      <c r="AN476" s="93"/>
      <c r="AO476" s="93"/>
      <c r="AP476" s="93"/>
      <c r="AQ476" s="94"/>
    </row>
    <row r="477" spans="1:43" ht="26.25" customHeight="1">
      <c r="A477" s="122"/>
      <c r="B477" s="123"/>
      <c r="C477" s="122"/>
      <c r="D477" s="124" t="s">
        <v>1005</v>
      </c>
      <c r="E477" s="86">
        <v>1612</v>
      </c>
      <c r="F477" s="125" t="s">
        <v>28</v>
      </c>
      <c r="G477" s="88" t="s">
        <v>1006</v>
      </c>
      <c r="H477" s="185" t="s">
        <v>76</v>
      </c>
      <c r="I477" s="200"/>
      <c r="J477" s="94"/>
      <c r="K477" s="94">
        <v>0</v>
      </c>
      <c r="L477" s="94">
        <v>170</v>
      </c>
      <c r="M477" s="186">
        <f t="shared" si="142"/>
        <v>170</v>
      </c>
      <c r="N477" s="92">
        <v>0.25190000000000001</v>
      </c>
      <c r="O477" s="93">
        <f t="shared" si="143"/>
        <v>212.82</v>
      </c>
      <c r="P477" s="93"/>
      <c r="Q477" s="93">
        <f t="shared" si="144"/>
        <v>0</v>
      </c>
      <c r="R477" s="93">
        <f t="shared" si="145"/>
        <v>0</v>
      </c>
      <c r="S477" s="94">
        <f t="shared" si="146"/>
        <v>0</v>
      </c>
      <c r="T477" s="118"/>
      <c r="U477" s="118"/>
      <c r="V477" s="6" t="str">
        <f t="shared" si="105"/>
        <v>12.96</v>
      </c>
      <c r="W477" s="6" t="b">
        <f t="shared" si="141"/>
        <v>0</v>
      </c>
      <c r="X477" s="118"/>
      <c r="Y477" s="118"/>
      <c r="Z477" s="118"/>
      <c r="AA477" s="204"/>
      <c r="AB477" s="85"/>
      <c r="AC477" s="95"/>
      <c r="AD477" s="96"/>
      <c r="AE477" s="97"/>
      <c r="AF477" s="89"/>
      <c r="AG477" s="98"/>
      <c r="AH477" s="90"/>
      <c r="AI477" s="90"/>
      <c r="AJ477" s="90"/>
      <c r="AK477" s="91"/>
      <c r="AL477" s="99"/>
      <c r="AM477" s="93"/>
      <c r="AN477" s="93"/>
      <c r="AO477" s="93"/>
      <c r="AP477" s="93"/>
      <c r="AQ477" s="94"/>
    </row>
    <row r="478" spans="1:43" ht="26.25" customHeight="1">
      <c r="A478" s="122"/>
      <c r="B478" s="123"/>
      <c r="C478" s="122"/>
      <c r="D478" s="124" t="s">
        <v>1007</v>
      </c>
      <c r="E478" s="86">
        <v>91936</v>
      </c>
      <c r="F478" s="125" t="s">
        <v>28</v>
      </c>
      <c r="G478" s="88" t="s">
        <v>1008</v>
      </c>
      <c r="H478" s="185" t="s">
        <v>76</v>
      </c>
      <c r="I478" s="200"/>
      <c r="J478" s="94"/>
      <c r="K478" s="94">
        <v>9.5</v>
      </c>
      <c r="L478" s="94">
        <v>9.4600000000000009</v>
      </c>
      <c r="M478" s="186">
        <f t="shared" si="142"/>
        <v>18.96</v>
      </c>
      <c r="N478" s="92">
        <v>0.25190000000000001</v>
      </c>
      <c r="O478" s="93">
        <f t="shared" si="143"/>
        <v>23.73</v>
      </c>
      <c r="P478" s="93"/>
      <c r="Q478" s="93">
        <f t="shared" si="144"/>
        <v>0</v>
      </c>
      <c r="R478" s="93">
        <f t="shared" si="145"/>
        <v>0</v>
      </c>
      <c r="S478" s="94">
        <f t="shared" si="146"/>
        <v>0</v>
      </c>
      <c r="T478" s="118"/>
      <c r="U478" s="118"/>
      <c r="V478" s="6" t="str">
        <f t="shared" si="105"/>
        <v>12.97</v>
      </c>
      <c r="W478" s="6" t="b">
        <f t="shared" si="141"/>
        <v>0</v>
      </c>
      <c r="X478" s="118"/>
      <c r="Y478" s="118"/>
      <c r="Z478" s="118"/>
      <c r="AA478" s="204"/>
      <c r="AB478" s="85"/>
      <c r="AC478" s="95"/>
      <c r="AD478" s="96"/>
      <c r="AE478" s="97"/>
      <c r="AF478" s="89"/>
      <c r="AG478" s="98"/>
      <c r="AH478" s="90"/>
      <c r="AI478" s="90"/>
      <c r="AJ478" s="90"/>
      <c r="AK478" s="91"/>
      <c r="AL478" s="99"/>
      <c r="AM478" s="93"/>
      <c r="AN478" s="93"/>
      <c r="AO478" s="93"/>
      <c r="AP478" s="93"/>
      <c r="AQ478" s="94"/>
    </row>
    <row r="479" spans="1:43" ht="26.25" customHeight="1">
      <c r="A479" s="122"/>
      <c r="B479" s="123"/>
      <c r="C479" s="122"/>
      <c r="D479" s="124" t="s">
        <v>1009</v>
      </c>
      <c r="E479" s="86">
        <v>91939</v>
      </c>
      <c r="F479" s="125" t="s">
        <v>28</v>
      </c>
      <c r="G479" s="88" t="s">
        <v>1010</v>
      </c>
      <c r="H479" s="185" t="s">
        <v>76</v>
      </c>
      <c r="I479" s="200"/>
      <c r="J479" s="94"/>
      <c r="K479" s="94">
        <v>23.67</v>
      </c>
      <c r="L479" s="94">
        <v>9.83</v>
      </c>
      <c r="M479" s="186">
        <f t="shared" si="142"/>
        <v>33.5</v>
      </c>
      <c r="N479" s="92">
        <v>0.25190000000000001</v>
      </c>
      <c r="O479" s="93">
        <f t="shared" si="143"/>
        <v>41.93</v>
      </c>
      <c r="P479" s="93"/>
      <c r="Q479" s="93">
        <f t="shared" si="144"/>
        <v>0</v>
      </c>
      <c r="R479" s="93">
        <f t="shared" si="145"/>
        <v>0</v>
      </c>
      <c r="S479" s="94">
        <f t="shared" si="146"/>
        <v>0</v>
      </c>
      <c r="T479" s="118"/>
      <c r="U479" s="118"/>
      <c r="V479" s="6" t="str">
        <f t="shared" si="105"/>
        <v>12.98</v>
      </c>
      <c r="W479" s="6" t="b">
        <f t="shared" si="141"/>
        <v>0</v>
      </c>
      <c r="X479" s="118"/>
      <c r="Y479" s="118"/>
      <c r="Z479" s="118"/>
      <c r="AA479" s="204"/>
      <c r="AB479" s="85"/>
      <c r="AC479" s="95"/>
      <c r="AD479" s="96"/>
      <c r="AE479" s="97"/>
      <c r="AF479" s="89"/>
      <c r="AG479" s="98"/>
      <c r="AH479" s="90"/>
      <c r="AI479" s="90"/>
      <c r="AJ479" s="90"/>
      <c r="AK479" s="91"/>
      <c r="AL479" s="99"/>
      <c r="AM479" s="93"/>
      <c r="AN479" s="93"/>
      <c r="AO479" s="93"/>
      <c r="AP479" s="93"/>
      <c r="AQ479" s="94"/>
    </row>
    <row r="480" spans="1:43" ht="26.25" customHeight="1">
      <c r="A480" s="122"/>
      <c r="B480" s="123"/>
      <c r="C480" s="122"/>
      <c r="D480" s="124" t="s">
        <v>1011</v>
      </c>
      <c r="E480" s="86">
        <v>91940</v>
      </c>
      <c r="F480" s="125" t="s">
        <v>28</v>
      </c>
      <c r="G480" s="88" t="s">
        <v>1012</v>
      </c>
      <c r="H480" s="185" t="s">
        <v>76</v>
      </c>
      <c r="I480" s="200"/>
      <c r="J480" s="94"/>
      <c r="K480" s="94">
        <v>12.57</v>
      </c>
      <c r="L480" s="94">
        <v>6.68</v>
      </c>
      <c r="M480" s="186">
        <f t="shared" si="142"/>
        <v>19.25</v>
      </c>
      <c r="N480" s="92">
        <v>0.25190000000000001</v>
      </c>
      <c r="O480" s="93">
        <f t="shared" si="143"/>
        <v>24.09</v>
      </c>
      <c r="P480" s="93"/>
      <c r="Q480" s="93">
        <f t="shared" si="144"/>
        <v>0</v>
      </c>
      <c r="R480" s="93">
        <f t="shared" si="145"/>
        <v>0</v>
      </c>
      <c r="S480" s="94">
        <f t="shared" si="146"/>
        <v>0</v>
      </c>
      <c r="T480" s="118"/>
      <c r="U480" s="118"/>
      <c r="V480" s="6" t="str">
        <f t="shared" si="105"/>
        <v>12.99</v>
      </c>
      <c r="W480" s="6" t="b">
        <f t="shared" si="141"/>
        <v>0</v>
      </c>
      <c r="X480" s="118"/>
      <c r="Y480" s="118"/>
      <c r="Z480" s="118"/>
      <c r="AA480" s="204"/>
      <c r="AB480" s="85"/>
      <c r="AC480" s="95"/>
      <c r="AD480" s="96"/>
      <c r="AE480" s="97"/>
      <c r="AF480" s="89"/>
      <c r="AG480" s="98"/>
      <c r="AH480" s="90"/>
      <c r="AI480" s="90"/>
      <c r="AJ480" s="90"/>
      <c r="AK480" s="91"/>
      <c r="AL480" s="99"/>
      <c r="AM480" s="93"/>
      <c r="AN480" s="93"/>
      <c r="AO480" s="93"/>
      <c r="AP480" s="93"/>
      <c r="AQ480" s="94"/>
    </row>
    <row r="481" spans="1:43" ht="26.25" customHeight="1">
      <c r="A481" s="122"/>
      <c r="B481" s="123"/>
      <c r="C481" s="122"/>
      <c r="D481" s="124" t="s">
        <v>1013</v>
      </c>
      <c r="E481" s="86">
        <v>91941</v>
      </c>
      <c r="F481" s="125" t="s">
        <v>28</v>
      </c>
      <c r="G481" s="88" t="s">
        <v>1014</v>
      </c>
      <c r="H481" s="185" t="s">
        <v>76</v>
      </c>
      <c r="I481" s="200"/>
      <c r="J481" s="94"/>
      <c r="K481" s="94">
        <v>7.13</v>
      </c>
      <c r="L481" s="94">
        <v>5.14</v>
      </c>
      <c r="M481" s="186">
        <f t="shared" si="142"/>
        <v>12.27</v>
      </c>
      <c r="N481" s="92">
        <v>0.25190000000000001</v>
      </c>
      <c r="O481" s="93">
        <f t="shared" si="143"/>
        <v>15.36</v>
      </c>
      <c r="P481" s="93"/>
      <c r="Q481" s="93">
        <f t="shared" si="144"/>
        <v>0</v>
      </c>
      <c r="R481" s="93">
        <f t="shared" si="145"/>
        <v>0</v>
      </c>
      <c r="S481" s="94">
        <f t="shared" si="146"/>
        <v>0</v>
      </c>
      <c r="T481" s="118"/>
      <c r="U481" s="118"/>
      <c r="V481" s="6" t="str">
        <f t="shared" si="105"/>
        <v>12.100</v>
      </c>
      <c r="W481" s="6" t="b">
        <f t="shared" si="141"/>
        <v>0</v>
      </c>
      <c r="X481" s="118"/>
      <c r="Y481" s="118"/>
      <c r="Z481" s="118"/>
      <c r="AA481" s="204"/>
      <c r="AB481" s="85"/>
      <c r="AC481" s="95"/>
      <c r="AD481" s="96"/>
      <c r="AE481" s="97"/>
      <c r="AF481" s="89"/>
      <c r="AG481" s="98"/>
      <c r="AH481" s="90"/>
      <c r="AI481" s="90"/>
      <c r="AJ481" s="90"/>
      <c r="AK481" s="91"/>
      <c r="AL481" s="99"/>
      <c r="AM481" s="93"/>
      <c r="AN481" s="93"/>
      <c r="AO481" s="93"/>
      <c r="AP481" s="93"/>
      <c r="AQ481" s="94"/>
    </row>
    <row r="482" spans="1:43" ht="26.25" customHeight="1">
      <c r="A482" s="122"/>
      <c r="B482" s="123"/>
      <c r="C482" s="122"/>
      <c r="D482" s="124" t="s">
        <v>1015</v>
      </c>
      <c r="E482" s="86">
        <v>91992</v>
      </c>
      <c r="F482" s="125" t="s">
        <v>28</v>
      </c>
      <c r="G482" s="88" t="s">
        <v>1016</v>
      </c>
      <c r="H482" s="185" t="s">
        <v>76</v>
      </c>
      <c r="I482" s="200"/>
      <c r="J482" s="94"/>
      <c r="K482" s="94">
        <v>27.32</v>
      </c>
      <c r="L482" s="94">
        <v>22.47</v>
      </c>
      <c r="M482" s="186">
        <f t="shared" si="142"/>
        <v>49.79</v>
      </c>
      <c r="N482" s="92">
        <v>0.25190000000000001</v>
      </c>
      <c r="O482" s="93">
        <f t="shared" si="143"/>
        <v>62.33</v>
      </c>
      <c r="P482" s="93"/>
      <c r="Q482" s="93">
        <f t="shared" si="144"/>
        <v>0</v>
      </c>
      <c r="R482" s="93">
        <f t="shared" si="145"/>
        <v>0</v>
      </c>
      <c r="S482" s="94">
        <f t="shared" si="146"/>
        <v>0</v>
      </c>
      <c r="T482" s="118"/>
      <c r="U482" s="118"/>
      <c r="V482" s="6" t="str">
        <f t="shared" si="105"/>
        <v>12.101</v>
      </c>
      <c r="W482" s="6" t="b">
        <f t="shared" si="141"/>
        <v>0</v>
      </c>
      <c r="X482" s="118"/>
      <c r="Y482" s="118"/>
      <c r="Z482" s="118"/>
      <c r="AA482" s="204"/>
      <c r="AB482" s="85"/>
      <c r="AC482" s="95"/>
      <c r="AD482" s="96"/>
      <c r="AE482" s="97"/>
      <c r="AF482" s="89"/>
      <c r="AG482" s="98"/>
      <c r="AH482" s="90"/>
      <c r="AI482" s="90"/>
      <c r="AJ482" s="90"/>
      <c r="AK482" s="91"/>
      <c r="AL482" s="99"/>
      <c r="AM482" s="93"/>
      <c r="AN482" s="93"/>
      <c r="AO482" s="93"/>
      <c r="AP482" s="93"/>
      <c r="AQ482" s="94"/>
    </row>
    <row r="483" spans="1:43" ht="26.25" customHeight="1">
      <c r="A483" s="122"/>
      <c r="B483" s="123"/>
      <c r="C483" s="122"/>
      <c r="D483" s="124" t="s">
        <v>1017</v>
      </c>
      <c r="E483" s="86">
        <v>91993</v>
      </c>
      <c r="F483" s="125" t="s">
        <v>28</v>
      </c>
      <c r="G483" s="88" t="s">
        <v>1018</v>
      </c>
      <c r="H483" s="185" t="s">
        <v>76</v>
      </c>
      <c r="I483" s="200"/>
      <c r="J483" s="94"/>
      <c r="K483" s="94">
        <v>27.33</v>
      </c>
      <c r="L483" s="94">
        <v>25.08</v>
      </c>
      <c r="M483" s="186">
        <f t="shared" si="142"/>
        <v>52.41</v>
      </c>
      <c r="N483" s="92">
        <v>0.25190000000000001</v>
      </c>
      <c r="O483" s="93">
        <f t="shared" si="143"/>
        <v>65.61</v>
      </c>
      <c r="P483" s="93"/>
      <c r="Q483" s="93">
        <f t="shared" si="144"/>
        <v>0</v>
      </c>
      <c r="R483" s="93">
        <f t="shared" si="145"/>
        <v>0</v>
      </c>
      <c r="S483" s="94">
        <f t="shared" si="146"/>
        <v>0</v>
      </c>
      <c r="T483" s="118"/>
      <c r="U483" s="118"/>
      <c r="V483" s="6" t="str">
        <f t="shared" si="105"/>
        <v>12.102</v>
      </c>
      <c r="W483" s="6" t="b">
        <f t="shared" si="141"/>
        <v>0</v>
      </c>
      <c r="X483" s="118"/>
      <c r="Y483" s="118"/>
      <c r="Z483" s="118"/>
      <c r="AA483" s="204"/>
      <c r="AB483" s="85"/>
      <c r="AC483" s="95"/>
      <c r="AD483" s="96"/>
      <c r="AE483" s="97"/>
      <c r="AF483" s="89"/>
      <c r="AG483" s="98"/>
      <c r="AH483" s="90"/>
      <c r="AI483" s="90"/>
      <c r="AJ483" s="90"/>
      <c r="AK483" s="91"/>
      <c r="AL483" s="99"/>
      <c r="AM483" s="93"/>
      <c r="AN483" s="93"/>
      <c r="AO483" s="93"/>
      <c r="AP483" s="93"/>
      <c r="AQ483" s="94"/>
    </row>
    <row r="484" spans="1:43" ht="26.25" customHeight="1">
      <c r="A484" s="122"/>
      <c r="B484" s="123"/>
      <c r="C484" s="122"/>
      <c r="D484" s="124" t="s">
        <v>1019</v>
      </c>
      <c r="E484" s="86">
        <v>92000</v>
      </c>
      <c r="F484" s="125" t="s">
        <v>28</v>
      </c>
      <c r="G484" s="88" t="s">
        <v>1020</v>
      </c>
      <c r="H484" s="185" t="s">
        <v>76</v>
      </c>
      <c r="I484" s="200"/>
      <c r="J484" s="94"/>
      <c r="K484" s="94">
        <v>15.82</v>
      </c>
      <c r="L484" s="94">
        <v>19.18</v>
      </c>
      <c r="M484" s="186">
        <f t="shared" si="142"/>
        <v>35</v>
      </c>
      <c r="N484" s="92">
        <v>0.25190000000000001</v>
      </c>
      <c r="O484" s="93">
        <f t="shared" si="143"/>
        <v>43.81</v>
      </c>
      <c r="P484" s="93"/>
      <c r="Q484" s="93">
        <f t="shared" si="144"/>
        <v>0</v>
      </c>
      <c r="R484" s="93">
        <f t="shared" si="145"/>
        <v>0</v>
      </c>
      <c r="S484" s="94">
        <f t="shared" si="146"/>
        <v>0</v>
      </c>
      <c r="T484" s="118"/>
      <c r="U484" s="118"/>
      <c r="V484" s="6" t="str">
        <f t="shared" si="105"/>
        <v>12.103</v>
      </c>
      <c r="W484" s="6" t="b">
        <f t="shared" si="141"/>
        <v>0</v>
      </c>
      <c r="X484" s="118"/>
      <c r="Y484" s="118"/>
      <c r="Z484" s="118"/>
      <c r="AA484" s="204"/>
      <c r="AB484" s="85"/>
      <c r="AC484" s="95"/>
      <c r="AD484" s="96"/>
      <c r="AE484" s="97"/>
      <c r="AF484" s="89"/>
      <c r="AG484" s="98"/>
      <c r="AH484" s="90"/>
      <c r="AI484" s="90"/>
      <c r="AJ484" s="90"/>
      <c r="AK484" s="91"/>
      <c r="AL484" s="99"/>
      <c r="AM484" s="93"/>
      <c r="AN484" s="93"/>
      <c r="AO484" s="93"/>
      <c r="AP484" s="93"/>
      <c r="AQ484" s="94"/>
    </row>
    <row r="485" spans="1:43" ht="26.25" customHeight="1">
      <c r="A485" s="122"/>
      <c r="B485" s="123"/>
      <c r="C485" s="122"/>
      <c r="D485" s="124" t="s">
        <v>1021</v>
      </c>
      <c r="E485" s="86">
        <v>92001</v>
      </c>
      <c r="F485" s="125" t="s">
        <v>28</v>
      </c>
      <c r="G485" s="88" t="s">
        <v>1022</v>
      </c>
      <c r="H485" s="185" t="s">
        <v>76</v>
      </c>
      <c r="I485" s="200"/>
      <c r="J485" s="94"/>
      <c r="K485" s="94">
        <v>15.81</v>
      </c>
      <c r="L485" s="94">
        <v>21.81</v>
      </c>
      <c r="M485" s="186">
        <f t="shared" si="142"/>
        <v>37.619999999999997</v>
      </c>
      <c r="N485" s="92">
        <v>0.25190000000000001</v>
      </c>
      <c r="O485" s="93">
        <f t="shared" si="143"/>
        <v>47.09</v>
      </c>
      <c r="P485" s="93"/>
      <c r="Q485" s="93">
        <f t="shared" si="144"/>
        <v>0</v>
      </c>
      <c r="R485" s="93">
        <f t="shared" si="145"/>
        <v>0</v>
      </c>
      <c r="S485" s="94">
        <f t="shared" si="146"/>
        <v>0</v>
      </c>
      <c r="T485" s="118"/>
      <c r="U485" s="118"/>
      <c r="V485" s="6" t="str">
        <f t="shared" si="105"/>
        <v>12.104</v>
      </c>
      <c r="W485" s="6" t="b">
        <f t="shared" si="141"/>
        <v>0</v>
      </c>
      <c r="X485" s="118"/>
      <c r="Y485" s="118"/>
      <c r="Z485" s="118"/>
      <c r="AA485" s="204"/>
      <c r="AB485" s="85"/>
      <c r="AC485" s="95"/>
      <c r="AD485" s="96"/>
      <c r="AE485" s="97"/>
      <c r="AF485" s="89"/>
      <c r="AG485" s="98"/>
      <c r="AH485" s="90"/>
      <c r="AI485" s="90"/>
      <c r="AJ485" s="90"/>
      <c r="AK485" s="91"/>
      <c r="AL485" s="99"/>
      <c r="AM485" s="93"/>
      <c r="AN485" s="93"/>
      <c r="AO485" s="93"/>
      <c r="AP485" s="93"/>
      <c r="AQ485" s="94"/>
    </row>
    <row r="486" spans="1:43" ht="26.25" customHeight="1">
      <c r="A486" s="122"/>
      <c r="B486" s="123"/>
      <c r="C486" s="122"/>
      <c r="D486" s="124" t="s">
        <v>1023</v>
      </c>
      <c r="E486" s="86">
        <v>91996</v>
      </c>
      <c r="F486" s="125" t="s">
        <v>28</v>
      </c>
      <c r="G486" s="88" t="s">
        <v>1024</v>
      </c>
      <c r="H486" s="185" t="s">
        <v>76</v>
      </c>
      <c r="I486" s="200"/>
      <c r="J486" s="94"/>
      <c r="K486" s="94">
        <v>19.03</v>
      </c>
      <c r="L486" s="94">
        <v>20.09</v>
      </c>
      <c r="M486" s="186">
        <f t="shared" si="142"/>
        <v>39.120000000000005</v>
      </c>
      <c r="N486" s="92">
        <v>0.25190000000000001</v>
      </c>
      <c r="O486" s="93">
        <f t="shared" si="143"/>
        <v>48.97</v>
      </c>
      <c r="P486" s="93"/>
      <c r="Q486" s="93">
        <f t="shared" si="144"/>
        <v>0</v>
      </c>
      <c r="R486" s="93">
        <f t="shared" si="145"/>
        <v>0</v>
      </c>
      <c r="S486" s="94">
        <f t="shared" si="146"/>
        <v>0</v>
      </c>
      <c r="T486" s="118"/>
      <c r="U486" s="118"/>
      <c r="V486" s="6" t="str">
        <f t="shared" si="105"/>
        <v>12.105</v>
      </c>
      <c r="W486" s="6" t="b">
        <f t="shared" si="141"/>
        <v>0</v>
      </c>
      <c r="X486" s="118"/>
      <c r="Y486" s="118"/>
      <c r="Z486" s="118"/>
      <c r="AA486" s="204"/>
      <c r="AB486" s="85"/>
      <c r="AC486" s="95"/>
      <c r="AD486" s="96"/>
      <c r="AE486" s="97"/>
      <c r="AF486" s="89"/>
      <c r="AG486" s="98"/>
      <c r="AH486" s="90"/>
      <c r="AI486" s="90"/>
      <c r="AJ486" s="90"/>
      <c r="AK486" s="91"/>
      <c r="AL486" s="99"/>
      <c r="AM486" s="93"/>
      <c r="AN486" s="93"/>
      <c r="AO486" s="93"/>
      <c r="AP486" s="93"/>
      <c r="AQ486" s="94"/>
    </row>
    <row r="487" spans="1:43" ht="26.25" customHeight="1">
      <c r="A487" s="122"/>
      <c r="B487" s="123"/>
      <c r="C487" s="122"/>
      <c r="D487" s="124" t="s">
        <v>1025</v>
      </c>
      <c r="E487" s="86">
        <v>91997</v>
      </c>
      <c r="F487" s="125" t="s">
        <v>28</v>
      </c>
      <c r="G487" s="88" t="s">
        <v>1026</v>
      </c>
      <c r="H487" s="185" t="s">
        <v>76</v>
      </c>
      <c r="I487" s="200"/>
      <c r="J487" s="94"/>
      <c r="K487" s="94">
        <v>19.02</v>
      </c>
      <c r="L487" s="94">
        <v>22.72</v>
      </c>
      <c r="M487" s="186">
        <f t="shared" si="142"/>
        <v>41.739999999999995</v>
      </c>
      <c r="N487" s="92">
        <v>0.25190000000000001</v>
      </c>
      <c r="O487" s="93">
        <f t="shared" si="143"/>
        <v>52.25</v>
      </c>
      <c r="P487" s="93"/>
      <c r="Q487" s="93">
        <f t="shared" si="144"/>
        <v>0</v>
      </c>
      <c r="R487" s="93">
        <f t="shared" si="145"/>
        <v>0</v>
      </c>
      <c r="S487" s="94">
        <f t="shared" si="146"/>
        <v>0</v>
      </c>
      <c r="T487" s="118"/>
      <c r="U487" s="118"/>
      <c r="V487" s="6" t="str">
        <f t="shared" si="105"/>
        <v>12.106</v>
      </c>
      <c r="W487" s="6" t="b">
        <f t="shared" si="141"/>
        <v>0</v>
      </c>
      <c r="X487" s="118"/>
      <c r="Y487" s="118"/>
      <c r="Z487" s="118"/>
      <c r="AA487" s="204"/>
      <c r="AB487" s="85"/>
      <c r="AC487" s="95"/>
      <c r="AD487" s="96"/>
      <c r="AE487" s="97"/>
      <c r="AF487" s="89"/>
      <c r="AG487" s="98"/>
      <c r="AH487" s="90"/>
      <c r="AI487" s="90"/>
      <c r="AJ487" s="90"/>
      <c r="AK487" s="91"/>
      <c r="AL487" s="99"/>
      <c r="AM487" s="93"/>
      <c r="AN487" s="93"/>
      <c r="AO487" s="93"/>
      <c r="AP487" s="93"/>
      <c r="AQ487" s="94"/>
    </row>
    <row r="488" spans="1:43" ht="26.25" customHeight="1">
      <c r="A488" s="122"/>
      <c r="B488" s="123"/>
      <c r="C488" s="122"/>
      <c r="D488" s="124" t="s">
        <v>1027</v>
      </c>
      <c r="E488" s="86" t="s">
        <v>41</v>
      </c>
      <c r="F488" s="125" t="s">
        <v>42</v>
      </c>
      <c r="G488" s="88" t="s">
        <v>1028</v>
      </c>
      <c r="H488" s="185" t="s">
        <v>76</v>
      </c>
      <c r="I488" s="200"/>
      <c r="J488" s="94"/>
      <c r="K488" s="94">
        <v>25.94</v>
      </c>
      <c r="L488" s="94">
        <v>20.56</v>
      </c>
      <c r="M488" s="186">
        <f t="shared" si="142"/>
        <v>46.5</v>
      </c>
      <c r="N488" s="92">
        <v>0.25190000000000001</v>
      </c>
      <c r="O488" s="93">
        <f t="shared" si="143"/>
        <v>58.21</v>
      </c>
      <c r="P488" s="93"/>
      <c r="Q488" s="93">
        <f t="shared" si="144"/>
        <v>0</v>
      </c>
      <c r="R488" s="93">
        <f t="shared" si="145"/>
        <v>0</v>
      </c>
      <c r="S488" s="94">
        <f t="shared" si="146"/>
        <v>0</v>
      </c>
      <c r="T488" s="118"/>
      <c r="U488" s="118"/>
      <c r="V488" s="6" t="str">
        <f t="shared" si="105"/>
        <v>12.107</v>
      </c>
      <c r="W488" s="6" t="b">
        <f t="shared" si="141"/>
        <v>0</v>
      </c>
      <c r="X488" s="118"/>
      <c r="Y488" s="118"/>
      <c r="Z488" s="118"/>
      <c r="AA488" s="204"/>
      <c r="AB488" s="85"/>
      <c r="AC488" s="95"/>
      <c r="AD488" s="96"/>
      <c r="AE488" s="97"/>
      <c r="AF488" s="89"/>
      <c r="AG488" s="98"/>
      <c r="AH488" s="90"/>
      <c r="AI488" s="90"/>
      <c r="AJ488" s="90"/>
      <c r="AK488" s="91"/>
      <c r="AL488" s="99"/>
      <c r="AM488" s="93"/>
      <c r="AN488" s="93"/>
      <c r="AO488" s="93"/>
      <c r="AP488" s="93"/>
      <c r="AQ488" s="94"/>
    </row>
    <row r="489" spans="1:43" ht="26.25" customHeight="1">
      <c r="A489" s="122"/>
      <c r="B489" s="123"/>
      <c r="C489" s="122"/>
      <c r="D489" s="124" t="s">
        <v>1029</v>
      </c>
      <c r="E489" s="86" t="s">
        <v>51</v>
      </c>
      <c r="F489" s="125" t="s">
        <v>42</v>
      </c>
      <c r="G489" s="88" t="s">
        <v>1030</v>
      </c>
      <c r="H489" s="185" t="s">
        <v>76</v>
      </c>
      <c r="I489" s="200"/>
      <c r="J489" s="94"/>
      <c r="K489" s="94">
        <v>25.94</v>
      </c>
      <c r="L489" s="94">
        <v>28.79</v>
      </c>
      <c r="M489" s="186">
        <f t="shared" si="142"/>
        <v>54.730000000000004</v>
      </c>
      <c r="N489" s="92">
        <v>0.25190000000000001</v>
      </c>
      <c r="O489" s="93">
        <f t="shared" si="143"/>
        <v>68.510000000000005</v>
      </c>
      <c r="P489" s="93"/>
      <c r="Q489" s="93">
        <f t="shared" si="144"/>
        <v>0</v>
      </c>
      <c r="R489" s="93">
        <f t="shared" si="145"/>
        <v>0</v>
      </c>
      <c r="S489" s="94">
        <f t="shared" si="146"/>
        <v>0</v>
      </c>
      <c r="T489" s="118"/>
      <c r="U489" s="118"/>
      <c r="V489" s="6" t="str">
        <f t="shared" si="105"/>
        <v>12.108</v>
      </c>
      <c r="W489" s="6" t="b">
        <f t="shared" si="141"/>
        <v>0</v>
      </c>
      <c r="X489" s="118"/>
      <c r="Y489" s="118"/>
      <c r="Z489" s="118"/>
      <c r="AA489" s="204"/>
      <c r="AB489" s="85"/>
      <c r="AC489" s="95"/>
      <c r="AD489" s="96"/>
      <c r="AE489" s="97"/>
      <c r="AF489" s="89"/>
      <c r="AG489" s="98"/>
      <c r="AH489" s="90"/>
      <c r="AI489" s="90"/>
      <c r="AJ489" s="90"/>
      <c r="AK489" s="91"/>
      <c r="AL489" s="99"/>
      <c r="AM489" s="93"/>
      <c r="AN489" s="93"/>
      <c r="AO489" s="93"/>
      <c r="AP489" s="93"/>
      <c r="AQ489" s="94"/>
    </row>
    <row r="490" spans="1:43" ht="26.25" customHeight="1">
      <c r="A490" s="122"/>
      <c r="B490" s="123"/>
      <c r="C490" s="122"/>
      <c r="D490" s="124" t="s">
        <v>1031</v>
      </c>
      <c r="E490" s="86">
        <v>91946</v>
      </c>
      <c r="F490" s="125" t="s">
        <v>28</v>
      </c>
      <c r="G490" s="88" t="s">
        <v>1032</v>
      </c>
      <c r="H490" s="185" t="s">
        <v>76</v>
      </c>
      <c r="I490" s="200"/>
      <c r="J490" s="94"/>
      <c r="K490" s="94">
        <v>5.46</v>
      </c>
      <c r="L490" s="94">
        <v>6.87</v>
      </c>
      <c r="M490" s="186">
        <f t="shared" si="142"/>
        <v>12.33</v>
      </c>
      <c r="N490" s="92">
        <v>0.25190000000000001</v>
      </c>
      <c r="O490" s="93">
        <f t="shared" si="143"/>
        <v>15.43</v>
      </c>
      <c r="P490" s="93"/>
      <c r="Q490" s="93">
        <f t="shared" si="144"/>
        <v>0</v>
      </c>
      <c r="R490" s="93">
        <f t="shared" si="145"/>
        <v>0</v>
      </c>
      <c r="S490" s="94">
        <f t="shared" si="146"/>
        <v>0</v>
      </c>
      <c r="T490" s="118"/>
      <c r="U490" s="118"/>
      <c r="V490" s="6" t="str">
        <f t="shared" si="105"/>
        <v>12.109</v>
      </c>
      <c r="W490" s="6" t="b">
        <f t="shared" si="141"/>
        <v>0</v>
      </c>
      <c r="X490" s="118"/>
      <c r="Y490" s="118"/>
      <c r="Z490" s="118"/>
      <c r="AA490" s="204"/>
      <c r="AB490" s="85"/>
      <c r="AC490" s="95"/>
      <c r="AD490" s="96"/>
      <c r="AE490" s="97"/>
      <c r="AF490" s="89"/>
      <c r="AG490" s="98"/>
      <c r="AH490" s="90"/>
      <c r="AI490" s="90"/>
      <c r="AJ490" s="90"/>
      <c r="AK490" s="91"/>
      <c r="AL490" s="99"/>
      <c r="AM490" s="93"/>
      <c r="AN490" s="93"/>
      <c r="AO490" s="93"/>
      <c r="AP490" s="93"/>
      <c r="AQ490" s="94"/>
    </row>
    <row r="491" spans="1:43" ht="26.25" customHeight="1">
      <c r="A491" s="122"/>
      <c r="B491" s="123"/>
      <c r="C491" s="122"/>
      <c r="D491" s="124" t="s">
        <v>1033</v>
      </c>
      <c r="E491" s="86">
        <v>91991</v>
      </c>
      <c r="F491" s="125" t="s">
        <v>28</v>
      </c>
      <c r="G491" s="88" t="s">
        <v>1034</v>
      </c>
      <c r="H491" s="185" t="s">
        <v>76</v>
      </c>
      <c r="I491" s="200"/>
      <c r="J491" s="94"/>
      <c r="K491" s="94">
        <v>21.85</v>
      </c>
      <c r="L491" s="94">
        <v>18.23</v>
      </c>
      <c r="M491" s="186">
        <f t="shared" si="142"/>
        <v>40.08</v>
      </c>
      <c r="N491" s="92">
        <v>0.25190000000000001</v>
      </c>
      <c r="O491" s="93">
        <f t="shared" si="143"/>
        <v>50.17</v>
      </c>
      <c r="P491" s="93"/>
      <c r="Q491" s="93">
        <f t="shared" si="144"/>
        <v>0</v>
      </c>
      <c r="R491" s="93">
        <f t="shared" si="145"/>
        <v>0</v>
      </c>
      <c r="S491" s="94">
        <f t="shared" si="146"/>
        <v>0</v>
      </c>
      <c r="T491" s="118"/>
      <c r="U491" s="118"/>
      <c r="V491" s="6" t="str">
        <f t="shared" si="105"/>
        <v>12.110</v>
      </c>
      <c r="W491" s="6" t="b">
        <f t="shared" si="141"/>
        <v>0</v>
      </c>
      <c r="X491" s="118"/>
      <c r="Y491" s="118"/>
      <c r="Z491" s="118"/>
      <c r="AA491" s="204"/>
      <c r="AB491" s="85"/>
      <c r="AC491" s="95"/>
      <c r="AD491" s="96"/>
      <c r="AE491" s="97"/>
      <c r="AF491" s="89"/>
      <c r="AG491" s="98"/>
      <c r="AH491" s="90"/>
      <c r="AI491" s="90"/>
      <c r="AJ491" s="90"/>
      <c r="AK491" s="91"/>
      <c r="AL491" s="99"/>
      <c r="AM491" s="93"/>
      <c r="AN491" s="93"/>
      <c r="AO491" s="93"/>
      <c r="AP491" s="93"/>
      <c r="AQ491" s="94"/>
    </row>
    <row r="492" spans="1:43" ht="26.25" customHeight="1">
      <c r="A492" s="122"/>
      <c r="B492" s="123"/>
      <c r="C492" s="122"/>
      <c r="D492" s="124" t="s">
        <v>1035</v>
      </c>
      <c r="E492" s="86">
        <v>91994</v>
      </c>
      <c r="F492" s="125" t="s">
        <v>28</v>
      </c>
      <c r="G492" s="88" t="s">
        <v>1036</v>
      </c>
      <c r="H492" s="185" t="s">
        <v>76</v>
      </c>
      <c r="I492" s="200"/>
      <c r="J492" s="94"/>
      <c r="K492" s="94">
        <v>13.56</v>
      </c>
      <c r="L492" s="94">
        <v>13.23</v>
      </c>
      <c r="M492" s="186">
        <f t="shared" si="142"/>
        <v>26.79</v>
      </c>
      <c r="N492" s="92">
        <v>0.25190000000000001</v>
      </c>
      <c r="O492" s="93">
        <f t="shared" si="143"/>
        <v>33.53</v>
      </c>
      <c r="P492" s="93"/>
      <c r="Q492" s="93">
        <f t="shared" si="144"/>
        <v>0</v>
      </c>
      <c r="R492" s="93">
        <f t="shared" si="145"/>
        <v>0</v>
      </c>
      <c r="S492" s="94">
        <f t="shared" si="146"/>
        <v>0</v>
      </c>
      <c r="T492" s="118"/>
      <c r="U492" s="118"/>
      <c r="V492" s="6" t="str">
        <f t="shared" si="105"/>
        <v>12.111</v>
      </c>
      <c r="W492" s="6" t="b">
        <f t="shared" ref="W492:W523" si="147">IF(L492=0,S492-Q492-(TRUNC(TRUNC(J492*(1+N492),2)*I492,2)))</f>
        <v>0</v>
      </c>
      <c r="X492" s="118"/>
      <c r="Y492" s="118"/>
      <c r="Z492" s="118"/>
      <c r="AA492" s="204"/>
      <c r="AB492" s="85"/>
      <c r="AC492" s="95"/>
      <c r="AD492" s="96"/>
      <c r="AE492" s="97"/>
      <c r="AF492" s="89"/>
      <c r="AG492" s="98"/>
      <c r="AH492" s="90"/>
      <c r="AI492" s="90"/>
      <c r="AJ492" s="90"/>
      <c r="AK492" s="91"/>
      <c r="AL492" s="99"/>
      <c r="AM492" s="93"/>
      <c r="AN492" s="93"/>
      <c r="AO492" s="93"/>
      <c r="AP492" s="93"/>
      <c r="AQ492" s="94"/>
    </row>
    <row r="493" spans="1:43" ht="26.25" customHeight="1">
      <c r="A493" s="122"/>
      <c r="B493" s="123"/>
      <c r="C493" s="122"/>
      <c r="D493" s="124" t="s">
        <v>1037</v>
      </c>
      <c r="E493" s="86">
        <v>92002</v>
      </c>
      <c r="F493" s="125" t="s">
        <v>28</v>
      </c>
      <c r="G493" s="88" t="s">
        <v>1038</v>
      </c>
      <c r="H493" s="185" t="s">
        <v>76</v>
      </c>
      <c r="I493" s="200"/>
      <c r="J493" s="94"/>
      <c r="K493" s="94">
        <v>24.46</v>
      </c>
      <c r="L493" s="94">
        <v>25.73</v>
      </c>
      <c r="M493" s="186">
        <f t="shared" si="142"/>
        <v>50.19</v>
      </c>
      <c r="N493" s="92">
        <v>0.25190000000000001</v>
      </c>
      <c r="O493" s="93">
        <f t="shared" si="143"/>
        <v>62.83</v>
      </c>
      <c r="P493" s="93"/>
      <c r="Q493" s="93">
        <f t="shared" si="144"/>
        <v>0</v>
      </c>
      <c r="R493" s="93">
        <f t="shared" si="145"/>
        <v>0</v>
      </c>
      <c r="S493" s="94">
        <f t="shared" si="146"/>
        <v>0</v>
      </c>
      <c r="T493" s="118"/>
      <c r="U493" s="118"/>
      <c r="V493" s="6" t="str">
        <f t="shared" si="105"/>
        <v>12.112</v>
      </c>
      <c r="W493" s="6" t="b">
        <f t="shared" si="147"/>
        <v>0</v>
      </c>
      <c r="X493" s="118"/>
      <c r="Y493" s="118"/>
      <c r="Z493" s="118"/>
      <c r="AA493" s="204"/>
      <c r="AB493" s="85"/>
      <c r="AC493" s="95"/>
      <c r="AD493" s="96"/>
      <c r="AE493" s="97"/>
      <c r="AF493" s="89"/>
      <c r="AG493" s="98"/>
      <c r="AH493" s="90"/>
      <c r="AI493" s="90"/>
      <c r="AJ493" s="90"/>
      <c r="AK493" s="91"/>
      <c r="AL493" s="99"/>
      <c r="AM493" s="93"/>
      <c r="AN493" s="93"/>
      <c r="AO493" s="93"/>
      <c r="AP493" s="93"/>
      <c r="AQ493" s="94"/>
    </row>
    <row r="494" spans="1:43" ht="26.25" customHeight="1">
      <c r="A494" s="122"/>
      <c r="B494" s="123"/>
      <c r="C494" s="122"/>
      <c r="D494" s="124" t="s">
        <v>1039</v>
      </c>
      <c r="E494" s="86">
        <v>38101</v>
      </c>
      <c r="F494" s="125" t="s">
        <v>28</v>
      </c>
      <c r="G494" s="88" t="s">
        <v>1040</v>
      </c>
      <c r="H494" s="185" t="s">
        <v>76</v>
      </c>
      <c r="I494" s="200"/>
      <c r="J494" s="94"/>
      <c r="K494" s="94">
        <v>0</v>
      </c>
      <c r="L494" s="94">
        <v>9.3699999999999992</v>
      </c>
      <c r="M494" s="186">
        <f t="shared" si="142"/>
        <v>9.3699999999999992</v>
      </c>
      <c r="N494" s="92">
        <v>0.25190000000000001</v>
      </c>
      <c r="O494" s="93">
        <f t="shared" si="143"/>
        <v>11.73</v>
      </c>
      <c r="P494" s="93"/>
      <c r="Q494" s="93">
        <f t="shared" si="144"/>
        <v>0</v>
      </c>
      <c r="R494" s="93">
        <f t="shared" si="145"/>
        <v>0</v>
      </c>
      <c r="S494" s="94">
        <f t="shared" si="146"/>
        <v>0</v>
      </c>
      <c r="T494" s="118"/>
      <c r="U494" s="118"/>
      <c r="V494" s="6" t="str">
        <f t="shared" si="105"/>
        <v>12.113</v>
      </c>
      <c r="W494" s="6" t="b">
        <f t="shared" si="147"/>
        <v>0</v>
      </c>
      <c r="X494" s="118"/>
      <c r="Y494" s="118"/>
      <c r="Z494" s="118"/>
      <c r="AA494" s="204"/>
      <c r="AB494" s="85"/>
      <c r="AC494" s="95"/>
      <c r="AD494" s="96"/>
      <c r="AE494" s="97"/>
      <c r="AF494" s="89"/>
      <c r="AG494" s="98"/>
      <c r="AH494" s="90"/>
      <c r="AI494" s="90"/>
      <c r="AJ494" s="90"/>
      <c r="AK494" s="91"/>
      <c r="AL494" s="99"/>
      <c r="AM494" s="93"/>
      <c r="AN494" s="93"/>
      <c r="AO494" s="93"/>
      <c r="AP494" s="93"/>
      <c r="AQ494" s="94"/>
    </row>
    <row r="495" spans="1:43" ht="26.25" customHeight="1">
      <c r="A495" s="122"/>
      <c r="B495" s="123"/>
      <c r="C495" s="122"/>
      <c r="D495" s="124" t="s">
        <v>1041</v>
      </c>
      <c r="E495" s="86">
        <v>38102</v>
      </c>
      <c r="F495" s="125" t="s">
        <v>28</v>
      </c>
      <c r="G495" s="88" t="s">
        <v>1042</v>
      </c>
      <c r="H495" s="185" t="s">
        <v>76</v>
      </c>
      <c r="I495" s="200"/>
      <c r="J495" s="94"/>
      <c r="K495" s="94">
        <v>0</v>
      </c>
      <c r="L495" s="94">
        <v>11.99</v>
      </c>
      <c r="M495" s="186">
        <f t="shared" si="142"/>
        <v>11.99</v>
      </c>
      <c r="N495" s="92">
        <v>0.25190000000000001</v>
      </c>
      <c r="O495" s="93">
        <f t="shared" si="143"/>
        <v>15.01</v>
      </c>
      <c r="P495" s="93"/>
      <c r="Q495" s="93">
        <f t="shared" si="144"/>
        <v>0</v>
      </c>
      <c r="R495" s="93">
        <f t="shared" si="145"/>
        <v>0</v>
      </c>
      <c r="S495" s="94">
        <f t="shared" si="146"/>
        <v>0</v>
      </c>
      <c r="T495" s="118"/>
      <c r="U495" s="118"/>
      <c r="V495" s="6" t="str">
        <f t="shared" si="105"/>
        <v>12.114</v>
      </c>
      <c r="W495" s="6" t="b">
        <f t="shared" si="147"/>
        <v>0</v>
      </c>
      <c r="X495" s="118"/>
      <c r="Y495" s="118"/>
      <c r="Z495" s="118"/>
      <c r="AA495" s="204"/>
      <c r="AB495" s="85"/>
      <c r="AC495" s="95"/>
      <c r="AD495" s="96"/>
      <c r="AE495" s="97"/>
      <c r="AF495" s="89"/>
      <c r="AG495" s="98"/>
      <c r="AH495" s="90"/>
      <c r="AI495" s="90"/>
      <c r="AJ495" s="90"/>
      <c r="AK495" s="91"/>
      <c r="AL495" s="99"/>
      <c r="AM495" s="93"/>
      <c r="AN495" s="93"/>
      <c r="AO495" s="93"/>
      <c r="AP495" s="93"/>
      <c r="AQ495" s="94"/>
    </row>
    <row r="496" spans="1:43" ht="26.25" customHeight="1">
      <c r="A496" s="122"/>
      <c r="B496" s="123"/>
      <c r="C496" s="122"/>
      <c r="D496" s="124" t="s">
        <v>1043</v>
      </c>
      <c r="E496" s="86">
        <v>38112</v>
      </c>
      <c r="F496" s="125" t="s">
        <v>28</v>
      </c>
      <c r="G496" s="88" t="s">
        <v>1044</v>
      </c>
      <c r="H496" s="185" t="s">
        <v>76</v>
      </c>
      <c r="I496" s="200"/>
      <c r="J496" s="94"/>
      <c r="K496" s="94">
        <v>0</v>
      </c>
      <c r="L496" s="94">
        <v>8.23</v>
      </c>
      <c r="M496" s="186">
        <f t="shared" si="142"/>
        <v>8.23</v>
      </c>
      <c r="N496" s="92">
        <v>0.25190000000000001</v>
      </c>
      <c r="O496" s="93">
        <f t="shared" si="143"/>
        <v>10.3</v>
      </c>
      <c r="P496" s="93"/>
      <c r="Q496" s="93">
        <f t="shared" si="144"/>
        <v>0</v>
      </c>
      <c r="R496" s="93">
        <f t="shared" si="145"/>
        <v>0</v>
      </c>
      <c r="S496" s="94">
        <f t="shared" si="146"/>
        <v>0</v>
      </c>
      <c r="T496" s="118"/>
      <c r="U496" s="118"/>
      <c r="V496" s="6" t="str">
        <f t="shared" si="105"/>
        <v>12.115</v>
      </c>
      <c r="W496" s="6" t="b">
        <f t="shared" si="147"/>
        <v>0</v>
      </c>
      <c r="X496" s="118"/>
      <c r="Y496" s="118"/>
      <c r="Z496" s="118"/>
      <c r="AA496" s="204"/>
      <c r="AB496" s="85"/>
      <c r="AC496" s="95"/>
      <c r="AD496" s="96"/>
      <c r="AE496" s="97"/>
      <c r="AF496" s="89"/>
      <c r="AG496" s="98"/>
      <c r="AH496" s="90"/>
      <c r="AI496" s="90"/>
      <c r="AJ496" s="90"/>
      <c r="AK496" s="91"/>
      <c r="AL496" s="99"/>
      <c r="AM496" s="93"/>
      <c r="AN496" s="93"/>
      <c r="AO496" s="93"/>
      <c r="AP496" s="93"/>
      <c r="AQ496" s="94"/>
    </row>
    <row r="497" spans="1:43" ht="26.25" customHeight="1">
      <c r="A497" s="122"/>
      <c r="B497" s="123"/>
      <c r="C497" s="122"/>
      <c r="D497" s="124" t="s">
        <v>1045</v>
      </c>
      <c r="E497" s="86">
        <v>91986</v>
      </c>
      <c r="F497" s="125" t="s">
        <v>28</v>
      </c>
      <c r="G497" s="88" t="s">
        <v>1046</v>
      </c>
      <c r="H497" s="185" t="s">
        <v>76</v>
      </c>
      <c r="I497" s="200"/>
      <c r="J497" s="94"/>
      <c r="K497" s="94">
        <v>15.44</v>
      </c>
      <c r="L497" s="94">
        <v>26.46</v>
      </c>
      <c r="M497" s="186">
        <f t="shared" si="142"/>
        <v>41.9</v>
      </c>
      <c r="N497" s="92">
        <v>0.25190000000000001</v>
      </c>
      <c r="O497" s="93">
        <f t="shared" si="143"/>
        <v>52.45</v>
      </c>
      <c r="P497" s="93"/>
      <c r="Q497" s="93">
        <f t="shared" si="144"/>
        <v>0</v>
      </c>
      <c r="R497" s="93">
        <f t="shared" si="145"/>
        <v>0</v>
      </c>
      <c r="S497" s="94">
        <f t="shared" si="146"/>
        <v>0</v>
      </c>
      <c r="T497" s="118"/>
      <c r="U497" s="118"/>
      <c r="V497" s="6" t="str">
        <f t="shared" si="105"/>
        <v>12.116</v>
      </c>
      <c r="W497" s="6" t="b">
        <f t="shared" si="147"/>
        <v>0</v>
      </c>
      <c r="X497" s="118"/>
      <c r="Y497" s="118"/>
      <c r="Z497" s="118"/>
      <c r="AA497" s="204"/>
      <c r="AB497" s="85"/>
      <c r="AC497" s="95"/>
      <c r="AD497" s="96"/>
      <c r="AE497" s="97"/>
      <c r="AF497" s="89"/>
      <c r="AG497" s="98"/>
      <c r="AH497" s="90"/>
      <c r="AI497" s="90"/>
      <c r="AJ497" s="90"/>
      <c r="AK497" s="91"/>
      <c r="AL497" s="99"/>
      <c r="AM497" s="93"/>
      <c r="AN497" s="93"/>
      <c r="AO497" s="93"/>
      <c r="AP497" s="93"/>
      <c r="AQ497" s="94"/>
    </row>
    <row r="498" spans="1:43" ht="26.25" customHeight="1">
      <c r="A498" s="122"/>
      <c r="B498" s="123"/>
      <c r="C498" s="122"/>
      <c r="D498" s="124" t="s">
        <v>1047</v>
      </c>
      <c r="E498" s="86">
        <v>95804</v>
      </c>
      <c r="F498" s="125" t="s">
        <v>28</v>
      </c>
      <c r="G498" s="88" t="s">
        <v>1048</v>
      </c>
      <c r="H498" s="185" t="s">
        <v>76</v>
      </c>
      <c r="I498" s="200"/>
      <c r="J498" s="94"/>
      <c r="K498" s="94">
        <v>9.19</v>
      </c>
      <c r="L498" s="94">
        <v>14.49</v>
      </c>
      <c r="M498" s="186">
        <f t="shared" si="142"/>
        <v>23.68</v>
      </c>
      <c r="N498" s="92">
        <v>0.25190000000000001</v>
      </c>
      <c r="O498" s="93">
        <f t="shared" si="143"/>
        <v>29.64</v>
      </c>
      <c r="P498" s="93"/>
      <c r="Q498" s="93">
        <f t="shared" si="144"/>
        <v>0</v>
      </c>
      <c r="R498" s="93">
        <f t="shared" si="145"/>
        <v>0</v>
      </c>
      <c r="S498" s="94">
        <f t="shared" si="146"/>
        <v>0</v>
      </c>
      <c r="T498" s="118"/>
      <c r="U498" s="118"/>
      <c r="V498" s="6" t="str">
        <f t="shared" si="105"/>
        <v>12.117</v>
      </c>
      <c r="W498" s="6" t="b">
        <f t="shared" si="147"/>
        <v>0</v>
      </c>
      <c r="X498" s="118"/>
      <c r="Y498" s="118"/>
      <c r="Z498" s="118"/>
      <c r="AA498" s="204"/>
      <c r="AB498" s="85"/>
      <c r="AC498" s="95"/>
      <c r="AD498" s="96"/>
      <c r="AE498" s="97"/>
      <c r="AF498" s="89"/>
      <c r="AG498" s="98"/>
      <c r="AH498" s="90"/>
      <c r="AI498" s="90"/>
      <c r="AJ498" s="90"/>
      <c r="AK498" s="91"/>
      <c r="AL498" s="99"/>
      <c r="AM498" s="93"/>
      <c r="AN498" s="93"/>
      <c r="AO498" s="93"/>
      <c r="AP498" s="93"/>
      <c r="AQ498" s="94"/>
    </row>
    <row r="499" spans="1:43" ht="26.25" customHeight="1">
      <c r="A499" s="122"/>
      <c r="B499" s="123"/>
      <c r="C499" s="122"/>
      <c r="D499" s="124" t="s">
        <v>1049</v>
      </c>
      <c r="E499" s="86">
        <v>95805</v>
      </c>
      <c r="F499" s="125" t="s">
        <v>28</v>
      </c>
      <c r="G499" s="88" t="s">
        <v>1050</v>
      </c>
      <c r="H499" s="185" t="s">
        <v>76</v>
      </c>
      <c r="I499" s="200"/>
      <c r="J499" s="94"/>
      <c r="K499" s="94">
        <v>10.25</v>
      </c>
      <c r="L499" s="94">
        <v>14.8</v>
      </c>
      <c r="M499" s="186">
        <f t="shared" si="142"/>
        <v>25.05</v>
      </c>
      <c r="N499" s="92">
        <v>0.25190000000000001</v>
      </c>
      <c r="O499" s="93">
        <f t="shared" si="143"/>
        <v>31.36</v>
      </c>
      <c r="P499" s="93"/>
      <c r="Q499" s="93">
        <f t="shared" si="144"/>
        <v>0</v>
      </c>
      <c r="R499" s="93">
        <f t="shared" si="145"/>
        <v>0</v>
      </c>
      <c r="S499" s="94">
        <f t="shared" si="146"/>
        <v>0</v>
      </c>
      <c r="T499" s="118"/>
      <c r="U499" s="118"/>
      <c r="V499" s="6" t="str">
        <f t="shared" si="105"/>
        <v>12.118</v>
      </c>
      <c r="W499" s="6" t="b">
        <f t="shared" si="147"/>
        <v>0</v>
      </c>
      <c r="X499" s="118"/>
      <c r="Y499" s="118"/>
      <c r="Z499" s="118"/>
      <c r="AA499" s="204"/>
      <c r="AB499" s="85"/>
      <c r="AC499" s="95"/>
      <c r="AD499" s="96"/>
      <c r="AE499" s="97"/>
      <c r="AF499" s="89"/>
      <c r="AG499" s="98"/>
      <c r="AH499" s="90"/>
      <c r="AI499" s="90"/>
      <c r="AJ499" s="90"/>
      <c r="AK499" s="91"/>
      <c r="AL499" s="99"/>
      <c r="AM499" s="93"/>
      <c r="AN499" s="93"/>
      <c r="AO499" s="93"/>
      <c r="AP499" s="93"/>
      <c r="AQ499" s="94"/>
    </row>
    <row r="500" spans="1:43" ht="26.25" customHeight="1">
      <c r="A500" s="122"/>
      <c r="B500" s="123"/>
      <c r="C500" s="122"/>
      <c r="D500" s="124" t="s">
        <v>1051</v>
      </c>
      <c r="E500" s="86">
        <v>95807</v>
      </c>
      <c r="F500" s="125" t="s">
        <v>28</v>
      </c>
      <c r="G500" s="88" t="s">
        <v>1052</v>
      </c>
      <c r="H500" s="185" t="s">
        <v>76</v>
      </c>
      <c r="I500" s="200"/>
      <c r="J500" s="94"/>
      <c r="K500" s="94">
        <v>11.53</v>
      </c>
      <c r="L500" s="94">
        <v>16.29</v>
      </c>
      <c r="M500" s="186">
        <f t="shared" si="142"/>
        <v>27.82</v>
      </c>
      <c r="N500" s="92">
        <v>0.25190000000000001</v>
      </c>
      <c r="O500" s="93">
        <f t="shared" si="143"/>
        <v>34.82</v>
      </c>
      <c r="P500" s="93"/>
      <c r="Q500" s="93">
        <f t="shared" si="144"/>
        <v>0</v>
      </c>
      <c r="R500" s="93">
        <f t="shared" si="145"/>
        <v>0</v>
      </c>
      <c r="S500" s="94">
        <f t="shared" si="146"/>
        <v>0</v>
      </c>
      <c r="T500" s="118"/>
      <c r="U500" s="118"/>
      <c r="V500" s="6" t="str">
        <f t="shared" si="105"/>
        <v>12.119</v>
      </c>
      <c r="W500" s="6" t="b">
        <f t="shared" si="147"/>
        <v>0</v>
      </c>
      <c r="X500" s="118"/>
      <c r="Y500" s="118"/>
      <c r="Z500" s="118"/>
      <c r="AA500" s="204"/>
      <c r="AB500" s="85"/>
      <c r="AC500" s="95"/>
      <c r="AD500" s="96"/>
      <c r="AE500" s="97"/>
      <c r="AF500" s="89"/>
      <c r="AG500" s="98"/>
      <c r="AH500" s="90"/>
      <c r="AI500" s="90"/>
      <c r="AJ500" s="90"/>
      <c r="AK500" s="91"/>
      <c r="AL500" s="99"/>
      <c r="AM500" s="93"/>
      <c r="AN500" s="93"/>
      <c r="AO500" s="93"/>
      <c r="AP500" s="93"/>
      <c r="AQ500" s="94"/>
    </row>
    <row r="501" spans="1:43" ht="26.25" customHeight="1">
      <c r="A501" s="122"/>
      <c r="B501" s="123"/>
      <c r="C501" s="122"/>
      <c r="D501" s="124" t="s">
        <v>1053</v>
      </c>
      <c r="E501" s="86">
        <v>95808</v>
      </c>
      <c r="F501" s="125" t="s">
        <v>28</v>
      </c>
      <c r="G501" s="88" t="s">
        <v>1054</v>
      </c>
      <c r="H501" s="185" t="s">
        <v>76</v>
      </c>
      <c r="I501" s="200"/>
      <c r="J501" s="94"/>
      <c r="K501" s="94">
        <v>14.73</v>
      </c>
      <c r="L501" s="94">
        <v>17.190000000000001</v>
      </c>
      <c r="M501" s="186">
        <f t="shared" si="142"/>
        <v>31.92</v>
      </c>
      <c r="N501" s="92">
        <v>0.25190000000000001</v>
      </c>
      <c r="O501" s="93">
        <f t="shared" si="143"/>
        <v>39.96</v>
      </c>
      <c r="P501" s="93"/>
      <c r="Q501" s="93">
        <f t="shared" si="144"/>
        <v>0</v>
      </c>
      <c r="R501" s="93">
        <f t="shared" si="145"/>
        <v>0</v>
      </c>
      <c r="S501" s="94">
        <f t="shared" si="146"/>
        <v>0</v>
      </c>
      <c r="T501" s="118"/>
      <c r="U501" s="118"/>
      <c r="V501" s="6" t="str">
        <f t="shared" si="105"/>
        <v>12.120</v>
      </c>
      <c r="W501" s="6" t="b">
        <f t="shared" si="147"/>
        <v>0</v>
      </c>
      <c r="X501" s="118"/>
      <c r="Y501" s="118"/>
      <c r="Z501" s="118"/>
      <c r="AA501" s="204"/>
      <c r="AB501" s="85"/>
      <c r="AC501" s="95"/>
      <c r="AD501" s="96"/>
      <c r="AE501" s="97"/>
      <c r="AF501" s="89"/>
      <c r="AG501" s="98"/>
      <c r="AH501" s="90"/>
      <c r="AI501" s="90"/>
      <c r="AJ501" s="90"/>
      <c r="AK501" s="91"/>
      <c r="AL501" s="99"/>
      <c r="AM501" s="93"/>
      <c r="AN501" s="93"/>
      <c r="AO501" s="93"/>
      <c r="AP501" s="93"/>
      <c r="AQ501" s="94"/>
    </row>
    <row r="502" spans="1:43" ht="26.25" customHeight="1">
      <c r="A502" s="122"/>
      <c r="B502" s="123"/>
      <c r="C502" s="122"/>
      <c r="D502" s="124" t="s">
        <v>1055</v>
      </c>
      <c r="E502" s="86">
        <v>95810</v>
      </c>
      <c r="F502" s="125" t="s">
        <v>28</v>
      </c>
      <c r="G502" s="88" t="s">
        <v>1056</v>
      </c>
      <c r="H502" s="185" t="s">
        <v>76</v>
      </c>
      <c r="I502" s="200"/>
      <c r="J502" s="94"/>
      <c r="K502" s="94">
        <v>3.5</v>
      </c>
      <c r="L502" s="94">
        <v>13.11</v>
      </c>
      <c r="M502" s="186">
        <f t="shared" si="142"/>
        <v>16.61</v>
      </c>
      <c r="N502" s="92">
        <v>0.25190000000000001</v>
      </c>
      <c r="O502" s="93">
        <f t="shared" si="143"/>
        <v>20.79</v>
      </c>
      <c r="P502" s="93"/>
      <c r="Q502" s="93">
        <f t="shared" si="144"/>
        <v>0</v>
      </c>
      <c r="R502" s="93">
        <f t="shared" si="145"/>
        <v>0</v>
      </c>
      <c r="S502" s="94">
        <f t="shared" si="146"/>
        <v>0</v>
      </c>
      <c r="T502" s="118"/>
      <c r="U502" s="118"/>
      <c r="V502" s="6" t="str">
        <f t="shared" si="105"/>
        <v>12.121</v>
      </c>
      <c r="W502" s="6" t="b">
        <f t="shared" si="147"/>
        <v>0</v>
      </c>
      <c r="X502" s="118"/>
      <c r="Y502" s="118"/>
      <c r="Z502" s="118"/>
      <c r="AA502" s="204"/>
      <c r="AB502" s="85"/>
      <c r="AC502" s="95"/>
      <c r="AD502" s="96"/>
      <c r="AE502" s="97"/>
      <c r="AF502" s="89"/>
      <c r="AG502" s="98"/>
      <c r="AH502" s="90"/>
      <c r="AI502" s="90"/>
      <c r="AJ502" s="90"/>
      <c r="AK502" s="91"/>
      <c r="AL502" s="99"/>
      <c r="AM502" s="93"/>
      <c r="AN502" s="93"/>
      <c r="AO502" s="93"/>
      <c r="AP502" s="93"/>
      <c r="AQ502" s="94"/>
    </row>
    <row r="503" spans="1:43" ht="26.25" customHeight="1">
      <c r="A503" s="122"/>
      <c r="B503" s="123"/>
      <c r="C503" s="122"/>
      <c r="D503" s="124" t="s">
        <v>1057</v>
      </c>
      <c r="E503" s="86">
        <v>95811</v>
      </c>
      <c r="F503" s="125" t="s">
        <v>28</v>
      </c>
      <c r="G503" s="88" t="s">
        <v>1058</v>
      </c>
      <c r="H503" s="185" t="s">
        <v>76</v>
      </c>
      <c r="I503" s="200"/>
      <c r="J503" s="94"/>
      <c r="K503" s="94">
        <v>6.71</v>
      </c>
      <c r="L503" s="94">
        <v>14.02</v>
      </c>
      <c r="M503" s="186">
        <f t="shared" si="142"/>
        <v>20.73</v>
      </c>
      <c r="N503" s="92">
        <v>0.25190000000000001</v>
      </c>
      <c r="O503" s="93">
        <f t="shared" si="143"/>
        <v>25.95</v>
      </c>
      <c r="P503" s="93"/>
      <c r="Q503" s="93">
        <f t="shared" si="144"/>
        <v>0</v>
      </c>
      <c r="R503" s="93">
        <f t="shared" si="145"/>
        <v>0</v>
      </c>
      <c r="S503" s="94">
        <f t="shared" si="146"/>
        <v>0</v>
      </c>
      <c r="T503" s="118"/>
      <c r="U503" s="118"/>
      <c r="V503" s="6" t="str">
        <f t="shared" si="105"/>
        <v>12.122</v>
      </c>
      <c r="W503" s="6" t="b">
        <f t="shared" si="147"/>
        <v>0</v>
      </c>
      <c r="X503" s="118"/>
      <c r="Y503" s="118"/>
      <c r="Z503" s="118"/>
      <c r="AA503" s="204"/>
      <c r="AB503" s="85"/>
      <c r="AC503" s="95"/>
      <c r="AD503" s="96"/>
      <c r="AE503" s="97"/>
      <c r="AF503" s="89"/>
      <c r="AG503" s="98"/>
      <c r="AH503" s="90"/>
      <c r="AI503" s="90"/>
      <c r="AJ503" s="90"/>
      <c r="AK503" s="91"/>
      <c r="AL503" s="99"/>
      <c r="AM503" s="93"/>
      <c r="AN503" s="93"/>
      <c r="AO503" s="93"/>
      <c r="AP503" s="93"/>
      <c r="AQ503" s="94"/>
    </row>
    <row r="504" spans="1:43" ht="26.25" customHeight="1">
      <c r="A504" s="122"/>
      <c r="B504" s="123"/>
      <c r="C504" s="122"/>
      <c r="D504" s="124" t="s">
        <v>1059</v>
      </c>
      <c r="E504" s="86">
        <v>95813</v>
      </c>
      <c r="F504" s="125" t="s">
        <v>28</v>
      </c>
      <c r="G504" s="88" t="s">
        <v>1060</v>
      </c>
      <c r="H504" s="185" t="s">
        <v>76</v>
      </c>
      <c r="I504" s="200"/>
      <c r="J504" s="94"/>
      <c r="K504" s="94">
        <v>4.67</v>
      </c>
      <c r="L504" s="94">
        <v>14.7</v>
      </c>
      <c r="M504" s="186">
        <f t="shared" si="142"/>
        <v>19.369999999999997</v>
      </c>
      <c r="N504" s="92">
        <v>0.25190000000000001</v>
      </c>
      <c r="O504" s="93">
        <f t="shared" si="143"/>
        <v>24.24</v>
      </c>
      <c r="P504" s="93"/>
      <c r="Q504" s="93">
        <f t="shared" si="144"/>
        <v>0</v>
      </c>
      <c r="R504" s="93">
        <f t="shared" si="145"/>
        <v>0</v>
      </c>
      <c r="S504" s="94">
        <f t="shared" si="146"/>
        <v>0</v>
      </c>
      <c r="T504" s="118"/>
      <c r="U504" s="118"/>
      <c r="V504" s="6" t="str">
        <f t="shared" si="105"/>
        <v>12.123</v>
      </c>
      <c r="W504" s="6" t="b">
        <f t="shared" si="147"/>
        <v>0</v>
      </c>
      <c r="X504" s="118"/>
      <c r="Y504" s="118"/>
      <c r="Z504" s="118"/>
      <c r="AA504" s="204"/>
      <c r="AB504" s="85"/>
      <c r="AC504" s="95"/>
      <c r="AD504" s="96"/>
      <c r="AE504" s="97"/>
      <c r="AF504" s="89"/>
      <c r="AG504" s="98"/>
      <c r="AH504" s="90"/>
      <c r="AI504" s="90"/>
      <c r="AJ504" s="90"/>
      <c r="AK504" s="91"/>
      <c r="AL504" s="99"/>
      <c r="AM504" s="93"/>
      <c r="AN504" s="93"/>
      <c r="AO504" s="93"/>
      <c r="AP504" s="93"/>
      <c r="AQ504" s="94"/>
    </row>
    <row r="505" spans="1:43" ht="26.25" customHeight="1">
      <c r="A505" s="122"/>
      <c r="B505" s="123"/>
      <c r="C505" s="122"/>
      <c r="D505" s="124" t="s">
        <v>1061</v>
      </c>
      <c r="E505" s="86">
        <v>95814</v>
      </c>
      <c r="F505" s="125" t="s">
        <v>28</v>
      </c>
      <c r="G505" s="88" t="s">
        <v>1062</v>
      </c>
      <c r="H505" s="185" t="s">
        <v>76</v>
      </c>
      <c r="I505" s="200"/>
      <c r="J505" s="94"/>
      <c r="K505" s="94">
        <v>8.9499999999999993</v>
      </c>
      <c r="L505" s="94">
        <v>15.9</v>
      </c>
      <c r="M505" s="186">
        <f t="shared" si="142"/>
        <v>24.85</v>
      </c>
      <c r="N505" s="92">
        <v>0.25190000000000001</v>
      </c>
      <c r="O505" s="93">
        <f t="shared" si="143"/>
        <v>31.1</v>
      </c>
      <c r="P505" s="93"/>
      <c r="Q505" s="93">
        <f t="shared" si="144"/>
        <v>0</v>
      </c>
      <c r="R505" s="93">
        <f t="shared" si="145"/>
        <v>0</v>
      </c>
      <c r="S505" s="94">
        <f t="shared" si="146"/>
        <v>0</v>
      </c>
      <c r="T505" s="118"/>
      <c r="U505" s="118"/>
      <c r="V505" s="6" t="str">
        <f t="shared" si="105"/>
        <v>12.124</v>
      </c>
      <c r="W505" s="6" t="b">
        <f t="shared" si="147"/>
        <v>0</v>
      </c>
      <c r="X505" s="118"/>
      <c r="Y505" s="118"/>
      <c r="Z505" s="118"/>
      <c r="AA505" s="204"/>
      <c r="AB505" s="85"/>
      <c r="AC505" s="95"/>
      <c r="AD505" s="96"/>
      <c r="AE505" s="97"/>
      <c r="AF505" s="89"/>
      <c r="AG505" s="98"/>
      <c r="AH505" s="90"/>
      <c r="AI505" s="90"/>
      <c r="AJ505" s="90"/>
      <c r="AK505" s="91"/>
      <c r="AL505" s="99"/>
      <c r="AM505" s="93"/>
      <c r="AN505" s="93"/>
      <c r="AO505" s="93"/>
      <c r="AP505" s="93"/>
      <c r="AQ505" s="94"/>
    </row>
    <row r="506" spans="1:43" ht="26.25" customHeight="1">
      <c r="A506" s="122"/>
      <c r="B506" s="123"/>
      <c r="C506" s="122"/>
      <c r="D506" s="124" t="s">
        <v>1063</v>
      </c>
      <c r="E506" s="86">
        <v>95816</v>
      </c>
      <c r="F506" s="125" t="s">
        <v>28</v>
      </c>
      <c r="G506" s="88" t="s">
        <v>1064</v>
      </c>
      <c r="H506" s="185" t="s">
        <v>76</v>
      </c>
      <c r="I506" s="200"/>
      <c r="J506" s="94"/>
      <c r="K506" s="94">
        <v>13.88</v>
      </c>
      <c r="L506" s="94">
        <v>19.72</v>
      </c>
      <c r="M506" s="186">
        <f t="shared" si="142"/>
        <v>33.6</v>
      </c>
      <c r="N506" s="92">
        <v>0.25190000000000001</v>
      </c>
      <c r="O506" s="93">
        <f t="shared" si="143"/>
        <v>42.06</v>
      </c>
      <c r="P506" s="93"/>
      <c r="Q506" s="93">
        <f t="shared" si="144"/>
        <v>0</v>
      </c>
      <c r="R506" s="93">
        <f t="shared" si="145"/>
        <v>0</v>
      </c>
      <c r="S506" s="94">
        <f t="shared" si="146"/>
        <v>0</v>
      </c>
      <c r="T506" s="118"/>
      <c r="U506" s="118"/>
      <c r="V506" s="6" t="str">
        <f t="shared" si="105"/>
        <v>12.125</v>
      </c>
      <c r="W506" s="6" t="b">
        <f t="shared" si="147"/>
        <v>0</v>
      </c>
      <c r="X506" s="118"/>
      <c r="Y506" s="118"/>
      <c r="Z506" s="118"/>
      <c r="AA506" s="204"/>
      <c r="AB506" s="85"/>
      <c r="AC506" s="95"/>
      <c r="AD506" s="96"/>
      <c r="AE506" s="97"/>
      <c r="AF506" s="89"/>
      <c r="AG506" s="98"/>
      <c r="AH506" s="90"/>
      <c r="AI506" s="90"/>
      <c r="AJ506" s="90"/>
      <c r="AK506" s="91"/>
      <c r="AL506" s="99"/>
      <c r="AM506" s="93"/>
      <c r="AN506" s="93"/>
      <c r="AO506" s="93"/>
      <c r="AP506" s="93"/>
      <c r="AQ506" s="94"/>
    </row>
    <row r="507" spans="1:43" ht="26.25" customHeight="1">
      <c r="A507" s="122"/>
      <c r="B507" s="123"/>
      <c r="C507" s="122"/>
      <c r="D507" s="124" t="s">
        <v>1065</v>
      </c>
      <c r="E507" s="86">
        <v>95817</v>
      </c>
      <c r="F507" s="125" t="s">
        <v>28</v>
      </c>
      <c r="G507" s="88" t="s">
        <v>1066</v>
      </c>
      <c r="H507" s="185" t="s">
        <v>76</v>
      </c>
      <c r="I507" s="200"/>
      <c r="J507" s="94"/>
      <c r="K507" s="94">
        <v>19.21</v>
      </c>
      <c r="L507" s="94">
        <v>20.74</v>
      </c>
      <c r="M507" s="186">
        <f t="shared" si="142"/>
        <v>39.950000000000003</v>
      </c>
      <c r="N507" s="92">
        <v>0.25190000000000001</v>
      </c>
      <c r="O507" s="93">
        <f t="shared" si="143"/>
        <v>50.01</v>
      </c>
      <c r="P507" s="93"/>
      <c r="Q507" s="93">
        <f t="shared" si="144"/>
        <v>0</v>
      </c>
      <c r="R507" s="93">
        <f t="shared" si="145"/>
        <v>0</v>
      </c>
      <c r="S507" s="94">
        <f t="shared" si="146"/>
        <v>0</v>
      </c>
      <c r="T507" s="118"/>
      <c r="U507" s="118"/>
      <c r="V507" s="6" t="str">
        <f t="shared" si="105"/>
        <v>12.126</v>
      </c>
      <c r="W507" s="6" t="b">
        <f t="shared" si="147"/>
        <v>0</v>
      </c>
      <c r="X507" s="118"/>
      <c r="Y507" s="118"/>
      <c r="Z507" s="118"/>
      <c r="AA507" s="204"/>
      <c r="AB507" s="85"/>
      <c r="AC507" s="95"/>
      <c r="AD507" s="96"/>
      <c r="AE507" s="97"/>
      <c r="AF507" s="89"/>
      <c r="AG507" s="98"/>
      <c r="AH507" s="90"/>
      <c r="AI507" s="90"/>
      <c r="AJ507" s="90"/>
      <c r="AK507" s="91"/>
      <c r="AL507" s="99"/>
      <c r="AM507" s="93"/>
      <c r="AN507" s="93"/>
      <c r="AO507" s="93"/>
      <c r="AP507" s="93"/>
      <c r="AQ507" s="94"/>
    </row>
    <row r="508" spans="1:43" ht="26.25" customHeight="1">
      <c r="A508" s="122"/>
      <c r="B508" s="123"/>
      <c r="C508" s="122"/>
      <c r="D508" s="124" t="s">
        <v>1067</v>
      </c>
      <c r="E508" s="86">
        <v>39346</v>
      </c>
      <c r="F508" s="125" t="s">
        <v>28</v>
      </c>
      <c r="G508" s="88" t="s">
        <v>1068</v>
      </c>
      <c r="H508" s="185" t="s">
        <v>76</v>
      </c>
      <c r="I508" s="200"/>
      <c r="J508" s="94"/>
      <c r="K508" s="94">
        <v>0</v>
      </c>
      <c r="L508" s="94">
        <v>3.63</v>
      </c>
      <c r="M508" s="186">
        <f t="shared" si="142"/>
        <v>3.63</v>
      </c>
      <c r="N508" s="92">
        <v>0.25190000000000001</v>
      </c>
      <c r="O508" s="93">
        <f t="shared" si="143"/>
        <v>4.54</v>
      </c>
      <c r="P508" s="93"/>
      <c r="Q508" s="93">
        <f t="shared" si="144"/>
        <v>0</v>
      </c>
      <c r="R508" s="93">
        <f t="shared" si="145"/>
        <v>0</v>
      </c>
      <c r="S508" s="94">
        <f t="shared" si="146"/>
        <v>0</v>
      </c>
      <c r="T508" s="118"/>
      <c r="U508" s="118"/>
      <c r="V508" s="6" t="str">
        <f t="shared" si="105"/>
        <v>12.127</v>
      </c>
      <c r="W508" s="6" t="b">
        <f t="shared" si="147"/>
        <v>0</v>
      </c>
      <c r="X508" s="118"/>
      <c r="Y508" s="118"/>
      <c r="Z508" s="118"/>
      <c r="AA508" s="204"/>
      <c r="AB508" s="85"/>
      <c r="AC508" s="95"/>
      <c r="AD508" s="96"/>
      <c r="AE508" s="97"/>
      <c r="AF508" s="89"/>
      <c r="AG508" s="98"/>
      <c r="AH508" s="90"/>
      <c r="AI508" s="90"/>
      <c r="AJ508" s="90"/>
      <c r="AK508" s="91"/>
      <c r="AL508" s="99"/>
      <c r="AM508" s="93"/>
      <c r="AN508" s="93"/>
      <c r="AO508" s="93"/>
      <c r="AP508" s="93"/>
      <c r="AQ508" s="94"/>
    </row>
    <row r="509" spans="1:43" ht="26.25" customHeight="1">
      <c r="A509" s="122"/>
      <c r="B509" s="123"/>
      <c r="C509" s="122"/>
      <c r="D509" s="124" t="s">
        <v>1069</v>
      </c>
      <c r="E509" s="86">
        <v>39350</v>
      </c>
      <c r="F509" s="125" t="s">
        <v>28</v>
      </c>
      <c r="G509" s="88" t="s">
        <v>1070</v>
      </c>
      <c r="H509" s="185" t="s">
        <v>76</v>
      </c>
      <c r="I509" s="200"/>
      <c r="J509" s="94"/>
      <c r="K509" s="94">
        <v>0</v>
      </c>
      <c r="L509" s="94">
        <v>3.91</v>
      </c>
      <c r="M509" s="186">
        <f t="shared" si="142"/>
        <v>3.91</v>
      </c>
      <c r="N509" s="92">
        <v>0.25190000000000001</v>
      </c>
      <c r="O509" s="93">
        <f t="shared" si="143"/>
        <v>4.8899999999999997</v>
      </c>
      <c r="P509" s="93"/>
      <c r="Q509" s="93">
        <f t="shared" si="144"/>
        <v>0</v>
      </c>
      <c r="R509" s="93">
        <f t="shared" si="145"/>
        <v>0</v>
      </c>
      <c r="S509" s="94">
        <f t="shared" si="146"/>
        <v>0</v>
      </c>
      <c r="T509" s="118"/>
      <c r="U509" s="118"/>
      <c r="V509" s="6" t="str">
        <f t="shared" si="105"/>
        <v>12.128</v>
      </c>
      <c r="W509" s="6" t="b">
        <f t="shared" si="147"/>
        <v>0</v>
      </c>
      <c r="X509" s="118"/>
      <c r="Y509" s="118"/>
      <c r="Z509" s="118"/>
      <c r="AA509" s="204"/>
      <c r="AB509" s="85"/>
      <c r="AC509" s="95"/>
      <c r="AD509" s="96"/>
      <c r="AE509" s="97"/>
      <c r="AF509" s="89"/>
      <c r="AG509" s="98"/>
      <c r="AH509" s="90"/>
      <c r="AI509" s="90"/>
      <c r="AJ509" s="90"/>
      <c r="AK509" s="91"/>
      <c r="AL509" s="99"/>
      <c r="AM509" s="93"/>
      <c r="AN509" s="93"/>
      <c r="AO509" s="93"/>
      <c r="AP509" s="93"/>
      <c r="AQ509" s="94"/>
    </row>
    <row r="510" spans="1:43" ht="26.25" customHeight="1">
      <c r="A510" s="122"/>
      <c r="B510" s="123"/>
      <c r="C510" s="122"/>
      <c r="D510" s="124" t="s">
        <v>1071</v>
      </c>
      <c r="E510" s="86">
        <v>39351</v>
      </c>
      <c r="F510" s="125" t="s">
        <v>28</v>
      </c>
      <c r="G510" s="88" t="s">
        <v>1072</v>
      </c>
      <c r="H510" s="185" t="s">
        <v>76</v>
      </c>
      <c r="I510" s="200"/>
      <c r="J510" s="94"/>
      <c r="K510" s="94">
        <v>0</v>
      </c>
      <c r="L510" s="94">
        <v>4.53</v>
      </c>
      <c r="M510" s="186">
        <f t="shared" ref="M510:M522" si="148">SUM(K510:L510)</f>
        <v>4.53</v>
      </c>
      <c r="N510" s="92">
        <v>0.25190000000000001</v>
      </c>
      <c r="O510" s="93">
        <f t="shared" ref="O510:O522" si="149">IF(N510="-",M510,(TRUNC(M510*(1+N510),2)))</f>
        <v>5.67</v>
      </c>
      <c r="P510" s="93"/>
      <c r="Q510" s="93">
        <f t="shared" ref="Q510:Q522" si="150">IF($L510=0,$S510,IF(K510=0,0,IF($N510&lt;&gt;"-",IFERROR(TRUNC(TRUNC((K510*(1+$N510)),2)*$I510,2),0),IFERROR(TRUNC(K510*$I510,2),0))))</f>
        <v>0</v>
      </c>
      <c r="R510" s="93">
        <f t="shared" ref="R510:R522" si="151">IF(L510=0,0,S510-Q510)</f>
        <v>0</v>
      </c>
      <c r="S510" s="94">
        <f t="shared" ref="S510:S522" si="152">IFERROR(ROUND(ROUND(O510,2)*ROUND(I510,2),2),0)</f>
        <v>0</v>
      </c>
      <c r="T510" s="118"/>
      <c r="U510" s="118"/>
      <c r="V510" s="6" t="str">
        <f t="shared" si="105"/>
        <v>12.129</v>
      </c>
      <c r="W510" s="6" t="b">
        <f t="shared" si="147"/>
        <v>0</v>
      </c>
      <c r="X510" s="118"/>
      <c r="Y510" s="118"/>
      <c r="Z510" s="118"/>
      <c r="AA510" s="204"/>
      <c r="AB510" s="85"/>
      <c r="AC510" s="95"/>
      <c r="AD510" s="96"/>
      <c r="AE510" s="97"/>
      <c r="AF510" s="89"/>
      <c r="AG510" s="98"/>
      <c r="AH510" s="90"/>
      <c r="AI510" s="90"/>
      <c r="AJ510" s="90"/>
      <c r="AK510" s="91"/>
      <c r="AL510" s="99"/>
      <c r="AM510" s="93"/>
      <c r="AN510" s="93"/>
      <c r="AO510" s="93"/>
      <c r="AP510" s="93"/>
      <c r="AQ510" s="94"/>
    </row>
    <row r="511" spans="1:43" ht="26.25" customHeight="1">
      <c r="A511" s="122"/>
      <c r="B511" s="123"/>
      <c r="C511" s="122"/>
      <c r="D511" s="124" t="s">
        <v>1073</v>
      </c>
      <c r="E511" s="86">
        <v>39352</v>
      </c>
      <c r="F511" s="125" t="s">
        <v>28</v>
      </c>
      <c r="G511" s="88" t="s">
        <v>1074</v>
      </c>
      <c r="H511" s="185" t="s">
        <v>76</v>
      </c>
      <c r="I511" s="200"/>
      <c r="J511" s="94"/>
      <c r="K511" s="94">
        <v>0</v>
      </c>
      <c r="L511" s="94">
        <v>3.63</v>
      </c>
      <c r="M511" s="186">
        <f t="shared" si="148"/>
        <v>3.63</v>
      </c>
      <c r="N511" s="92">
        <v>0.25190000000000001</v>
      </c>
      <c r="O511" s="93">
        <f t="shared" si="149"/>
        <v>4.54</v>
      </c>
      <c r="P511" s="93"/>
      <c r="Q511" s="93">
        <f t="shared" si="150"/>
        <v>0</v>
      </c>
      <c r="R511" s="93">
        <f t="shared" si="151"/>
        <v>0</v>
      </c>
      <c r="S511" s="94">
        <f t="shared" si="152"/>
        <v>0</v>
      </c>
      <c r="T511" s="118"/>
      <c r="U511" s="118"/>
      <c r="V511" s="6" t="str">
        <f t="shared" ref="V511:V574" si="153">D511</f>
        <v>12.130</v>
      </c>
      <c r="W511" s="6" t="b">
        <f t="shared" si="147"/>
        <v>0</v>
      </c>
      <c r="X511" s="118"/>
      <c r="Y511" s="118"/>
      <c r="Z511" s="118"/>
      <c r="AA511" s="204"/>
      <c r="AB511" s="85"/>
      <c r="AC511" s="95"/>
      <c r="AD511" s="96"/>
      <c r="AE511" s="97"/>
      <c r="AF511" s="89"/>
      <c r="AG511" s="98"/>
      <c r="AH511" s="90"/>
      <c r="AI511" s="90"/>
      <c r="AJ511" s="90"/>
      <c r="AK511" s="91"/>
      <c r="AL511" s="99"/>
      <c r="AM511" s="93"/>
      <c r="AN511" s="93"/>
      <c r="AO511" s="93"/>
      <c r="AP511" s="93"/>
      <c r="AQ511" s="94"/>
    </row>
    <row r="512" spans="1:43" ht="26.25" customHeight="1">
      <c r="A512" s="122"/>
      <c r="B512" s="123"/>
      <c r="C512" s="122"/>
      <c r="D512" s="124" t="s">
        <v>1075</v>
      </c>
      <c r="E512" s="86">
        <v>7543</v>
      </c>
      <c r="F512" s="125" t="s">
        <v>28</v>
      </c>
      <c r="G512" s="88" t="s">
        <v>1076</v>
      </c>
      <c r="H512" s="185" t="s">
        <v>76</v>
      </c>
      <c r="I512" s="200"/>
      <c r="J512" s="94"/>
      <c r="K512" s="94">
        <v>0</v>
      </c>
      <c r="L512" s="94">
        <v>5.89</v>
      </c>
      <c r="M512" s="186">
        <f t="shared" si="148"/>
        <v>5.89</v>
      </c>
      <c r="N512" s="92">
        <v>0.25190000000000001</v>
      </c>
      <c r="O512" s="93">
        <f t="shared" si="149"/>
        <v>7.37</v>
      </c>
      <c r="P512" s="93"/>
      <c r="Q512" s="93">
        <f t="shared" si="150"/>
        <v>0</v>
      </c>
      <c r="R512" s="93">
        <f t="shared" si="151"/>
        <v>0</v>
      </c>
      <c r="S512" s="94">
        <f t="shared" si="152"/>
        <v>0</v>
      </c>
      <c r="T512" s="118"/>
      <c r="U512" s="118"/>
      <c r="V512" s="6" t="str">
        <f t="shared" si="153"/>
        <v>12.131</v>
      </c>
      <c r="W512" s="6" t="b">
        <f t="shared" si="147"/>
        <v>0</v>
      </c>
      <c r="X512" s="118"/>
      <c r="Y512" s="118"/>
      <c r="Z512" s="118"/>
      <c r="AA512" s="204"/>
      <c r="AB512" s="85"/>
      <c r="AC512" s="95"/>
      <c r="AD512" s="96"/>
      <c r="AE512" s="97"/>
      <c r="AF512" s="89"/>
      <c r="AG512" s="98"/>
      <c r="AH512" s="90"/>
      <c r="AI512" s="90"/>
      <c r="AJ512" s="90"/>
      <c r="AK512" s="91"/>
      <c r="AL512" s="99"/>
      <c r="AM512" s="93"/>
      <c r="AN512" s="93"/>
      <c r="AO512" s="93"/>
      <c r="AP512" s="93"/>
      <c r="AQ512" s="94"/>
    </row>
    <row r="513" spans="1:59" ht="26.25" customHeight="1">
      <c r="A513" s="122"/>
      <c r="B513" s="123"/>
      <c r="C513" s="122"/>
      <c r="D513" s="124" t="s">
        <v>1077</v>
      </c>
      <c r="E513" s="86">
        <v>7552</v>
      </c>
      <c r="F513" s="125" t="s">
        <v>28</v>
      </c>
      <c r="G513" s="88" t="s">
        <v>1078</v>
      </c>
      <c r="H513" s="185" t="s">
        <v>76</v>
      </c>
      <c r="I513" s="200"/>
      <c r="J513" s="94"/>
      <c r="K513" s="94">
        <v>0</v>
      </c>
      <c r="L513" s="94">
        <v>30.42</v>
      </c>
      <c r="M513" s="186">
        <f t="shared" si="148"/>
        <v>30.42</v>
      </c>
      <c r="N513" s="92">
        <v>0.25190000000000001</v>
      </c>
      <c r="O513" s="93">
        <f t="shared" si="149"/>
        <v>38.08</v>
      </c>
      <c r="P513" s="93"/>
      <c r="Q513" s="93">
        <f t="shared" si="150"/>
        <v>0</v>
      </c>
      <c r="R513" s="93">
        <f t="shared" si="151"/>
        <v>0</v>
      </c>
      <c r="S513" s="94">
        <f t="shared" si="152"/>
        <v>0</v>
      </c>
      <c r="T513" s="118"/>
      <c r="U513" s="118"/>
      <c r="V513" s="6" t="str">
        <f t="shared" si="153"/>
        <v>12.132</v>
      </c>
      <c r="W513" s="6" t="b">
        <f t="shared" si="147"/>
        <v>0</v>
      </c>
      <c r="X513" s="118"/>
      <c r="Y513" s="118"/>
      <c r="Z513" s="118"/>
      <c r="AA513" s="204"/>
      <c r="AB513" s="85"/>
      <c r="AC513" s="95"/>
      <c r="AD513" s="96"/>
      <c r="AE513" s="97"/>
      <c r="AF513" s="89"/>
      <c r="AG513" s="98"/>
      <c r="AH513" s="90"/>
      <c r="AI513" s="90"/>
      <c r="AJ513" s="90"/>
      <c r="AK513" s="91"/>
      <c r="AL513" s="99"/>
      <c r="AM513" s="93"/>
      <c r="AN513" s="93"/>
      <c r="AO513" s="93"/>
      <c r="AP513" s="93"/>
      <c r="AQ513" s="94"/>
    </row>
    <row r="514" spans="1:59" ht="26.25" customHeight="1">
      <c r="A514" s="122"/>
      <c r="B514" s="123"/>
      <c r="C514" s="122"/>
      <c r="D514" s="124" t="s">
        <v>1079</v>
      </c>
      <c r="E514" s="86">
        <v>97881</v>
      </c>
      <c r="F514" s="125" t="s">
        <v>28</v>
      </c>
      <c r="G514" s="88" t="s">
        <v>1080</v>
      </c>
      <c r="H514" s="185" t="s">
        <v>76</v>
      </c>
      <c r="I514" s="200"/>
      <c r="J514" s="94"/>
      <c r="K514" s="94">
        <v>22.02</v>
      </c>
      <c r="L514" s="94">
        <v>117.2</v>
      </c>
      <c r="M514" s="186">
        <f t="shared" si="148"/>
        <v>139.22</v>
      </c>
      <c r="N514" s="92">
        <v>0.25190000000000001</v>
      </c>
      <c r="O514" s="93">
        <f t="shared" si="149"/>
        <v>174.28</v>
      </c>
      <c r="P514" s="93"/>
      <c r="Q514" s="93">
        <f t="shared" si="150"/>
        <v>0</v>
      </c>
      <c r="R514" s="93">
        <f t="shared" si="151"/>
        <v>0</v>
      </c>
      <c r="S514" s="94">
        <f t="shared" si="152"/>
        <v>0</v>
      </c>
      <c r="T514" s="118"/>
      <c r="U514" s="118"/>
      <c r="V514" s="6" t="str">
        <f t="shared" si="153"/>
        <v>12.133</v>
      </c>
      <c r="W514" s="6" t="b">
        <f t="shared" si="147"/>
        <v>0</v>
      </c>
      <c r="X514" s="118"/>
      <c r="Y514" s="118"/>
      <c r="Z514" s="118"/>
      <c r="AA514" s="204"/>
      <c r="AB514" s="85"/>
      <c r="AC514" s="95"/>
      <c r="AD514" s="96"/>
      <c r="AE514" s="97"/>
      <c r="AF514" s="89"/>
      <c r="AG514" s="98"/>
      <c r="AH514" s="90"/>
      <c r="AI514" s="90"/>
      <c r="AJ514" s="90"/>
      <c r="AK514" s="91"/>
      <c r="AL514" s="99"/>
      <c r="AM514" s="93"/>
      <c r="AN514" s="93"/>
      <c r="AO514" s="93"/>
      <c r="AP514" s="93"/>
      <c r="AQ514" s="94"/>
    </row>
    <row r="515" spans="1:59" ht="26.25" customHeight="1">
      <c r="A515" s="122"/>
      <c r="B515" s="123"/>
      <c r="C515" s="122"/>
      <c r="D515" s="124" t="s">
        <v>1081</v>
      </c>
      <c r="E515" s="86">
        <v>97882</v>
      </c>
      <c r="F515" s="125" t="s">
        <v>28</v>
      </c>
      <c r="G515" s="88" t="s">
        <v>1082</v>
      </c>
      <c r="H515" s="185" t="s">
        <v>76</v>
      </c>
      <c r="I515" s="200"/>
      <c r="J515" s="94"/>
      <c r="K515" s="94">
        <v>31.42</v>
      </c>
      <c r="L515" s="94">
        <v>188.52</v>
      </c>
      <c r="M515" s="186">
        <f t="shared" si="148"/>
        <v>219.94</v>
      </c>
      <c r="N515" s="92">
        <v>0.25190000000000001</v>
      </c>
      <c r="O515" s="93">
        <f t="shared" si="149"/>
        <v>275.33999999999997</v>
      </c>
      <c r="P515" s="93"/>
      <c r="Q515" s="93">
        <f t="shared" si="150"/>
        <v>0</v>
      </c>
      <c r="R515" s="93">
        <f t="shared" si="151"/>
        <v>0</v>
      </c>
      <c r="S515" s="94">
        <f t="shared" si="152"/>
        <v>0</v>
      </c>
      <c r="T515" s="118"/>
      <c r="U515" s="118"/>
      <c r="V515" s="6" t="str">
        <f t="shared" si="153"/>
        <v>12.134</v>
      </c>
      <c r="W515" s="6" t="b">
        <f t="shared" si="147"/>
        <v>0</v>
      </c>
      <c r="X515" s="118"/>
      <c r="Y515" s="118"/>
      <c r="Z515" s="118"/>
      <c r="AA515" s="204"/>
      <c r="AB515" s="85"/>
      <c r="AC515" s="95"/>
      <c r="AD515" s="96"/>
      <c r="AE515" s="97"/>
      <c r="AF515" s="89"/>
      <c r="AG515" s="98"/>
      <c r="AH515" s="90"/>
      <c r="AI515" s="90"/>
      <c r="AJ515" s="90"/>
      <c r="AK515" s="91"/>
      <c r="AL515" s="99"/>
      <c r="AM515" s="93"/>
      <c r="AN515" s="93"/>
      <c r="AO515" s="93"/>
      <c r="AP515" s="93"/>
      <c r="AQ515" s="94"/>
    </row>
    <row r="516" spans="1:59" ht="26.25" customHeight="1">
      <c r="A516" s="122"/>
      <c r="B516" s="123"/>
      <c r="C516" s="122"/>
      <c r="D516" s="124" t="s">
        <v>1083</v>
      </c>
      <c r="E516" s="86">
        <v>97886</v>
      </c>
      <c r="F516" s="125" t="s">
        <v>28</v>
      </c>
      <c r="G516" s="88" t="s">
        <v>1084</v>
      </c>
      <c r="H516" s="185" t="s">
        <v>76</v>
      </c>
      <c r="I516" s="200"/>
      <c r="J516" s="94"/>
      <c r="K516" s="94">
        <v>81.93</v>
      </c>
      <c r="L516" s="94">
        <v>86.66</v>
      </c>
      <c r="M516" s="186">
        <f t="shared" si="148"/>
        <v>168.59</v>
      </c>
      <c r="N516" s="92">
        <v>0.25190000000000001</v>
      </c>
      <c r="O516" s="93">
        <f t="shared" si="149"/>
        <v>211.05</v>
      </c>
      <c r="P516" s="93"/>
      <c r="Q516" s="93">
        <f t="shared" si="150"/>
        <v>0</v>
      </c>
      <c r="R516" s="93">
        <f t="shared" si="151"/>
        <v>0</v>
      </c>
      <c r="S516" s="94">
        <f t="shared" si="152"/>
        <v>0</v>
      </c>
      <c r="T516" s="118"/>
      <c r="U516" s="118"/>
      <c r="V516" s="6" t="str">
        <f t="shared" si="153"/>
        <v>12.135</v>
      </c>
      <c r="W516" s="6" t="b">
        <f t="shared" si="147"/>
        <v>0</v>
      </c>
      <c r="X516" s="118"/>
      <c r="Y516" s="118"/>
      <c r="Z516" s="118"/>
      <c r="AA516" s="204"/>
      <c r="AB516" s="85"/>
      <c r="AC516" s="95"/>
      <c r="AD516" s="96"/>
      <c r="AE516" s="97"/>
      <c r="AF516" s="89"/>
      <c r="AG516" s="98"/>
      <c r="AH516" s="90"/>
      <c r="AI516" s="90"/>
      <c r="AJ516" s="90"/>
      <c r="AK516" s="91"/>
      <c r="AL516" s="99"/>
      <c r="AM516" s="93"/>
      <c r="AN516" s="93"/>
      <c r="AO516" s="93"/>
      <c r="AP516" s="93"/>
      <c r="AQ516" s="94"/>
    </row>
    <row r="517" spans="1:59" ht="26.25" customHeight="1">
      <c r="A517" s="122"/>
      <c r="B517" s="123"/>
      <c r="C517" s="122"/>
      <c r="D517" s="124" t="s">
        <v>1085</v>
      </c>
      <c r="E517" s="86">
        <v>97887</v>
      </c>
      <c r="F517" s="125" t="s">
        <v>28</v>
      </c>
      <c r="G517" s="88" t="s">
        <v>1086</v>
      </c>
      <c r="H517" s="185" t="s">
        <v>76</v>
      </c>
      <c r="I517" s="200"/>
      <c r="J517" s="94"/>
      <c r="K517" s="94">
        <v>128.72999999999999</v>
      </c>
      <c r="L517" s="94">
        <v>136.71</v>
      </c>
      <c r="M517" s="186">
        <f t="shared" si="148"/>
        <v>265.44</v>
      </c>
      <c r="N517" s="92">
        <v>0.25190000000000001</v>
      </c>
      <c r="O517" s="93">
        <f t="shared" si="149"/>
        <v>332.3</v>
      </c>
      <c r="P517" s="93"/>
      <c r="Q517" s="93">
        <f t="shared" si="150"/>
        <v>0</v>
      </c>
      <c r="R517" s="93">
        <f t="shared" si="151"/>
        <v>0</v>
      </c>
      <c r="S517" s="94">
        <f t="shared" si="152"/>
        <v>0</v>
      </c>
      <c r="T517" s="118"/>
      <c r="U517" s="118"/>
      <c r="V517" s="6" t="str">
        <f t="shared" si="153"/>
        <v>12.136</v>
      </c>
      <c r="W517" s="6" t="b">
        <f t="shared" si="147"/>
        <v>0</v>
      </c>
      <c r="X517" s="118"/>
      <c r="Y517" s="118"/>
      <c r="Z517" s="118"/>
      <c r="AA517" s="204"/>
      <c r="AB517" s="85"/>
      <c r="AC517" s="95"/>
      <c r="AD517" s="96"/>
      <c r="AE517" s="97"/>
      <c r="AF517" s="89"/>
      <c r="AG517" s="98"/>
      <c r="AH517" s="90"/>
      <c r="AI517" s="90"/>
      <c r="AJ517" s="90"/>
      <c r="AK517" s="91"/>
      <c r="AL517" s="99"/>
      <c r="AM517" s="93"/>
      <c r="AN517" s="93"/>
      <c r="AO517" s="93"/>
      <c r="AP517" s="93"/>
      <c r="AQ517" s="94"/>
    </row>
    <row r="518" spans="1:59" ht="26.25" customHeight="1">
      <c r="A518" s="122"/>
      <c r="B518" s="123"/>
      <c r="C518" s="122"/>
      <c r="D518" s="124" t="s">
        <v>1087</v>
      </c>
      <c r="E518" s="86" t="s">
        <v>1088</v>
      </c>
      <c r="F518" s="125" t="s">
        <v>42</v>
      </c>
      <c r="G518" s="88" t="s">
        <v>1089</v>
      </c>
      <c r="H518" s="185" t="s">
        <v>76</v>
      </c>
      <c r="I518" s="200"/>
      <c r="J518" s="94"/>
      <c r="K518" s="94">
        <v>3.86</v>
      </c>
      <c r="L518" s="94">
        <v>128.63999999999999</v>
      </c>
      <c r="M518" s="186">
        <f t="shared" si="148"/>
        <v>132.5</v>
      </c>
      <c r="N518" s="92">
        <v>0.25190000000000001</v>
      </c>
      <c r="O518" s="93">
        <f t="shared" si="149"/>
        <v>165.87</v>
      </c>
      <c r="P518" s="93"/>
      <c r="Q518" s="93">
        <f t="shared" si="150"/>
        <v>0</v>
      </c>
      <c r="R518" s="93">
        <f t="shared" si="151"/>
        <v>0</v>
      </c>
      <c r="S518" s="94">
        <f t="shared" si="152"/>
        <v>0</v>
      </c>
      <c r="T518" s="118"/>
      <c r="U518" s="118"/>
      <c r="V518" s="6" t="str">
        <f t="shared" si="153"/>
        <v>12.137</v>
      </c>
      <c r="W518" s="6" t="b">
        <f t="shared" si="147"/>
        <v>0</v>
      </c>
      <c r="X518" s="118"/>
      <c r="Y518" s="118"/>
      <c r="Z518" s="118"/>
      <c r="AA518" s="204"/>
      <c r="AB518" s="85"/>
      <c r="AC518" s="95"/>
      <c r="AD518" s="96"/>
      <c r="AE518" s="97"/>
      <c r="AF518" s="89"/>
      <c r="AG518" s="98"/>
      <c r="AH518" s="90"/>
      <c r="AI518" s="90"/>
      <c r="AJ518" s="90"/>
      <c r="AK518" s="91"/>
      <c r="AL518" s="99"/>
      <c r="AM518" s="93"/>
      <c r="AN518" s="93"/>
      <c r="AO518" s="93"/>
      <c r="AP518" s="93"/>
      <c r="AQ518" s="94"/>
    </row>
    <row r="519" spans="1:59" ht="26.25" customHeight="1">
      <c r="A519" s="122"/>
      <c r="B519" s="123"/>
      <c r="C519" s="122"/>
      <c r="D519" s="124" t="s">
        <v>1090</v>
      </c>
      <c r="E519" s="86" t="s">
        <v>1091</v>
      </c>
      <c r="F519" s="125" t="s">
        <v>42</v>
      </c>
      <c r="G519" s="88" t="s">
        <v>1092</v>
      </c>
      <c r="H519" s="185" t="s">
        <v>76</v>
      </c>
      <c r="I519" s="200"/>
      <c r="J519" s="94"/>
      <c r="K519" s="94">
        <v>3.86</v>
      </c>
      <c r="L519" s="94">
        <v>130.84</v>
      </c>
      <c r="M519" s="186">
        <f t="shared" si="148"/>
        <v>134.70000000000002</v>
      </c>
      <c r="N519" s="92">
        <v>0.25190000000000001</v>
      </c>
      <c r="O519" s="93">
        <f t="shared" si="149"/>
        <v>168.63</v>
      </c>
      <c r="P519" s="93"/>
      <c r="Q519" s="93">
        <f t="shared" si="150"/>
        <v>0</v>
      </c>
      <c r="R519" s="93">
        <f t="shared" si="151"/>
        <v>0</v>
      </c>
      <c r="S519" s="94">
        <f t="shared" si="152"/>
        <v>0</v>
      </c>
      <c r="T519" s="118"/>
      <c r="U519" s="118"/>
      <c r="V519" s="6" t="str">
        <f t="shared" si="153"/>
        <v>12.138</v>
      </c>
      <c r="W519" s="6" t="b">
        <f t="shared" si="147"/>
        <v>0</v>
      </c>
      <c r="X519" s="118"/>
      <c r="Y519" s="118"/>
      <c r="Z519" s="118"/>
      <c r="AA519" s="204"/>
      <c r="AB519" s="85"/>
      <c r="AC519" s="95"/>
      <c r="AD519" s="96"/>
      <c r="AE519" s="97"/>
      <c r="AF519" s="89"/>
      <c r="AG519" s="98"/>
      <c r="AH519" s="90"/>
      <c r="AI519" s="90"/>
      <c r="AJ519" s="90"/>
      <c r="AK519" s="91"/>
      <c r="AL519" s="99"/>
      <c r="AM519" s="93"/>
      <c r="AN519" s="93"/>
      <c r="AO519" s="93"/>
      <c r="AP519" s="93"/>
      <c r="AQ519" s="94"/>
    </row>
    <row r="520" spans="1:59" ht="26.25" customHeight="1">
      <c r="A520" s="122"/>
      <c r="B520" s="123"/>
      <c r="C520" s="122"/>
      <c r="D520" s="124" t="s">
        <v>1093</v>
      </c>
      <c r="E520" s="86" t="s">
        <v>1094</v>
      </c>
      <c r="F520" s="125" t="s">
        <v>42</v>
      </c>
      <c r="G520" s="88" t="s">
        <v>1095</v>
      </c>
      <c r="H520" s="185" t="s">
        <v>76</v>
      </c>
      <c r="I520" s="200"/>
      <c r="J520" s="94"/>
      <c r="K520" s="94">
        <v>15.02</v>
      </c>
      <c r="L520" s="94">
        <v>296.3</v>
      </c>
      <c r="M520" s="186">
        <f t="shared" si="148"/>
        <v>311.32</v>
      </c>
      <c r="N520" s="92">
        <v>0.25190000000000001</v>
      </c>
      <c r="O520" s="93">
        <f t="shared" si="149"/>
        <v>389.74</v>
      </c>
      <c r="P520" s="93"/>
      <c r="Q520" s="93">
        <f t="shared" si="150"/>
        <v>0</v>
      </c>
      <c r="R520" s="93">
        <f t="shared" si="151"/>
        <v>0</v>
      </c>
      <c r="S520" s="94">
        <f t="shared" si="152"/>
        <v>0</v>
      </c>
      <c r="T520" s="118"/>
      <c r="U520" s="118"/>
      <c r="V520" s="6" t="str">
        <f t="shared" si="153"/>
        <v>12.139</v>
      </c>
      <c r="W520" s="6" t="b">
        <f t="shared" si="147"/>
        <v>0</v>
      </c>
      <c r="X520" s="118"/>
      <c r="Y520" s="118"/>
      <c r="Z520" s="118"/>
      <c r="AA520" s="204"/>
      <c r="AB520" s="85"/>
      <c r="AC520" s="95"/>
      <c r="AD520" s="96"/>
      <c r="AE520" s="97"/>
      <c r="AF520" s="89"/>
      <c r="AG520" s="98"/>
      <c r="AH520" s="90"/>
      <c r="AI520" s="90"/>
      <c r="AJ520" s="90"/>
      <c r="AK520" s="91"/>
      <c r="AL520" s="99"/>
      <c r="AM520" s="93"/>
      <c r="AN520" s="93"/>
      <c r="AO520" s="93"/>
      <c r="AP520" s="93"/>
      <c r="AQ520" s="94"/>
    </row>
    <row r="521" spans="1:59" ht="26.25" customHeight="1">
      <c r="A521" s="122"/>
      <c r="B521" s="123"/>
      <c r="C521" s="122"/>
      <c r="D521" s="124" t="s">
        <v>1096</v>
      </c>
      <c r="E521" s="86" t="s">
        <v>1097</v>
      </c>
      <c r="F521" s="125" t="s">
        <v>42</v>
      </c>
      <c r="G521" s="88" t="s">
        <v>1098</v>
      </c>
      <c r="H521" s="185" t="s">
        <v>76</v>
      </c>
      <c r="I521" s="200"/>
      <c r="J521" s="94"/>
      <c r="K521" s="94">
        <v>15.02</v>
      </c>
      <c r="L521" s="94">
        <v>165.17</v>
      </c>
      <c r="M521" s="186">
        <f t="shared" si="148"/>
        <v>180.19</v>
      </c>
      <c r="N521" s="92">
        <v>0.25190000000000001</v>
      </c>
      <c r="O521" s="93">
        <f t="shared" si="149"/>
        <v>225.57</v>
      </c>
      <c r="P521" s="93"/>
      <c r="Q521" s="93">
        <f t="shared" si="150"/>
        <v>0</v>
      </c>
      <c r="R521" s="93">
        <f t="shared" si="151"/>
        <v>0</v>
      </c>
      <c r="S521" s="94">
        <f t="shared" si="152"/>
        <v>0</v>
      </c>
      <c r="T521" s="118"/>
      <c r="U521" s="118"/>
      <c r="V521" s="6" t="str">
        <f t="shared" si="153"/>
        <v>12.140</v>
      </c>
      <c r="W521" s="6" t="b">
        <f t="shared" si="147"/>
        <v>0</v>
      </c>
      <c r="X521" s="118"/>
      <c r="Y521" s="118"/>
      <c r="Z521" s="118"/>
      <c r="AA521" s="204"/>
      <c r="AB521" s="85"/>
      <c r="AC521" s="95"/>
      <c r="AD521" s="96"/>
      <c r="AE521" s="97"/>
      <c r="AF521" s="89"/>
      <c r="AG521" s="98"/>
      <c r="AH521" s="90"/>
      <c r="AI521" s="90"/>
      <c r="AJ521" s="90"/>
      <c r="AK521" s="91"/>
      <c r="AL521" s="99"/>
      <c r="AM521" s="93"/>
      <c r="AN521" s="93"/>
      <c r="AO521" s="93"/>
      <c r="AP521" s="93"/>
      <c r="AQ521" s="94"/>
    </row>
    <row r="522" spans="1:59" ht="26.25" customHeight="1">
      <c r="A522" s="122"/>
      <c r="B522" s="123" t="e">
        <f>S522/$S$697</f>
        <v>#DIV/0!</v>
      </c>
      <c r="C522" s="122"/>
      <c r="D522" s="124" t="s">
        <v>1099</v>
      </c>
      <c r="E522" s="86" t="s">
        <v>1100</v>
      </c>
      <c r="F522" s="125" t="s">
        <v>42</v>
      </c>
      <c r="G522" s="88" t="s">
        <v>1101</v>
      </c>
      <c r="H522" s="185" t="s">
        <v>76</v>
      </c>
      <c r="I522" s="200"/>
      <c r="J522" s="94"/>
      <c r="K522" s="94">
        <v>14.35</v>
      </c>
      <c r="L522" s="94">
        <v>47.36</v>
      </c>
      <c r="M522" s="186">
        <f t="shared" si="148"/>
        <v>61.71</v>
      </c>
      <c r="N522" s="92">
        <v>0.25190000000000001</v>
      </c>
      <c r="O522" s="93">
        <f t="shared" si="149"/>
        <v>77.25</v>
      </c>
      <c r="P522" s="93"/>
      <c r="Q522" s="93">
        <f t="shared" si="150"/>
        <v>0</v>
      </c>
      <c r="R522" s="93">
        <f t="shared" si="151"/>
        <v>0</v>
      </c>
      <c r="S522" s="94">
        <f t="shared" si="152"/>
        <v>0</v>
      </c>
      <c r="T522" s="118"/>
      <c r="U522" s="118"/>
      <c r="V522" s="6" t="str">
        <f t="shared" si="153"/>
        <v>12.141</v>
      </c>
      <c r="W522" s="6" t="b">
        <f t="shared" si="147"/>
        <v>0</v>
      </c>
      <c r="X522" s="118"/>
      <c r="Y522" s="118"/>
      <c r="Z522" s="118"/>
      <c r="AA522" s="204"/>
      <c r="AB522" s="85" t="s">
        <v>913</v>
      </c>
      <c r="AC522" s="95">
        <v>0</v>
      </c>
      <c r="AD522" s="96">
        <v>0</v>
      </c>
      <c r="AE522" s="97" t="s">
        <v>64</v>
      </c>
      <c r="AF522" s="89" t="s">
        <v>64</v>
      </c>
      <c r="AG522" s="98">
        <v>0</v>
      </c>
      <c r="AH522" s="90" t="s">
        <v>64</v>
      </c>
      <c r="AI522" s="90" t="s">
        <v>64</v>
      </c>
      <c r="AJ522" s="90" t="s">
        <v>64</v>
      </c>
      <c r="AK522" s="91" t="s">
        <v>64</v>
      </c>
      <c r="AL522" s="99" t="s">
        <v>64</v>
      </c>
      <c r="AM522" s="93" t="s">
        <v>64</v>
      </c>
      <c r="AN522" s="93">
        <v>0</v>
      </c>
      <c r="AO522" s="93">
        <v>0</v>
      </c>
      <c r="AP522" s="93">
        <v>0</v>
      </c>
      <c r="AQ522" s="94">
        <v>0</v>
      </c>
      <c r="AR522" s="48" t="str">
        <f t="shared" si="140"/>
        <v>revisar</v>
      </c>
      <c r="AS522" s="48" t="str">
        <f t="shared" si="140"/>
        <v>revisar</v>
      </c>
      <c r="AT522" s="48" t="str">
        <f t="shared" si="140"/>
        <v>revisar</v>
      </c>
      <c r="AU522" s="48" t="str">
        <f t="shared" si="140"/>
        <v>revisar</v>
      </c>
      <c r="AV522" s="48" t="str">
        <f t="shared" si="140"/>
        <v>revisar</v>
      </c>
      <c r="AW522" s="48" t="str">
        <f t="shared" si="140"/>
        <v>ok</v>
      </c>
      <c r="AX522" s="48" t="str">
        <f t="shared" si="140"/>
        <v>revisar</v>
      </c>
      <c r="AY522" s="48" t="str">
        <f t="shared" si="140"/>
        <v>revisar</v>
      </c>
      <c r="AZ522" s="48" t="str">
        <f t="shared" si="140"/>
        <v>revisar</v>
      </c>
      <c r="BA522" s="48" t="str">
        <f t="shared" si="139"/>
        <v>revisar</v>
      </c>
      <c r="BB522" s="48" t="str">
        <f t="shared" si="139"/>
        <v>revisar</v>
      </c>
      <c r="BC522" s="48" t="str">
        <f t="shared" si="139"/>
        <v>revisar</v>
      </c>
      <c r="BD522" s="48" t="str">
        <f t="shared" si="132"/>
        <v>ok</v>
      </c>
      <c r="BE522" s="48" t="str">
        <f t="shared" si="132"/>
        <v>ok</v>
      </c>
      <c r="BF522" s="48" t="str">
        <f t="shared" si="132"/>
        <v>ok</v>
      </c>
      <c r="BG522" s="48" t="str">
        <f t="shared" si="132"/>
        <v>ok</v>
      </c>
    </row>
    <row r="523" spans="1:59" ht="6" customHeight="1">
      <c r="A523" s="122"/>
      <c r="B523" s="123"/>
      <c r="C523" s="122"/>
      <c r="D523" s="102"/>
      <c r="E523" s="102"/>
      <c r="F523" s="102"/>
      <c r="G523" s="127"/>
      <c r="H523" s="101"/>
      <c r="I523" s="188"/>
      <c r="J523" s="193"/>
      <c r="K523" s="193"/>
      <c r="L523" s="193"/>
      <c r="M523" s="190"/>
      <c r="N523" s="129"/>
      <c r="O523" s="109"/>
      <c r="P523" s="109"/>
      <c r="Q523" s="109"/>
      <c r="R523" s="109"/>
      <c r="S523" s="110"/>
      <c r="T523" s="118"/>
      <c r="U523" s="118"/>
      <c r="V523" s="6">
        <f t="shared" si="153"/>
        <v>0</v>
      </c>
      <c r="W523" s="6">
        <f t="shared" si="147"/>
        <v>0</v>
      </c>
      <c r="X523" s="118"/>
      <c r="Y523" s="118"/>
      <c r="Z523" s="118"/>
      <c r="AA523" s="204"/>
      <c r="AB523" s="102"/>
      <c r="AC523" s="102"/>
      <c r="AD523" s="102"/>
      <c r="AE523" s="127"/>
      <c r="AF523" s="102"/>
      <c r="AG523" s="131"/>
      <c r="AH523" s="128"/>
      <c r="AI523" s="128"/>
      <c r="AJ523" s="128"/>
      <c r="AK523" s="107"/>
      <c r="AL523" s="129"/>
      <c r="AM523" s="109"/>
      <c r="AN523" s="109"/>
      <c r="AO523" s="109"/>
      <c r="AP523" s="109"/>
      <c r="AQ523" s="110"/>
      <c r="AR523" s="48" t="str">
        <f t="shared" si="140"/>
        <v>ok</v>
      </c>
      <c r="AS523" s="48" t="str">
        <f t="shared" si="140"/>
        <v>ok</v>
      </c>
      <c r="AT523" s="48" t="str">
        <f t="shared" si="140"/>
        <v>ok</v>
      </c>
      <c r="AU523" s="48" t="str">
        <f t="shared" si="140"/>
        <v>ok</v>
      </c>
      <c r="AV523" s="48" t="str">
        <f t="shared" si="140"/>
        <v>ok</v>
      </c>
      <c r="AW523" s="48" t="str">
        <f t="shared" si="140"/>
        <v>ok</v>
      </c>
      <c r="AX523" s="48" t="str">
        <f t="shared" si="140"/>
        <v>ok</v>
      </c>
      <c r="AY523" s="48" t="str">
        <f t="shared" si="140"/>
        <v>ok</v>
      </c>
      <c r="AZ523" s="48" t="str">
        <f t="shared" si="140"/>
        <v>ok</v>
      </c>
      <c r="BA523" s="48" t="str">
        <f t="shared" si="139"/>
        <v>ok</v>
      </c>
      <c r="BB523" s="48" t="str">
        <f t="shared" si="139"/>
        <v>ok</v>
      </c>
      <c r="BC523" s="48" t="str">
        <f t="shared" si="139"/>
        <v>ok</v>
      </c>
      <c r="BD523" s="48" t="str">
        <f t="shared" si="132"/>
        <v>ok</v>
      </c>
      <c r="BE523" s="48" t="str">
        <f t="shared" si="132"/>
        <v>ok</v>
      </c>
      <c r="BF523" s="48" t="str">
        <f t="shared" si="132"/>
        <v>ok</v>
      </c>
      <c r="BG523" s="48" t="str">
        <f t="shared" si="132"/>
        <v>ok</v>
      </c>
    </row>
    <row r="524" spans="1:59" ht="15" customHeight="1">
      <c r="A524" s="51"/>
      <c r="B524" s="52"/>
      <c r="C524" s="51"/>
      <c r="D524" s="111"/>
      <c r="E524" s="112"/>
      <c r="F524" s="112"/>
      <c r="G524" s="112"/>
      <c r="H524" s="191"/>
      <c r="I524" s="192"/>
      <c r="J524" s="191"/>
      <c r="K524" s="191"/>
      <c r="L524" s="191"/>
      <c r="M524" s="191"/>
      <c r="N524" s="83"/>
      <c r="O524" s="113" t="str">
        <f>CONCATENATE("Subtotal ",G381)</f>
        <v>Subtotal INSTALAÇÕES ELÉTRICAS</v>
      </c>
      <c r="P524" s="114"/>
      <c r="Q524" s="114">
        <f>SUM(Q382:Q523)</f>
        <v>0</v>
      </c>
      <c r="R524" s="114">
        <f>SUM(R382:R523)</f>
        <v>0</v>
      </c>
      <c r="S524" s="115">
        <f>SUM(S382:S523)</f>
        <v>0</v>
      </c>
      <c r="T524" s="116"/>
      <c r="U524" s="6">
        <v>1</v>
      </c>
      <c r="V524" s="6"/>
      <c r="W524" s="6"/>
      <c r="X524" s="100">
        <f>SUM(P524:R524)</f>
        <v>0</v>
      </c>
      <c r="Y524" s="6" t="str">
        <f>IF(X524&lt;&gt;S524,"erro","ok")</f>
        <v>ok</v>
      </c>
      <c r="Z524" s="6"/>
      <c r="AA524" s="203"/>
      <c r="AB524" s="111"/>
      <c r="AC524" s="112"/>
      <c r="AD524" s="112"/>
      <c r="AE524" s="112"/>
      <c r="AF524" s="112"/>
      <c r="AG524" s="112"/>
      <c r="AH524" s="112"/>
      <c r="AI524" s="112"/>
      <c r="AJ524" s="112"/>
      <c r="AK524" s="112"/>
      <c r="AL524" s="83"/>
      <c r="AM524" s="113" t="s">
        <v>377</v>
      </c>
      <c r="AN524" s="114">
        <v>0</v>
      </c>
      <c r="AO524" s="114">
        <v>0</v>
      </c>
      <c r="AP524" s="114">
        <v>0</v>
      </c>
      <c r="AQ524" s="115">
        <v>0</v>
      </c>
      <c r="AR524" s="48" t="str">
        <f t="shared" si="140"/>
        <v>ok</v>
      </c>
      <c r="AS524" s="48" t="str">
        <f t="shared" si="140"/>
        <v>ok</v>
      </c>
      <c r="AT524" s="48" t="str">
        <f t="shared" si="140"/>
        <v>ok</v>
      </c>
      <c r="AU524" s="48" t="str">
        <f t="shared" si="140"/>
        <v>ok</v>
      </c>
      <c r="AV524" s="48" t="str">
        <f t="shared" si="140"/>
        <v>ok</v>
      </c>
      <c r="AW524" s="48" t="str">
        <f t="shared" si="140"/>
        <v>ok</v>
      </c>
      <c r="AX524" s="48" t="str">
        <f t="shared" si="140"/>
        <v>ok</v>
      </c>
      <c r="AY524" s="48" t="str">
        <f t="shared" si="140"/>
        <v>ok</v>
      </c>
      <c r="AZ524" s="48" t="str">
        <f t="shared" si="140"/>
        <v>ok</v>
      </c>
      <c r="BA524" s="48" t="str">
        <f t="shared" si="139"/>
        <v>ok</v>
      </c>
      <c r="BB524" s="48" t="str">
        <f t="shared" si="139"/>
        <v>ok</v>
      </c>
      <c r="BC524" s="48" t="str">
        <f t="shared" si="139"/>
        <v>revisar</v>
      </c>
      <c r="BD524" s="48" t="str">
        <f t="shared" si="132"/>
        <v>ok</v>
      </c>
      <c r="BE524" s="48" t="str">
        <f t="shared" si="132"/>
        <v>ok</v>
      </c>
      <c r="BF524" s="48" t="str">
        <f t="shared" si="132"/>
        <v>ok</v>
      </c>
      <c r="BG524" s="48" t="str">
        <f t="shared" si="132"/>
        <v>ok</v>
      </c>
    </row>
    <row r="525" spans="1:59" ht="6" customHeight="1">
      <c r="A525" s="38"/>
      <c r="B525" s="74"/>
      <c r="C525" s="38"/>
      <c r="D525" s="117"/>
      <c r="E525" s="118"/>
      <c r="F525" s="119"/>
      <c r="G525" s="119"/>
      <c r="H525" s="118"/>
      <c r="I525" s="120"/>
      <c r="J525" s="118"/>
      <c r="K525" s="118"/>
      <c r="L525" s="118"/>
      <c r="M525" s="118"/>
      <c r="N525" s="6"/>
      <c r="O525" s="118"/>
      <c r="P525" s="118"/>
      <c r="Q525" s="118"/>
      <c r="R525" s="118"/>
      <c r="S525" s="121"/>
      <c r="T525" s="6"/>
      <c r="U525" s="6"/>
      <c r="V525" s="6">
        <f t="shared" si="153"/>
        <v>0</v>
      </c>
      <c r="W525" s="6">
        <f t="shared" ref="W525:W588" si="154">IF(L525=0,S525-Q525-(TRUNC(TRUNC(J525*(1+N525),2)*I525,2)))</f>
        <v>0</v>
      </c>
      <c r="X525" s="6"/>
      <c r="Y525" s="6"/>
      <c r="Z525" s="6"/>
      <c r="AA525" s="203"/>
      <c r="AB525" s="117"/>
      <c r="AC525" s="118"/>
      <c r="AD525" s="119"/>
      <c r="AE525" s="119"/>
      <c r="AF525" s="118"/>
      <c r="AG525" s="118"/>
      <c r="AH525" s="118"/>
      <c r="AI525" s="118"/>
      <c r="AJ525" s="118"/>
      <c r="AK525" s="118"/>
      <c r="AL525" s="6"/>
      <c r="AM525" s="118"/>
      <c r="AN525" s="118"/>
      <c r="AO525" s="118"/>
      <c r="AP525" s="118"/>
      <c r="AQ525" s="121"/>
      <c r="AR525" s="48" t="str">
        <f t="shared" si="140"/>
        <v>ok</v>
      </c>
      <c r="AS525" s="48" t="str">
        <f t="shared" si="140"/>
        <v>ok</v>
      </c>
      <c r="AT525" s="48" t="str">
        <f t="shared" si="140"/>
        <v>ok</v>
      </c>
      <c r="AU525" s="48" t="str">
        <f t="shared" si="140"/>
        <v>ok</v>
      </c>
      <c r="AV525" s="48" t="str">
        <f t="shared" si="140"/>
        <v>ok</v>
      </c>
      <c r="AW525" s="48" t="str">
        <f t="shared" si="140"/>
        <v>ok</v>
      </c>
      <c r="AX525" s="48" t="str">
        <f t="shared" si="140"/>
        <v>ok</v>
      </c>
      <c r="AY525" s="48" t="str">
        <f t="shared" si="140"/>
        <v>ok</v>
      </c>
      <c r="AZ525" s="48" t="str">
        <f t="shared" si="140"/>
        <v>ok</v>
      </c>
      <c r="BA525" s="48" t="str">
        <f t="shared" si="139"/>
        <v>ok</v>
      </c>
      <c r="BB525" s="48" t="str">
        <f t="shared" si="139"/>
        <v>ok</v>
      </c>
      <c r="BC525" s="48" t="str">
        <f t="shared" si="139"/>
        <v>ok</v>
      </c>
      <c r="BD525" s="48" t="str">
        <f t="shared" si="132"/>
        <v>ok</v>
      </c>
      <c r="BE525" s="48" t="str">
        <f t="shared" si="132"/>
        <v>ok</v>
      </c>
      <c r="BF525" s="48" t="str">
        <f t="shared" si="132"/>
        <v>ok</v>
      </c>
      <c r="BG525" s="48" t="str">
        <f t="shared" si="132"/>
        <v>ok</v>
      </c>
    </row>
    <row r="526" spans="1:59" ht="15" customHeight="1">
      <c r="A526" s="51"/>
      <c r="B526" s="52"/>
      <c r="C526" s="51"/>
      <c r="D526" s="79">
        <v>13</v>
      </c>
      <c r="E526" s="80"/>
      <c r="F526" s="80"/>
      <c r="G526" s="81" t="s">
        <v>1102</v>
      </c>
      <c r="H526" s="81"/>
      <c r="I526" s="82"/>
      <c r="J526" s="81"/>
      <c r="K526" s="81"/>
      <c r="L526" s="81"/>
      <c r="M526" s="81"/>
      <c r="N526" s="83"/>
      <c r="O526" s="81"/>
      <c r="P526" s="81"/>
      <c r="Q526" s="81"/>
      <c r="R526" s="81"/>
      <c r="S526" s="84">
        <f>S538</f>
        <v>0</v>
      </c>
      <c r="T526" s="6"/>
      <c r="U526" s="6"/>
      <c r="V526" s="6">
        <f t="shared" si="153"/>
        <v>13</v>
      </c>
      <c r="W526" s="6">
        <f t="shared" si="154"/>
        <v>0</v>
      </c>
      <c r="X526" s="6"/>
      <c r="Y526" s="6"/>
      <c r="Z526" s="6"/>
      <c r="AA526" s="203"/>
      <c r="AB526" s="79">
        <v>13</v>
      </c>
      <c r="AC526" s="80"/>
      <c r="AD526" s="80"/>
      <c r="AE526" s="81" t="s">
        <v>307</v>
      </c>
      <c r="AF526" s="81"/>
      <c r="AG526" s="81"/>
      <c r="AH526" s="81"/>
      <c r="AI526" s="81"/>
      <c r="AJ526" s="81"/>
      <c r="AK526" s="81"/>
      <c r="AL526" s="83"/>
      <c r="AM526" s="81"/>
      <c r="AN526" s="81"/>
      <c r="AO526" s="81"/>
      <c r="AP526" s="81"/>
      <c r="AQ526" s="84">
        <v>0</v>
      </c>
      <c r="AR526" s="48" t="str">
        <f t="shared" si="140"/>
        <v>ok</v>
      </c>
      <c r="AS526" s="48" t="str">
        <f t="shared" si="140"/>
        <v>ok</v>
      </c>
      <c r="AT526" s="48" t="str">
        <f t="shared" si="140"/>
        <v>ok</v>
      </c>
      <c r="AU526" s="48" t="str">
        <f t="shared" si="140"/>
        <v>revisar</v>
      </c>
      <c r="AV526" s="48" t="str">
        <f t="shared" si="140"/>
        <v>ok</v>
      </c>
      <c r="AW526" s="48" t="str">
        <f t="shared" si="140"/>
        <v>ok</v>
      </c>
      <c r="AX526" s="48" t="str">
        <f t="shared" si="140"/>
        <v>ok</v>
      </c>
      <c r="AY526" s="48" t="str">
        <f t="shared" si="140"/>
        <v>ok</v>
      </c>
      <c r="AZ526" s="48" t="str">
        <f t="shared" si="140"/>
        <v>ok</v>
      </c>
      <c r="BA526" s="48" t="str">
        <f t="shared" si="139"/>
        <v>ok</v>
      </c>
      <c r="BB526" s="48" t="str">
        <f t="shared" si="139"/>
        <v>ok</v>
      </c>
      <c r="BC526" s="48" t="str">
        <f t="shared" si="139"/>
        <v>ok</v>
      </c>
      <c r="BD526" s="48" t="str">
        <f t="shared" si="132"/>
        <v>ok</v>
      </c>
      <c r="BE526" s="48" t="str">
        <f t="shared" si="132"/>
        <v>ok</v>
      </c>
      <c r="BF526" s="48" t="str">
        <f t="shared" si="132"/>
        <v>ok</v>
      </c>
      <c r="BG526" s="48" t="str">
        <f t="shared" si="132"/>
        <v>ok</v>
      </c>
    </row>
    <row r="527" spans="1:59" ht="26.25" customHeight="1">
      <c r="A527" s="122"/>
      <c r="B527" s="123" t="e">
        <f t="shared" ref="B527:B536" si="155">S527/$S$697</f>
        <v>#DIV/0!</v>
      </c>
      <c r="C527" s="122"/>
      <c r="D527" s="124" t="s">
        <v>1103</v>
      </c>
      <c r="E527" s="132">
        <v>98111</v>
      </c>
      <c r="F527" s="125" t="s">
        <v>28</v>
      </c>
      <c r="G527" s="88" t="s">
        <v>872</v>
      </c>
      <c r="H527" s="185" t="s">
        <v>76</v>
      </c>
      <c r="I527" s="200"/>
      <c r="J527" s="94"/>
      <c r="K527" s="94">
        <v>6.35</v>
      </c>
      <c r="L527" s="94">
        <v>45.08</v>
      </c>
      <c r="M527" s="186">
        <f t="shared" ref="M527:M536" si="156">SUM(K527:L527)</f>
        <v>51.43</v>
      </c>
      <c r="N527" s="92">
        <v>0.25190000000000001</v>
      </c>
      <c r="O527" s="93">
        <f t="shared" ref="O527:O536" si="157">IF(N527="-",M527,(TRUNC(M527*(1+N527),2)))</f>
        <v>64.38</v>
      </c>
      <c r="P527" s="93"/>
      <c r="Q527" s="93">
        <f t="shared" ref="Q527:Q536" si="158">IF($L527=0,$S527,IF(K527=0,0,IF($N527&lt;&gt;"-",IFERROR(TRUNC(TRUNC((K527*(1+$N527)),2)*$I527,2),0),IFERROR(TRUNC(K527*$I527,2),0))))</f>
        <v>0</v>
      </c>
      <c r="R527" s="93">
        <f t="shared" ref="R527:R536" si="159">IF(L527=0,0,S527-Q527)</f>
        <v>0</v>
      </c>
      <c r="S527" s="94">
        <f t="shared" ref="S527:S536" si="160">IFERROR(ROUND(ROUND(O527,2)*ROUND(I527,2),2),0)</f>
        <v>0</v>
      </c>
      <c r="T527" s="118"/>
      <c r="U527" s="118"/>
      <c r="V527" s="6" t="str">
        <f t="shared" si="153"/>
        <v>13.1</v>
      </c>
      <c r="W527" s="6" t="b">
        <f t="shared" si="154"/>
        <v>0</v>
      </c>
      <c r="X527" s="118"/>
      <c r="Y527" s="118"/>
      <c r="Z527" s="118"/>
      <c r="AA527" s="204"/>
      <c r="AB527" s="85" t="s">
        <v>1103</v>
      </c>
      <c r="AC527" s="95">
        <v>0</v>
      </c>
      <c r="AD527" s="96">
        <v>0</v>
      </c>
      <c r="AE527" s="97" t="s">
        <v>64</v>
      </c>
      <c r="AF527" s="89" t="s">
        <v>64</v>
      </c>
      <c r="AG527" s="98">
        <v>0</v>
      </c>
      <c r="AH527" s="90" t="s">
        <v>64</v>
      </c>
      <c r="AI527" s="90" t="s">
        <v>64</v>
      </c>
      <c r="AJ527" s="90" t="s">
        <v>64</v>
      </c>
      <c r="AK527" s="91" t="s">
        <v>64</v>
      </c>
      <c r="AL527" s="99" t="s">
        <v>64</v>
      </c>
      <c r="AM527" s="93" t="s">
        <v>64</v>
      </c>
      <c r="AN527" s="93">
        <v>0</v>
      </c>
      <c r="AO527" s="93">
        <v>0</v>
      </c>
      <c r="AP527" s="93">
        <v>0</v>
      </c>
      <c r="AQ527" s="94">
        <v>0</v>
      </c>
      <c r="AR527" s="48" t="str">
        <f t="shared" si="140"/>
        <v>ok</v>
      </c>
      <c r="AS527" s="48" t="str">
        <f t="shared" si="140"/>
        <v>revisar</v>
      </c>
      <c r="AT527" s="48" t="str">
        <f t="shared" si="140"/>
        <v>revisar</v>
      </c>
      <c r="AU527" s="48" t="str">
        <f t="shared" si="140"/>
        <v>revisar</v>
      </c>
      <c r="AV527" s="48" t="str">
        <f t="shared" si="140"/>
        <v>revisar</v>
      </c>
      <c r="AW527" s="48" t="str">
        <f t="shared" si="140"/>
        <v>ok</v>
      </c>
      <c r="AX527" s="48" t="str">
        <f t="shared" si="140"/>
        <v>revisar</v>
      </c>
      <c r="AY527" s="48" t="str">
        <f t="shared" si="140"/>
        <v>revisar</v>
      </c>
      <c r="AZ527" s="48" t="str">
        <f t="shared" si="140"/>
        <v>revisar</v>
      </c>
      <c r="BA527" s="48" t="str">
        <f t="shared" si="139"/>
        <v>revisar</v>
      </c>
      <c r="BB527" s="48" t="str">
        <f t="shared" si="139"/>
        <v>revisar</v>
      </c>
      <c r="BC527" s="48" t="str">
        <f t="shared" si="139"/>
        <v>revisar</v>
      </c>
      <c r="BD527" s="48" t="str">
        <f t="shared" si="132"/>
        <v>ok</v>
      </c>
      <c r="BE527" s="48" t="str">
        <f t="shared" si="132"/>
        <v>ok</v>
      </c>
      <c r="BF527" s="48" t="str">
        <f t="shared" si="132"/>
        <v>ok</v>
      </c>
      <c r="BG527" s="48" t="str">
        <f t="shared" si="132"/>
        <v>ok</v>
      </c>
    </row>
    <row r="528" spans="1:59" ht="26.25" customHeight="1">
      <c r="A528" s="122"/>
      <c r="B528" s="123" t="e">
        <f t="shared" si="155"/>
        <v>#DIV/0!</v>
      </c>
      <c r="C528" s="122"/>
      <c r="D528" s="124" t="s">
        <v>1104</v>
      </c>
      <c r="E528" s="86">
        <v>425</v>
      </c>
      <c r="F528" s="125" t="s">
        <v>28</v>
      </c>
      <c r="G528" s="88" t="s">
        <v>1105</v>
      </c>
      <c r="H528" s="185" t="s">
        <v>76</v>
      </c>
      <c r="I528" s="200"/>
      <c r="J528" s="94"/>
      <c r="K528" s="94">
        <v>0</v>
      </c>
      <c r="L528" s="94">
        <v>8.84</v>
      </c>
      <c r="M528" s="186">
        <f t="shared" si="156"/>
        <v>8.84</v>
      </c>
      <c r="N528" s="92">
        <v>0.25190000000000001</v>
      </c>
      <c r="O528" s="93">
        <f t="shared" si="157"/>
        <v>11.06</v>
      </c>
      <c r="P528" s="93"/>
      <c r="Q528" s="93">
        <f t="shared" si="158"/>
        <v>0</v>
      </c>
      <c r="R528" s="93">
        <f t="shared" si="159"/>
        <v>0</v>
      </c>
      <c r="S528" s="94">
        <f t="shared" si="160"/>
        <v>0</v>
      </c>
      <c r="T528" s="118"/>
      <c r="U528" s="118"/>
      <c r="V528" s="6" t="str">
        <f t="shared" si="153"/>
        <v>13.2</v>
      </c>
      <c r="W528" s="6" t="b">
        <f t="shared" si="154"/>
        <v>0</v>
      </c>
      <c r="X528" s="118"/>
      <c r="Y528" s="118"/>
      <c r="Z528" s="118"/>
      <c r="AA528" s="204"/>
      <c r="AB528" s="85" t="s">
        <v>1104</v>
      </c>
      <c r="AC528" s="95">
        <v>0</v>
      </c>
      <c r="AD528" s="96">
        <v>0</v>
      </c>
      <c r="AE528" s="97" t="s">
        <v>64</v>
      </c>
      <c r="AF528" s="89" t="s">
        <v>64</v>
      </c>
      <c r="AG528" s="98">
        <v>0</v>
      </c>
      <c r="AH528" s="90" t="s">
        <v>64</v>
      </c>
      <c r="AI528" s="90" t="s">
        <v>64</v>
      </c>
      <c r="AJ528" s="90" t="s">
        <v>64</v>
      </c>
      <c r="AK528" s="91" t="s">
        <v>64</v>
      </c>
      <c r="AL528" s="99" t="s">
        <v>64</v>
      </c>
      <c r="AM528" s="93" t="s">
        <v>64</v>
      </c>
      <c r="AN528" s="93">
        <v>0</v>
      </c>
      <c r="AO528" s="93">
        <v>0</v>
      </c>
      <c r="AP528" s="93">
        <v>0</v>
      </c>
      <c r="AQ528" s="94">
        <v>0</v>
      </c>
      <c r="AR528" s="48" t="str">
        <f t="shared" si="140"/>
        <v>ok</v>
      </c>
      <c r="AS528" s="48" t="str">
        <f t="shared" si="140"/>
        <v>revisar</v>
      </c>
      <c r="AT528" s="48" t="str">
        <f t="shared" si="140"/>
        <v>revisar</v>
      </c>
      <c r="AU528" s="48" t="str">
        <f t="shared" ref="AU528:AZ551" si="161">IF(AE528=G528,"ok","revisar")</f>
        <v>revisar</v>
      </c>
      <c r="AV528" s="48" t="str">
        <f t="shared" si="161"/>
        <v>revisar</v>
      </c>
      <c r="AW528" s="48" t="str">
        <f t="shared" si="161"/>
        <v>ok</v>
      </c>
      <c r="AX528" s="48" t="str">
        <f t="shared" si="161"/>
        <v>revisar</v>
      </c>
      <c r="AY528" s="48" t="str">
        <f t="shared" si="161"/>
        <v>revisar</v>
      </c>
      <c r="AZ528" s="48" t="str">
        <f t="shared" si="161"/>
        <v>revisar</v>
      </c>
      <c r="BA528" s="48" t="str">
        <f t="shared" si="139"/>
        <v>revisar</v>
      </c>
      <c r="BB528" s="48" t="str">
        <f t="shared" si="139"/>
        <v>revisar</v>
      </c>
      <c r="BC528" s="48" t="str">
        <f t="shared" si="139"/>
        <v>revisar</v>
      </c>
      <c r="BD528" s="48" t="str">
        <f t="shared" si="132"/>
        <v>ok</v>
      </c>
      <c r="BE528" s="48" t="str">
        <f t="shared" si="132"/>
        <v>ok</v>
      </c>
      <c r="BF528" s="48" t="str">
        <f t="shared" si="132"/>
        <v>ok</v>
      </c>
      <c r="BG528" s="48" t="str">
        <f t="shared" si="132"/>
        <v>ok</v>
      </c>
    </row>
    <row r="529" spans="1:59" ht="26.25" customHeight="1">
      <c r="A529" s="122"/>
      <c r="B529" s="123" t="e">
        <f t="shared" si="155"/>
        <v>#DIV/0!</v>
      </c>
      <c r="C529" s="122"/>
      <c r="D529" s="124" t="s">
        <v>1106</v>
      </c>
      <c r="E529" s="86">
        <v>96973</v>
      </c>
      <c r="F529" s="125" t="s">
        <v>28</v>
      </c>
      <c r="G529" s="88" t="s">
        <v>1107</v>
      </c>
      <c r="H529" s="185" t="s">
        <v>46</v>
      </c>
      <c r="I529" s="200"/>
      <c r="J529" s="94"/>
      <c r="K529" s="94">
        <v>19.48</v>
      </c>
      <c r="L529" s="94">
        <v>51.94</v>
      </c>
      <c r="M529" s="186">
        <f t="shared" si="156"/>
        <v>71.42</v>
      </c>
      <c r="N529" s="92">
        <v>0.25190000000000001</v>
      </c>
      <c r="O529" s="93">
        <f t="shared" si="157"/>
        <v>89.41</v>
      </c>
      <c r="P529" s="93"/>
      <c r="Q529" s="93">
        <f t="shared" si="158"/>
        <v>0</v>
      </c>
      <c r="R529" s="93">
        <f t="shared" si="159"/>
        <v>0</v>
      </c>
      <c r="S529" s="94">
        <f t="shared" si="160"/>
        <v>0</v>
      </c>
      <c r="T529" s="118"/>
      <c r="U529" s="118"/>
      <c r="V529" s="6" t="str">
        <f t="shared" si="153"/>
        <v>13.3</v>
      </c>
      <c r="W529" s="6" t="b">
        <f t="shared" si="154"/>
        <v>0</v>
      </c>
      <c r="X529" s="118"/>
      <c r="Y529" s="118"/>
      <c r="Z529" s="118"/>
      <c r="AA529" s="204"/>
      <c r="AB529" s="85" t="s">
        <v>1106</v>
      </c>
      <c r="AC529" s="95">
        <v>0</v>
      </c>
      <c r="AD529" s="96">
        <v>0</v>
      </c>
      <c r="AE529" s="97" t="s">
        <v>64</v>
      </c>
      <c r="AF529" s="89" t="s">
        <v>64</v>
      </c>
      <c r="AG529" s="98">
        <v>0</v>
      </c>
      <c r="AH529" s="90" t="s">
        <v>64</v>
      </c>
      <c r="AI529" s="90" t="s">
        <v>64</v>
      </c>
      <c r="AJ529" s="90" t="s">
        <v>64</v>
      </c>
      <c r="AK529" s="91" t="s">
        <v>64</v>
      </c>
      <c r="AL529" s="99" t="s">
        <v>64</v>
      </c>
      <c r="AM529" s="93" t="s">
        <v>64</v>
      </c>
      <c r="AN529" s="93">
        <v>0</v>
      </c>
      <c r="AO529" s="93">
        <v>0</v>
      </c>
      <c r="AP529" s="93">
        <v>0</v>
      </c>
      <c r="AQ529" s="94">
        <v>0</v>
      </c>
      <c r="AR529" s="48" t="str">
        <f t="shared" ref="AR529:AZ552" si="162">IF(AB529=D529,"ok","revisar")</f>
        <v>ok</v>
      </c>
      <c r="AS529" s="48" t="str">
        <f t="shared" si="162"/>
        <v>revisar</v>
      </c>
      <c r="AT529" s="48" t="str">
        <f t="shared" si="162"/>
        <v>revisar</v>
      </c>
      <c r="AU529" s="48" t="str">
        <f t="shared" si="161"/>
        <v>revisar</v>
      </c>
      <c r="AV529" s="48" t="str">
        <f t="shared" si="161"/>
        <v>revisar</v>
      </c>
      <c r="AW529" s="48" t="str">
        <f t="shared" si="161"/>
        <v>ok</v>
      </c>
      <c r="AX529" s="48" t="str">
        <f t="shared" si="161"/>
        <v>revisar</v>
      </c>
      <c r="AY529" s="48" t="str">
        <f t="shared" si="161"/>
        <v>revisar</v>
      </c>
      <c r="AZ529" s="48" t="str">
        <f t="shared" si="161"/>
        <v>revisar</v>
      </c>
      <c r="BA529" s="48" t="str">
        <f t="shared" si="139"/>
        <v>revisar</v>
      </c>
      <c r="BB529" s="48" t="str">
        <f t="shared" si="139"/>
        <v>revisar</v>
      </c>
      <c r="BC529" s="48" t="str">
        <f t="shared" si="139"/>
        <v>revisar</v>
      </c>
      <c r="BD529" s="48" t="str">
        <f t="shared" si="132"/>
        <v>ok</v>
      </c>
      <c r="BE529" s="48" t="str">
        <f t="shared" si="132"/>
        <v>ok</v>
      </c>
      <c r="BF529" s="48" t="str">
        <f t="shared" si="132"/>
        <v>ok</v>
      </c>
      <c r="BG529" s="48" t="str">
        <f t="shared" si="132"/>
        <v>ok</v>
      </c>
    </row>
    <row r="530" spans="1:59" ht="26.25" customHeight="1">
      <c r="A530" s="122"/>
      <c r="B530" s="123" t="e">
        <f t="shared" si="155"/>
        <v>#DIV/0!</v>
      </c>
      <c r="C530" s="122"/>
      <c r="D530" s="124" t="s">
        <v>1108</v>
      </c>
      <c r="E530" s="86">
        <v>98463</v>
      </c>
      <c r="F530" s="125" t="s">
        <v>28</v>
      </c>
      <c r="G530" s="88" t="s">
        <v>1109</v>
      </c>
      <c r="H530" s="185" t="s">
        <v>76</v>
      </c>
      <c r="I530" s="200"/>
      <c r="J530" s="94"/>
      <c r="K530" s="94">
        <v>13.28</v>
      </c>
      <c r="L530" s="94">
        <v>14.15</v>
      </c>
      <c r="M530" s="186">
        <f t="shared" si="156"/>
        <v>27.43</v>
      </c>
      <c r="N530" s="92">
        <v>0.25190000000000001</v>
      </c>
      <c r="O530" s="93">
        <f t="shared" si="157"/>
        <v>34.33</v>
      </c>
      <c r="P530" s="93"/>
      <c r="Q530" s="93">
        <f t="shared" si="158"/>
        <v>0</v>
      </c>
      <c r="R530" s="93">
        <f t="shared" si="159"/>
        <v>0</v>
      </c>
      <c r="S530" s="94">
        <f t="shared" si="160"/>
        <v>0</v>
      </c>
      <c r="T530" s="118"/>
      <c r="U530" s="118"/>
      <c r="V530" s="6" t="str">
        <f t="shared" si="153"/>
        <v>13.4</v>
      </c>
      <c r="W530" s="6" t="b">
        <f t="shared" si="154"/>
        <v>0</v>
      </c>
      <c r="X530" s="118"/>
      <c r="Y530" s="118"/>
      <c r="Z530" s="118"/>
      <c r="AA530" s="204"/>
      <c r="AB530" s="85" t="s">
        <v>1108</v>
      </c>
      <c r="AC530" s="95">
        <v>0</v>
      </c>
      <c r="AD530" s="96">
        <v>0</v>
      </c>
      <c r="AE530" s="97" t="s">
        <v>64</v>
      </c>
      <c r="AF530" s="89" t="s">
        <v>64</v>
      </c>
      <c r="AG530" s="98">
        <v>0</v>
      </c>
      <c r="AH530" s="90" t="s">
        <v>64</v>
      </c>
      <c r="AI530" s="90" t="s">
        <v>64</v>
      </c>
      <c r="AJ530" s="90" t="s">
        <v>64</v>
      </c>
      <c r="AK530" s="91" t="s">
        <v>64</v>
      </c>
      <c r="AL530" s="99" t="s">
        <v>64</v>
      </c>
      <c r="AM530" s="93" t="s">
        <v>64</v>
      </c>
      <c r="AN530" s="93">
        <v>0</v>
      </c>
      <c r="AO530" s="93">
        <v>0</v>
      </c>
      <c r="AP530" s="93">
        <v>0</v>
      </c>
      <c r="AQ530" s="94">
        <v>0</v>
      </c>
      <c r="AR530" s="48" t="str">
        <f t="shared" si="162"/>
        <v>ok</v>
      </c>
      <c r="AS530" s="48" t="str">
        <f t="shared" si="162"/>
        <v>revisar</v>
      </c>
      <c r="AT530" s="48" t="str">
        <f t="shared" si="162"/>
        <v>revisar</v>
      </c>
      <c r="AU530" s="48" t="str">
        <f t="shared" si="161"/>
        <v>revisar</v>
      </c>
      <c r="AV530" s="48" t="str">
        <f t="shared" si="161"/>
        <v>revisar</v>
      </c>
      <c r="AW530" s="48" t="str">
        <f t="shared" si="161"/>
        <v>ok</v>
      </c>
      <c r="AX530" s="48" t="str">
        <f t="shared" si="161"/>
        <v>revisar</v>
      </c>
      <c r="AY530" s="48" t="str">
        <f t="shared" si="161"/>
        <v>revisar</v>
      </c>
      <c r="AZ530" s="48" t="str">
        <f t="shared" si="161"/>
        <v>revisar</v>
      </c>
      <c r="BA530" s="48" t="str">
        <f t="shared" si="139"/>
        <v>revisar</v>
      </c>
      <c r="BB530" s="48" t="str">
        <f t="shared" si="139"/>
        <v>revisar</v>
      </c>
      <c r="BC530" s="48" t="str">
        <f t="shared" si="139"/>
        <v>revisar</v>
      </c>
      <c r="BD530" s="48" t="str">
        <f t="shared" si="132"/>
        <v>ok</v>
      </c>
      <c r="BE530" s="48" t="str">
        <f t="shared" si="132"/>
        <v>ok</v>
      </c>
      <c r="BF530" s="48" t="str">
        <f t="shared" si="132"/>
        <v>ok</v>
      </c>
      <c r="BG530" s="48" t="str">
        <f t="shared" si="132"/>
        <v>ok</v>
      </c>
    </row>
    <row r="531" spans="1:59" ht="26.25" customHeight="1">
      <c r="A531" s="122"/>
      <c r="B531" s="123" t="e">
        <f t="shared" si="155"/>
        <v>#DIV/0!</v>
      </c>
      <c r="C531" s="122"/>
      <c r="D531" s="124" t="s">
        <v>1110</v>
      </c>
      <c r="E531" s="86">
        <v>91873</v>
      </c>
      <c r="F531" s="125" t="s">
        <v>28</v>
      </c>
      <c r="G531" s="88" t="s">
        <v>1111</v>
      </c>
      <c r="H531" s="185" t="s">
        <v>46</v>
      </c>
      <c r="I531" s="200"/>
      <c r="J531" s="94"/>
      <c r="K531" s="94">
        <v>9.3699999999999992</v>
      </c>
      <c r="L531" s="94">
        <v>15.99</v>
      </c>
      <c r="M531" s="186">
        <f t="shared" si="156"/>
        <v>25.36</v>
      </c>
      <c r="N531" s="92">
        <v>0.25190000000000001</v>
      </c>
      <c r="O531" s="93">
        <f t="shared" si="157"/>
        <v>31.74</v>
      </c>
      <c r="P531" s="93"/>
      <c r="Q531" s="93">
        <f t="shared" si="158"/>
        <v>0</v>
      </c>
      <c r="R531" s="93">
        <f t="shared" si="159"/>
        <v>0</v>
      </c>
      <c r="S531" s="94">
        <f t="shared" si="160"/>
        <v>0</v>
      </c>
      <c r="T531" s="118"/>
      <c r="U531" s="118"/>
      <c r="V531" s="6" t="str">
        <f t="shared" si="153"/>
        <v>13.5</v>
      </c>
      <c r="W531" s="6" t="b">
        <f t="shared" si="154"/>
        <v>0</v>
      </c>
      <c r="X531" s="118"/>
      <c r="Y531" s="118"/>
      <c r="Z531" s="118"/>
      <c r="AA531" s="204"/>
      <c r="AB531" s="85" t="s">
        <v>1110</v>
      </c>
      <c r="AC531" s="95">
        <v>0</v>
      </c>
      <c r="AD531" s="96">
        <v>0</v>
      </c>
      <c r="AE531" s="97" t="s">
        <v>64</v>
      </c>
      <c r="AF531" s="89" t="s">
        <v>64</v>
      </c>
      <c r="AG531" s="98">
        <v>0</v>
      </c>
      <c r="AH531" s="90" t="s">
        <v>64</v>
      </c>
      <c r="AI531" s="90" t="s">
        <v>64</v>
      </c>
      <c r="AJ531" s="90" t="s">
        <v>64</v>
      </c>
      <c r="AK531" s="91" t="s">
        <v>64</v>
      </c>
      <c r="AL531" s="99" t="s">
        <v>64</v>
      </c>
      <c r="AM531" s="93" t="s">
        <v>64</v>
      </c>
      <c r="AN531" s="93">
        <v>0</v>
      </c>
      <c r="AO531" s="93">
        <v>0</v>
      </c>
      <c r="AP531" s="93">
        <v>0</v>
      </c>
      <c r="AQ531" s="94">
        <v>0</v>
      </c>
      <c r="AR531" s="48" t="str">
        <f t="shared" si="162"/>
        <v>ok</v>
      </c>
      <c r="AS531" s="48" t="str">
        <f t="shared" si="162"/>
        <v>revisar</v>
      </c>
      <c r="AT531" s="48" t="str">
        <f t="shared" si="162"/>
        <v>revisar</v>
      </c>
      <c r="AU531" s="48" t="str">
        <f t="shared" si="161"/>
        <v>revisar</v>
      </c>
      <c r="AV531" s="48" t="str">
        <f t="shared" si="161"/>
        <v>revisar</v>
      </c>
      <c r="AW531" s="48" t="str">
        <f t="shared" si="161"/>
        <v>ok</v>
      </c>
      <c r="AX531" s="48" t="str">
        <f t="shared" si="161"/>
        <v>revisar</v>
      </c>
      <c r="AY531" s="48" t="str">
        <f t="shared" si="161"/>
        <v>revisar</v>
      </c>
      <c r="AZ531" s="48" t="str">
        <f t="shared" si="161"/>
        <v>revisar</v>
      </c>
      <c r="BA531" s="48" t="str">
        <f t="shared" si="139"/>
        <v>revisar</v>
      </c>
      <c r="BB531" s="48" t="str">
        <f t="shared" si="139"/>
        <v>revisar</v>
      </c>
      <c r="BC531" s="48" t="str">
        <f t="shared" si="139"/>
        <v>revisar</v>
      </c>
      <c r="BD531" s="48" t="str">
        <f t="shared" si="132"/>
        <v>ok</v>
      </c>
      <c r="BE531" s="48" t="str">
        <f t="shared" si="132"/>
        <v>ok</v>
      </c>
      <c r="BF531" s="48" t="str">
        <f t="shared" si="132"/>
        <v>ok</v>
      </c>
      <c r="BG531" s="48" t="str">
        <f t="shared" si="132"/>
        <v>ok</v>
      </c>
    </row>
    <row r="532" spans="1:59" ht="26.25" customHeight="1">
      <c r="A532" s="122"/>
      <c r="B532" s="123" t="e">
        <f t="shared" si="155"/>
        <v>#DIV/0!</v>
      </c>
      <c r="C532" s="122"/>
      <c r="D532" s="124" t="s">
        <v>1112</v>
      </c>
      <c r="E532" s="86">
        <v>96985</v>
      </c>
      <c r="F532" s="125" t="s">
        <v>28</v>
      </c>
      <c r="G532" s="88" t="s">
        <v>1113</v>
      </c>
      <c r="H532" s="185" t="s">
        <v>76</v>
      </c>
      <c r="I532" s="200"/>
      <c r="J532" s="94"/>
      <c r="K532" s="94">
        <v>10.62</v>
      </c>
      <c r="L532" s="94">
        <v>96.25</v>
      </c>
      <c r="M532" s="186">
        <f t="shared" si="156"/>
        <v>106.87</v>
      </c>
      <c r="N532" s="92">
        <v>0.25190000000000001</v>
      </c>
      <c r="O532" s="93">
        <f t="shared" si="157"/>
        <v>133.79</v>
      </c>
      <c r="P532" s="93"/>
      <c r="Q532" s="93">
        <f t="shared" si="158"/>
        <v>0</v>
      </c>
      <c r="R532" s="93">
        <f t="shared" si="159"/>
        <v>0</v>
      </c>
      <c r="S532" s="94">
        <f t="shared" si="160"/>
        <v>0</v>
      </c>
      <c r="T532" s="118"/>
      <c r="U532" s="118"/>
      <c r="V532" s="6" t="str">
        <f t="shared" si="153"/>
        <v>13.6</v>
      </c>
      <c r="W532" s="6" t="b">
        <f t="shared" si="154"/>
        <v>0</v>
      </c>
      <c r="X532" s="118"/>
      <c r="Y532" s="118"/>
      <c r="Z532" s="118"/>
      <c r="AA532" s="204"/>
      <c r="AB532" s="85" t="s">
        <v>1112</v>
      </c>
      <c r="AC532" s="95">
        <v>0</v>
      </c>
      <c r="AD532" s="96">
        <v>0</v>
      </c>
      <c r="AE532" s="97" t="s">
        <v>64</v>
      </c>
      <c r="AF532" s="89" t="s">
        <v>64</v>
      </c>
      <c r="AG532" s="98">
        <v>0</v>
      </c>
      <c r="AH532" s="90" t="s">
        <v>64</v>
      </c>
      <c r="AI532" s="90" t="s">
        <v>64</v>
      </c>
      <c r="AJ532" s="90" t="s">
        <v>64</v>
      </c>
      <c r="AK532" s="91" t="s">
        <v>64</v>
      </c>
      <c r="AL532" s="99" t="s">
        <v>64</v>
      </c>
      <c r="AM532" s="93" t="s">
        <v>64</v>
      </c>
      <c r="AN532" s="93">
        <v>0</v>
      </c>
      <c r="AO532" s="93">
        <v>0</v>
      </c>
      <c r="AP532" s="93">
        <v>0</v>
      </c>
      <c r="AQ532" s="94">
        <v>0</v>
      </c>
      <c r="AR532" s="48" t="str">
        <f t="shared" si="162"/>
        <v>ok</v>
      </c>
      <c r="AS532" s="48" t="str">
        <f t="shared" si="162"/>
        <v>revisar</v>
      </c>
      <c r="AT532" s="48" t="str">
        <f t="shared" si="162"/>
        <v>revisar</v>
      </c>
      <c r="AU532" s="48" t="str">
        <f t="shared" si="161"/>
        <v>revisar</v>
      </c>
      <c r="AV532" s="48" t="str">
        <f t="shared" si="161"/>
        <v>revisar</v>
      </c>
      <c r="AW532" s="48" t="str">
        <f t="shared" si="161"/>
        <v>ok</v>
      </c>
      <c r="AX532" s="48" t="str">
        <f t="shared" si="161"/>
        <v>revisar</v>
      </c>
      <c r="AY532" s="48" t="str">
        <f t="shared" si="161"/>
        <v>revisar</v>
      </c>
      <c r="AZ532" s="48" t="str">
        <f t="shared" si="161"/>
        <v>revisar</v>
      </c>
      <c r="BA532" s="48" t="str">
        <f t="shared" si="139"/>
        <v>revisar</v>
      </c>
      <c r="BB532" s="48" t="str">
        <f t="shared" si="139"/>
        <v>revisar</v>
      </c>
      <c r="BC532" s="48" t="str">
        <f t="shared" si="139"/>
        <v>revisar</v>
      </c>
      <c r="BD532" s="48" t="str">
        <f t="shared" si="132"/>
        <v>ok</v>
      </c>
      <c r="BE532" s="48" t="str">
        <f t="shared" si="132"/>
        <v>ok</v>
      </c>
      <c r="BF532" s="48" t="str">
        <f t="shared" si="132"/>
        <v>ok</v>
      </c>
      <c r="BG532" s="48" t="str">
        <f t="shared" si="132"/>
        <v>ok</v>
      </c>
    </row>
    <row r="533" spans="1:59" ht="26.25" customHeight="1">
      <c r="A533" s="122"/>
      <c r="B533" s="123" t="e">
        <f t="shared" si="155"/>
        <v>#DIV/0!</v>
      </c>
      <c r="C533" s="122"/>
      <c r="D533" s="124" t="s">
        <v>1114</v>
      </c>
      <c r="E533" s="86">
        <v>96989</v>
      </c>
      <c r="F533" s="125" t="s">
        <v>28</v>
      </c>
      <c r="G533" s="88" t="s">
        <v>1115</v>
      </c>
      <c r="H533" s="185" t="s">
        <v>76</v>
      </c>
      <c r="I533" s="200"/>
      <c r="J533" s="94"/>
      <c r="K533" s="94">
        <v>5.75</v>
      </c>
      <c r="L533" s="94">
        <v>131.65</v>
      </c>
      <c r="M533" s="186">
        <f t="shared" si="156"/>
        <v>137.4</v>
      </c>
      <c r="N533" s="92">
        <v>0.25190000000000001</v>
      </c>
      <c r="O533" s="93">
        <f t="shared" si="157"/>
        <v>172.01</v>
      </c>
      <c r="P533" s="93"/>
      <c r="Q533" s="93">
        <f t="shared" si="158"/>
        <v>0</v>
      </c>
      <c r="R533" s="93">
        <f t="shared" si="159"/>
        <v>0</v>
      </c>
      <c r="S533" s="94">
        <f t="shared" si="160"/>
        <v>0</v>
      </c>
      <c r="T533" s="118"/>
      <c r="U533" s="118"/>
      <c r="V533" s="6" t="str">
        <f t="shared" si="153"/>
        <v>13.7</v>
      </c>
      <c r="W533" s="6" t="b">
        <f t="shared" si="154"/>
        <v>0</v>
      </c>
      <c r="X533" s="118"/>
      <c r="Y533" s="118"/>
      <c r="Z533" s="118"/>
      <c r="AA533" s="204"/>
      <c r="AB533" s="85" t="s">
        <v>1114</v>
      </c>
      <c r="AC533" s="95">
        <v>0</v>
      </c>
      <c r="AD533" s="96">
        <v>0</v>
      </c>
      <c r="AE533" s="97" t="s">
        <v>64</v>
      </c>
      <c r="AF533" s="89" t="s">
        <v>64</v>
      </c>
      <c r="AG533" s="98">
        <v>0</v>
      </c>
      <c r="AH533" s="90" t="s">
        <v>64</v>
      </c>
      <c r="AI533" s="90" t="s">
        <v>64</v>
      </c>
      <c r="AJ533" s="90" t="s">
        <v>64</v>
      </c>
      <c r="AK533" s="91" t="s">
        <v>64</v>
      </c>
      <c r="AL533" s="99" t="s">
        <v>64</v>
      </c>
      <c r="AM533" s="93" t="s">
        <v>64</v>
      </c>
      <c r="AN533" s="93">
        <v>0</v>
      </c>
      <c r="AO533" s="93">
        <v>0</v>
      </c>
      <c r="AP533" s="93">
        <v>0</v>
      </c>
      <c r="AQ533" s="94">
        <v>0</v>
      </c>
      <c r="AR533" s="48" t="str">
        <f t="shared" si="162"/>
        <v>ok</v>
      </c>
      <c r="AS533" s="48" t="str">
        <f t="shared" si="162"/>
        <v>revisar</v>
      </c>
      <c r="AT533" s="48" t="str">
        <f t="shared" si="162"/>
        <v>revisar</v>
      </c>
      <c r="AU533" s="48" t="str">
        <f t="shared" si="161"/>
        <v>revisar</v>
      </c>
      <c r="AV533" s="48" t="str">
        <f t="shared" si="161"/>
        <v>revisar</v>
      </c>
      <c r="AW533" s="48" t="str">
        <f t="shared" si="161"/>
        <v>ok</v>
      </c>
      <c r="AX533" s="48" t="str">
        <f t="shared" si="161"/>
        <v>revisar</v>
      </c>
      <c r="AY533" s="48" t="str">
        <f t="shared" si="161"/>
        <v>revisar</v>
      </c>
      <c r="AZ533" s="48" t="str">
        <f t="shared" si="161"/>
        <v>revisar</v>
      </c>
      <c r="BA533" s="48" t="str">
        <f t="shared" si="139"/>
        <v>revisar</v>
      </c>
      <c r="BB533" s="48" t="str">
        <f t="shared" si="139"/>
        <v>revisar</v>
      </c>
      <c r="BC533" s="48" t="str">
        <f t="shared" si="139"/>
        <v>revisar</v>
      </c>
      <c r="BD533" s="48" t="str">
        <f t="shared" si="139"/>
        <v>ok</v>
      </c>
      <c r="BE533" s="48" t="str">
        <f t="shared" si="139"/>
        <v>ok</v>
      </c>
      <c r="BF533" s="48" t="str">
        <f t="shared" si="139"/>
        <v>ok</v>
      </c>
      <c r="BG533" s="48" t="str">
        <f t="shared" si="139"/>
        <v>ok</v>
      </c>
    </row>
    <row r="534" spans="1:59" ht="26.25" customHeight="1">
      <c r="A534" s="122"/>
      <c r="B534" s="123" t="e">
        <f t="shared" si="155"/>
        <v>#DIV/0!</v>
      </c>
      <c r="C534" s="122"/>
      <c r="D534" s="124" t="s">
        <v>1116</v>
      </c>
      <c r="E534" s="86">
        <v>96987</v>
      </c>
      <c r="F534" s="125" t="s">
        <v>28</v>
      </c>
      <c r="G534" s="88" t="s">
        <v>1117</v>
      </c>
      <c r="H534" s="185" t="s">
        <v>76</v>
      </c>
      <c r="I534" s="200"/>
      <c r="J534" s="94"/>
      <c r="K534" s="94">
        <v>50.54</v>
      </c>
      <c r="L534" s="94">
        <v>77.98</v>
      </c>
      <c r="M534" s="186">
        <f t="shared" si="156"/>
        <v>128.52000000000001</v>
      </c>
      <c r="N534" s="92">
        <v>0.25190000000000001</v>
      </c>
      <c r="O534" s="93">
        <f t="shared" si="157"/>
        <v>160.88999999999999</v>
      </c>
      <c r="P534" s="93"/>
      <c r="Q534" s="93">
        <f t="shared" si="158"/>
        <v>0</v>
      </c>
      <c r="R534" s="93">
        <f t="shared" si="159"/>
        <v>0</v>
      </c>
      <c r="S534" s="94">
        <f t="shared" si="160"/>
        <v>0</v>
      </c>
      <c r="T534" s="118"/>
      <c r="U534" s="118"/>
      <c r="V534" s="6" t="str">
        <f t="shared" si="153"/>
        <v>13.8</v>
      </c>
      <c r="W534" s="6" t="b">
        <f t="shared" si="154"/>
        <v>0</v>
      </c>
      <c r="X534" s="118"/>
      <c r="Y534" s="118"/>
      <c r="Z534" s="118"/>
      <c r="AA534" s="204"/>
      <c r="AB534" s="85" t="s">
        <v>1116</v>
      </c>
      <c r="AC534" s="95">
        <v>0</v>
      </c>
      <c r="AD534" s="96">
        <v>0</v>
      </c>
      <c r="AE534" s="97" t="s">
        <v>64</v>
      </c>
      <c r="AF534" s="89" t="s">
        <v>64</v>
      </c>
      <c r="AG534" s="98">
        <v>0</v>
      </c>
      <c r="AH534" s="90" t="s">
        <v>64</v>
      </c>
      <c r="AI534" s="90" t="s">
        <v>64</v>
      </c>
      <c r="AJ534" s="90" t="s">
        <v>64</v>
      </c>
      <c r="AK534" s="91" t="s">
        <v>64</v>
      </c>
      <c r="AL534" s="99" t="s">
        <v>64</v>
      </c>
      <c r="AM534" s="93" t="s">
        <v>64</v>
      </c>
      <c r="AN534" s="93">
        <v>0</v>
      </c>
      <c r="AO534" s="93">
        <v>0</v>
      </c>
      <c r="AP534" s="93">
        <v>0</v>
      </c>
      <c r="AQ534" s="94">
        <v>0</v>
      </c>
      <c r="AR534" s="48" t="str">
        <f t="shared" si="162"/>
        <v>ok</v>
      </c>
      <c r="AS534" s="48" t="str">
        <f t="shared" si="162"/>
        <v>revisar</v>
      </c>
      <c r="AT534" s="48" t="str">
        <f t="shared" si="162"/>
        <v>revisar</v>
      </c>
      <c r="AU534" s="48" t="str">
        <f t="shared" si="161"/>
        <v>revisar</v>
      </c>
      <c r="AV534" s="48" t="str">
        <f t="shared" si="161"/>
        <v>revisar</v>
      </c>
      <c r="AW534" s="48" t="str">
        <f t="shared" si="161"/>
        <v>ok</v>
      </c>
      <c r="AX534" s="48" t="str">
        <f t="shared" si="161"/>
        <v>revisar</v>
      </c>
      <c r="AY534" s="48" t="str">
        <f t="shared" si="161"/>
        <v>revisar</v>
      </c>
      <c r="AZ534" s="48" t="str">
        <f t="shared" si="161"/>
        <v>revisar</v>
      </c>
      <c r="BA534" s="48" t="str">
        <f t="shared" si="139"/>
        <v>revisar</v>
      </c>
      <c r="BB534" s="48" t="str">
        <f t="shared" si="139"/>
        <v>revisar</v>
      </c>
      <c r="BC534" s="48" t="str">
        <f t="shared" si="139"/>
        <v>revisar</v>
      </c>
      <c r="BD534" s="48" t="str">
        <f t="shared" si="139"/>
        <v>ok</v>
      </c>
      <c r="BE534" s="48" t="str">
        <f t="shared" si="139"/>
        <v>ok</v>
      </c>
      <c r="BF534" s="48" t="str">
        <f t="shared" si="139"/>
        <v>ok</v>
      </c>
      <c r="BG534" s="48" t="str">
        <f t="shared" si="139"/>
        <v>ok</v>
      </c>
    </row>
    <row r="535" spans="1:59" ht="26.25" customHeight="1">
      <c r="A535" s="122"/>
      <c r="B535" s="123" t="e">
        <f t="shared" si="155"/>
        <v>#DIV/0!</v>
      </c>
      <c r="C535" s="122"/>
      <c r="D535" s="124" t="s">
        <v>1118</v>
      </c>
      <c r="E535" s="86">
        <v>96988</v>
      </c>
      <c r="F535" s="125" t="s">
        <v>28</v>
      </c>
      <c r="G535" s="88" t="s">
        <v>1119</v>
      </c>
      <c r="H535" s="185" t="s">
        <v>76</v>
      </c>
      <c r="I535" s="200"/>
      <c r="J535" s="94"/>
      <c r="K535" s="94">
        <v>7.12</v>
      </c>
      <c r="L535" s="94">
        <v>157.05000000000001</v>
      </c>
      <c r="M535" s="186">
        <f t="shared" si="156"/>
        <v>164.17000000000002</v>
      </c>
      <c r="N535" s="92">
        <v>0.25190000000000001</v>
      </c>
      <c r="O535" s="93">
        <f t="shared" si="157"/>
        <v>205.52</v>
      </c>
      <c r="P535" s="93"/>
      <c r="Q535" s="93">
        <f t="shared" si="158"/>
        <v>0</v>
      </c>
      <c r="R535" s="93">
        <f t="shared" si="159"/>
        <v>0</v>
      </c>
      <c r="S535" s="94">
        <f t="shared" si="160"/>
        <v>0</v>
      </c>
      <c r="T535" s="118"/>
      <c r="U535" s="118"/>
      <c r="V535" s="6" t="str">
        <f t="shared" si="153"/>
        <v>13.9</v>
      </c>
      <c r="W535" s="6" t="b">
        <f t="shared" si="154"/>
        <v>0</v>
      </c>
      <c r="X535" s="118"/>
      <c r="Y535" s="118"/>
      <c r="Z535" s="118"/>
      <c r="AA535" s="204"/>
      <c r="AB535" s="85" t="s">
        <v>1118</v>
      </c>
      <c r="AC535" s="95">
        <v>0</v>
      </c>
      <c r="AD535" s="96">
        <v>0</v>
      </c>
      <c r="AE535" s="97" t="s">
        <v>64</v>
      </c>
      <c r="AF535" s="89" t="s">
        <v>64</v>
      </c>
      <c r="AG535" s="98">
        <v>0</v>
      </c>
      <c r="AH535" s="90" t="s">
        <v>64</v>
      </c>
      <c r="AI535" s="90" t="s">
        <v>64</v>
      </c>
      <c r="AJ535" s="90" t="s">
        <v>64</v>
      </c>
      <c r="AK535" s="91" t="s">
        <v>64</v>
      </c>
      <c r="AL535" s="99" t="s">
        <v>64</v>
      </c>
      <c r="AM535" s="93" t="s">
        <v>64</v>
      </c>
      <c r="AN535" s="93">
        <v>0</v>
      </c>
      <c r="AO535" s="93">
        <v>0</v>
      </c>
      <c r="AP535" s="93">
        <v>0</v>
      </c>
      <c r="AQ535" s="94">
        <v>0</v>
      </c>
      <c r="AR535" s="48" t="str">
        <f t="shared" si="162"/>
        <v>ok</v>
      </c>
      <c r="AS535" s="48" t="str">
        <f t="shared" si="162"/>
        <v>revisar</v>
      </c>
      <c r="AT535" s="48" t="str">
        <f t="shared" si="162"/>
        <v>revisar</v>
      </c>
      <c r="AU535" s="48" t="str">
        <f t="shared" si="161"/>
        <v>revisar</v>
      </c>
      <c r="AV535" s="48" t="str">
        <f t="shared" si="161"/>
        <v>revisar</v>
      </c>
      <c r="AW535" s="48" t="str">
        <f t="shared" si="161"/>
        <v>ok</v>
      </c>
      <c r="AX535" s="48" t="str">
        <f t="shared" si="161"/>
        <v>revisar</v>
      </c>
      <c r="AY535" s="48" t="str">
        <f t="shared" si="161"/>
        <v>revisar</v>
      </c>
      <c r="AZ535" s="48" t="str">
        <f t="shared" si="161"/>
        <v>revisar</v>
      </c>
      <c r="BA535" s="48" t="str">
        <f t="shared" si="139"/>
        <v>revisar</v>
      </c>
      <c r="BB535" s="48" t="str">
        <f t="shared" si="139"/>
        <v>revisar</v>
      </c>
      <c r="BC535" s="48" t="str">
        <f t="shared" si="139"/>
        <v>revisar</v>
      </c>
      <c r="BD535" s="48" t="str">
        <f t="shared" si="139"/>
        <v>ok</v>
      </c>
      <c r="BE535" s="48" t="str">
        <f t="shared" si="139"/>
        <v>ok</v>
      </c>
      <c r="BF535" s="48" t="str">
        <f t="shared" si="139"/>
        <v>ok</v>
      </c>
      <c r="BG535" s="48" t="str">
        <f t="shared" si="139"/>
        <v>ok</v>
      </c>
    </row>
    <row r="536" spans="1:59" ht="26.25" customHeight="1">
      <c r="A536" s="122"/>
      <c r="B536" s="123" t="e">
        <f t="shared" si="155"/>
        <v>#DIV/0!</v>
      </c>
      <c r="C536" s="122"/>
      <c r="D536" s="124" t="s">
        <v>1120</v>
      </c>
      <c r="E536" s="86">
        <v>11270</v>
      </c>
      <c r="F536" s="125" t="s">
        <v>28</v>
      </c>
      <c r="G536" s="88" t="s">
        <v>1121</v>
      </c>
      <c r="H536" s="185" t="s">
        <v>76</v>
      </c>
      <c r="I536" s="200"/>
      <c r="J536" s="94"/>
      <c r="K536" s="94">
        <v>0</v>
      </c>
      <c r="L536" s="94">
        <v>2.74</v>
      </c>
      <c r="M536" s="186">
        <f t="shared" si="156"/>
        <v>2.74</v>
      </c>
      <c r="N536" s="92">
        <v>0.25190000000000001</v>
      </c>
      <c r="O536" s="93">
        <f t="shared" si="157"/>
        <v>3.43</v>
      </c>
      <c r="P536" s="93"/>
      <c r="Q536" s="93">
        <f t="shared" si="158"/>
        <v>0</v>
      </c>
      <c r="R536" s="93">
        <f t="shared" si="159"/>
        <v>0</v>
      </c>
      <c r="S536" s="94">
        <f t="shared" si="160"/>
        <v>0</v>
      </c>
      <c r="T536" s="118"/>
      <c r="U536" s="118"/>
      <c r="V536" s="6" t="str">
        <f t="shared" si="153"/>
        <v>13.10</v>
      </c>
      <c r="W536" s="6" t="b">
        <f t="shared" si="154"/>
        <v>0</v>
      </c>
      <c r="X536" s="118"/>
      <c r="Y536" s="118"/>
      <c r="Z536" s="118"/>
      <c r="AA536" s="204"/>
      <c r="AB536" s="85" t="s">
        <v>1120</v>
      </c>
      <c r="AC536" s="95">
        <v>0</v>
      </c>
      <c r="AD536" s="96">
        <v>0</v>
      </c>
      <c r="AE536" s="97" t="s">
        <v>64</v>
      </c>
      <c r="AF536" s="89" t="s">
        <v>64</v>
      </c>
      <c r="AG536" s="98">
        <v>0</v>
      </c>
      <c r="AH536" s="90" t="s">
        <v>64</v>
      </c>
      <c r="AI536" s="90" t="s">
        <v>64</v>
      </c>
      <c r="AJ536" s="90" t="s">
        <v>64</v>
      </c>
      <c r="AK536" s="91" t="s">
        <v>64</v>
      </c>
      <c r="AL536" s="99" t="s">
        <v>64</v>
      </c>
      <c r="AM536" s="93" t="s">
        <v>64</v>
      </c>
      <c r="AN536" s="93">
        <v>0</v>
      </c>
      <c r="AO536" s="93">
        <v>0</v>
      </c>
      <c r="AP536" s="93">
        <v>0</v>
      </c>
      <c r="AQ536" s="94">
        <v>0</v>
      </c>
      <c r="AR536" s="48" t="str">
        <f t="shared" si="162"/>
        <v>ok</v>
      </c>
      <c r="AS536" s="48" t="str">
        <f t="shared" si="162"/>
        <v>revisar</v>
      </c>
      <c r="AT536" s="48" t="str">
        <f t="shared" si="162"/>
        <v>revisar</v>
      </c>
      <c r="AU536" s="48" t="str">
        <f t="shared" si="161"/>
        <v>revisar</v>
      </c>
      <c r="AV536" s="48" t="str">
        <f t="shared" si="161"/>
        <v>revisar</v>
      </c>
      <c r="AW536" s="48" t="str">
        <f t="shared" si="161"/>
        <v>ok</v>
      </c>
      <c r="AX536" s="48" t="str">
        <f t="shared" si="161"/>
        <v>revisar</v>
      </c>
      <c r="AY536" s="48" t="str">
        <f t="shared" si="161"/>
        <v>revisar</v>
      </c>
      <c r="AZ536" s="48" t="str">
        <f t="shared" si="161"/>
        <v>revisar</v>
      </c>
      <c r="BA536" s="48" t="str">
        <f t="shared" si="139"/>
        <v>revisar</v>
      </c>
      <c r="BB536" s="48" t="str">
        <f t="shared" si="139"/>
        <v>revisar</v>
      </c>
      <c r="BC536" s="48" t="str">
        <f t="shared" si="139"/>
        <v>revisar</v>
      </c>
      <c r="BD536" s="48" t="str">
        <f t="shared" si="139"/>
        <v>ok</v>
      </c>
      <c r="BE536" s="48" t="str">
        <f t="shared" si="139"/>
        <v>ok</v>
      </c>
      <c r="BF536" s="48" t="str">
        <f t="shared" si="139"/>
        <v>ok</v>
      </c>
      <c r="BG536" s="48" t="str">
        <f t="shared" si="139"/>
        <v>ok</v>
      </c>
    </row>
    <row r="537" spans="1:59" ht="6" customHeight="1">
      <c r="A537" s="122"/>
      <c r="B537" s="123"/>
      <c r="C537" s="122"/>
      <c r="D537" s="102"/>
      <c r="E537" s="102"/>
      <c r="F537" s="102"/>
      <c r="G537" s="127"/>
      <c r="H537" s="101"/>
      <c r="I537" s="188"/>
      <c r="J537" s="193"/>
      <c r="K537" s="193"/>
      <c r="L537" s="193"/>
      <c r="M537" s="190"/>
      <c r="N537" s="129"/>
      <c r="O537" s="109"/>
      <c r="P537" s="109"/>
      <c r="Q537" s="109"/>
      <c r="R537" s="109"/>
      <c r="S537" s="110"/>
      <c r="T537" s="118"/>
      <c r="U537" s="118"/>
      <c r="V537" s="6">
        <f t="shared" si="153"/>
        <v>0</v>
      </c>
      <c r="W537" s="6">
        <f t="shared" si="154"/>
        <v>0</v>
      </c>
      <c r="X537" s="118"/>
      <c r="Y537" s="118"/>
      <c r="Z537" s="118"/>
      <c r="AA537" s="204"/>
      <c r="AB537" s="102"/>
      <c r="AC537" s="102"/>
      <c r="AD537" s="102"/>
      <c r="AE537" s="127"/>
      <c r="AF537" s="102"/>
      <c r="AG537" s="131"/>
      <c r="AH537" s="128"/>
      <c r="AI537" s="128"/>
      <c r="AJ537" s="128"/>
      <c r="AK537" s="107"/>
      <c r="AL537" s="129"/>
      <c r="AM537" s="109"/>
      <c r="AN537" s="109"/>
      <c r="AO537" s="109"/>
      <c r="AP537" s="109"/>
      <c r="AQ537" s="110"/>
      <c r="AR537" s="48" t="str">
        <f t="shared" si="162"/>
        <v>ok</v>
      </c>
      <c r="AS537" s="48" t="str">
        <f t="shared" si="162"/>
        <v>ok</v>
      </c>
      <c r="AT537" s="48" t="str">
        <f t="shared" si="162"/>
        <v>ok</v>
      </c>
      <c r="AU537" s="48" t="str">
        <f t="shared" si="161"/>
        <v>ok</v>
      </c>
      <c r="AV537" s="48" t="str">
        <f t="shared" si="161"/>
        <v>ok</v>
      </c>
      <c r="AW537" s="48" t="str">
        <f t="shared" si="161"/>
        <v>ok</v>
      </c>
      <c r="AX537" s="48" t="str">
        <f t="shared" si="161"/>
        <v>ok</v>
      </c>
      <c r="AY537" s="48" t="str">
        <f t="shared" si="161"/>
        <v>ok</v>
      </c>
      <c r="AZ537" s="48" t="str">
        <f t="shared" si="161"/>
        <v>ok</v>
      </c>
      <c r="BA537" s="48" t="str">
        <f t="shared" si="139"/>
        <v>ok</v>
      </c>
      <c r="BB537" s="48" t="str">
        <f t="shared" si="139"/>
        <v>ok</v>
      </c>
      <c r="BC537" s="48" t="str">
        <f t="shared" si="139"/>
        <v>ok</v>
      </c>
      <c r="BD537" s="48" t="str">
        <f t="shared" si="139"/>
        <v>ok</v>
      </c>
      <c r="BE537" s="48" t="str">
        <f t="shared" si="139"/>
        <v>ok</v>
      </c>
      <c r="BF537" s="48" t="str">
        <f t="shared" si="139"/>
        <v>ok</v>
      </c>
      <c r="BG537" s="48" t="str">
        <f t="shared" si="139"/>
        <v>ok</v>
      </c>
    </row>
    <row r="538" spans="1:59" ht="15" customHeight="1">
      <c r="A538" s="51"/>
      <c r="B538" s="52"/>
      <c r="C538" s="51"/>
      <c r="D538" s="111"/>
      <c r="E538" s="112"/>
      <c r="F538" s="112"/>
      <c r="G538" s="112"/>
      <c r="H538" s="191"/>
      <c r="I538" s="192"/>
      <c r="J538" s="191"/>
      <c r="K538" s="191"/>
      <c r="L538" s="191"/>
      <c r="M538" s="191"/>
      <c r="N538" s="83"/>
      <c r="O538" s="113" t="str">
        <f>CONCATENATE("Subtotal ",G526)</f>
        <v>Subtotal SISTEMA DE PROTEÇÃO CONTRA DESCARGAS ATMOSFÉRICAS (SPDA)</v>
      </c>
      <c r="P538" s="114"/>
      <c r="Q538" s="114">
        <f>SUM(Q527:Q537)</f>
        <v>0</v>
      </c>
      <c r="R538" s="114">
        <f>SUM(R527:R537)</f>
        <v>0</v>
      </c>
      <c r="S538" s="115">
        <f>SUM(S527:S537)</f>
        <v>0</v>
      </c>
      <c r="T538" s="116"/>
      <c r="U538" s="6">
        <v>1</v>
      </c>
      <c r="V538" s="6"/>
      <c r="W538" s="6"/>
      <c r="X538" s="100">
        <f>SUM(P538:R538)</f>
        <v>0</v>
      </c>
      <c r="Y538" s="6" t="str">
        <f>IF(X538&lt;&gt;S538,"erro","ok")</f>
        <v>ok</v>
      </c>
      <c r="Z538" s="6"/>
      <c r="AA538" s="203"/>
      <c r="AB538" s="111"/>
      <c r="AC538" s="112"/>
      <c r="AD538" s="112"/>
      <c r="AE538" s="112"/>
      <c r="AF538" s="112"/>
      <c r="AG538" s="112"/>
      <c r="AH538" s="112"/>
      <c r="AI538" s="112"/>
      <c r="AJ538" s="112"/>
      <c r="AK538" s="112"/>
      <c r="AL538" s="83"/>
      <c r="AM538" s="113" t="s">
        <v>377</v>
      </c>
      <c r="AN538" s="114">
        <v>0</v>
      </c>
      <c r="AO538" s="114">
        <v>0</v>
      </c>
      <c r="AP538" s="114">
        <v>0</v>
      </c>
      <c r="AQ538" s="115">
        <v>0</v>
      </c>
      <c r="AR538" s="48" t="str">
        <f t="shared" si="162"/>
        <v>ok</v>
      </c>
      <c r="AS538" s="48" t="str">
        <f t="shared" si="162"/>
        <v>ok</v>
      </c>
      <c r="AT538" s="48" t="str">
        <f t="shared" si="162"/>
        <v>ok</v>
      </c>
      <c r="AU538" s="48" t="str">
        <f t="shared" si="161"/>
        <v>ok</v>
      </c>
      <c r="AV538" s="48" t="str">
        <f t="shared" si="161"/>
        <v>ok</v>
      </c>
      <c r="AW538" s="48" t="str">
        <f t="shared" si="161"/>
        <v>ok</v>
      </c>
      <c r="AX538" s="48" t="str">
        <f t="shared" si="161"/>
        <v>ok</v>
      </c>
      <c r="AY538" s="48" t="str">
        <f t="shared" si="161"/>
        <v>ok</v>
      </c>
      <c r="AZ538" s="48" t="str">
        <f t="shared" si="161"/>
        <v>ok</v>
      </c>
      <c r="BA538" s="48" t="str">
        <f t="shared" si="139"/>
        <v>ok</v>
      </c>
      <c r="BB538" s="48" t="str">
        <f t="shared" si="139"/>
        <v>ok</v>
      </c>
      <c r="BC538" s="48" t="str">
        <f t="shared" si="139"/>
        <v>revisar</v>
      </c>
      <c r="BD538" s="48" t="str">
        <f t="shared" si="139"/>
        <v>ok</v>
      </c>
      <c r="BE538" s="48" t="str">
        <f t="shared" si="139"/>
        <v>ok</v>
      </c>
      <c r="BF538" s="48" t="str">
        <f t="shared" si="139"/>
        <v>ok</v>
      </c>
      <c r="BG538" s="48" t="str">
        <f t="shared" si="139"/>
        <v>ok</v>
      </c>
    </row>
    <row r="539" spans="1:59" ht="6" customHeight="1">
      <c r="A539" s="38"/>
      <c r="B539" s="74"/>
      <c r="C539" s="38"/>
      <c r="D539" s="117"/>
      <c r="E539" s="118"/>
      <c r="F539" s="119"/>
      <c r="G539" s="119"/>
      <c r="H539" s="118"/>
      <c r="I539" s="120"/>
      <c r="J539" s="118"/>
      <c r="K539" s="118"/>
      <c r="L539" s="118"/>
      <c r="M539" s="118"/>
      <c r="N539" s="6"/>
      <c r="O539" s="118"/>
      <c r="P539" s="118"/>
      <c r="Q539" s="118"/>
      <c r="R539" s="118"/>
      <c r="S539" s="121"/>
      <c r="T539" s="6"/>
      <c r="U539" s="6"/>
      <c r="V539" s="6">
        <f t="shared" si="153"/>
        <v>0</v>
      </c>
      <c r="W539" s="6">
        <f t="shared" si="154"/>
        <v>0</v>
      </c>
      <c r="X539" s="6"/>
      <c r="Y539" s="6"/>
      <c r="Z539" s="6"/>
      <c r="AA539" s="203"/>
      <c r="AB539" s="117"/>
      <c r="AC539" s="118"/>
      <c r="AD539" s="119"/>
      <c r="AE539" s="119"/>
      <c r="AF539" s="118"/>
      <c r="AG539" s="118"/>
      <c r="AH539" s="118"/>
      <c r="AI539" s="118"/>
      <c r="AJ539" s="118"/>
      <c r="AK539" s="118"/>
      <c r="AL539" s="6"/>
      <c r="AM539" s="118"/>
      <c r="AN539" s="118"/>
      <c r="AO539" s="118"/>
      <c r="AP539" s="118"/>
      <c r="AQ539" s="121"/>
      <c r="AR539" s="48" t="str">
        <f t="shared" si="162"/>
        <v>ok</v>
      </c>
      <c r="AS539" s="48" t="str">
        <f t="shared" si="162"/>
        <v>ok</v>
      </c>
      <c r="AT539" s="48" t="str">
        <f t="shared" si="162"/>
        <v>ok</v>
      </c>
      <c r="AU539" s="48" t="str">
        <f t="shared" si="161"/>
        <v>ok</v>
      </c>
      <c r="AV539" s="48" t="str">
        <f t="shared" si="161"/>
        <v>ok</v>
      </c>
      <c r="AW539" s="48" t="str">
        <f t="shared" si="161"/>
        <v>ok</v>
      </c>
      <c r="AX539" s="48" t="str">
        <f t="shared" si="161"/>
        <v>ok</v>
      </c>
      <c r="AY539" s="48" t="str">
        <f t="shared" si="161"/>
        <v>ok</v>
      </c>
      <c r="AZ539" s="48" t="str">
        <f t="shared" si="161"/>
        <v>ok</v>
      </c>
      <c r="BA539" s="48" t="str">
        <f t="shared" si="139"/>
        <v>ok</v>
      </c>
      <c r="BB539" s="48" t="str">
        <f t="shared" si="139"/>
        <v>ok</v>
      </c>
      <c r="BC539" s="48" t="str">
        <f t="shared" si="139"/>
        <v>ok</v>
      </c>
      <c r="BD539" s="48" t="str">
        <f t="shared" si="139"/>
        <v>ok</v>
      </c>
      <c r="BE539" s="48" t="str">
        <f t="shared" si="139"/>
        <v>ok</v>
      </c>
      <c r="BF539" s="48" t="str">
        <f t="shared" si="139"/>
        <v>ok</v>
      </c>
      <c r="BG539" s="48" t="str">
        <f t="shared" si="139"/>
        <v>ok</v>
      </c>
    </row>
    <row r="540" spans="1:59" ht="15" customHeight="1">
      <c r="A540" s="51"/>
      <c r="B540" s="52"/>
      <c r="C540" s="51"/>
      <c r="D540" s="79">
        <v>14</v>
      </c>
      <c r="E540" s="80"/>
      <c r="F540" s="80"/>
      <c r="G540" s="81" t="s">
        <v>1122</v>
      </c>
      <c r="H540" s="81"/>
      <c r="I540" s="82"/>
      <c r="J540" s="81"/>
      <c r="K540" s="81"/>
      <c r="L540" s="81"/>
      <c r="M540" s="81"/>
      <c r="N540" s="83"/>
      <c r="O540" s="81"/>
      <c r="P540" s="81"/>
      <c r="Q540" s="81"/>
      <c r="R540" s="81"/>
      <c r="S540" s="84">
        <f>S602</f>
        <v>0</v>
      </c>
      <c r="T540" s="6"/>
      <c r="U540" s="6"/>
      <c r="V540" s="6">
        <f t="shared" si="153"/>
        <v>14</v>
      </c>
      <c r="W540" s="6">
        <f t="shared" si="154"/>
        <v>0</v>
      </c>
      <c r="X540" s="6"/>
      <c r="Y540" s="6"/>
      <c r="Z540" s="6"/>
      <c r="AA540" s="203"/>
      <c r="AB540" s="79">
        <v>14</v>
      </c>
      <c r="AC540" s="80"/>
      <c r="AD540" s="80"/>
      <c r="AE540" s="81" t="s">
        <v>307</v>
      </c>
      <c r="AF540" s="81"/>
      <c r="AG540" s="81"/>
      <c r="AH540" s="81"/>
      <c r="AI540" s="81"/>
      <c r="AJ540" s="81"/>
      <c r="AK540" s="81"/>
      <c r="AL540" s="83"/>
      <c r="AM540" s="81"/>
      <c r="AN540" s="81"/>
      <c r="AO540" s="81"/>
      <c r="AP540" s="81"/>
      <c r="AQ540" s="84">
        <v>0</v>
      </c>
      <c r="AR540" s="48" t="str">
        <f t="shared" si="162"/>
        <v>ok</v>
      </c>
      <c r="AS540" s="48" t="str">
        <f t="shared" si="162"/>
        <v>ok</v>
      </c>
      <c r="AT540" s="48" t="str">
        <f t="shared" si="162"/>
        <v>ok</v>
      </c>
      <c r="AU540" s="48" t="str">
        <f t="shared" si="161"/>
        <v>revisar</v>
      </c>
      <c r="AV540" s="48" t="str">
        <f t="shared" si="161"/>
        <v>ok</v>
      </c>
      <c r="AW540" s="48" t="str">
        <f t="shared" si="161"/>
        <v>ok</v>
      </c>
      <c r="AX540" s="48" t="str">
        <f t="shared" si="161"/>
        <v>ok</v>
      </c>
      <c r="AY540" s="48" t="str">
        <f t="shared" si="161"/>
        <v>ok</v>
      </c>
      <c r="AZ540" s="48" t="str">
        <f t="shared" si="161"/>
        <v>ok</v>
      </c>
      <c r="BA540" s="48" t="str">
        <f t="shared" si="139"/>
        <v>ok</v>
      </c>
      <c r="BB540" s="48" t="str">
        <f t="shared" si="139"/>
        <v>ok</v>
      </c>
      <c r="BC540" s="48" t="str">
        <f t="shared" si="139"/>
        <v>ok</v>
      </c>
      <c r="BD540" s="48" t="str">
        <f t="shared" si="139"/>
        <v>ok</v>
      </c>
      <c r="BE540" s="48" t="str">
        <f t="shared" si="139"/>
        <v>ok</v>
      </c>
      <c r="BF540" s="48" t="str">
        <f t="shared" si="139"/>
        <v>ok</v>
      </c>
      <c r="BG540" s="48" t="str">
        <f t="shared" si="139"/>
        <v>ok</v>
      </c>
    </row>
    <row r="541" spans="1:59" ht="37.5" customHeight="1">
      <c r="A541" s="122"/>
      <c r="B541" s="123" t="e">
        <f t="shared" ref="B541:B579" si="163">S541/$S$697</f>
        <v>#DIV/0!</v>
      </c>
      <c r="C541" s="122"/>
      <c r="D541" s="124" t="s">
        <v>1123</v>
      </c>
      <c r="E541" s="132">
        <v>100384</v>
      </c>
      <c r="F541" s="125" t="s">
        <v>28</v>
      </c>
      <c r="G541" s="88" t="s">
        <v>1124</v>
      </c>
      <c r="H541" s="185" t="s">
        <v>40</v>
      </c>
      <c r="I541" s="200"/>
      <c r="J541" s="94"/>
      <c r="K541" s="94">
        <v>6.21</v>
      </c>
      <c r="L541" s="94">
        <v>16.8</v>
      </c>
      <c r="M541" s="186">
        <f t="shared" ref="M541:M599" si="164">SUM(K541:L541)</f>
        <v>23.01</v>
      </c>
      <c r="N541" s="92">
        <v>0.25190000000000001</v>
      </c>
      <c r="O541" s="93">
        <f t="shared" ref="O541:O600" si="165">IF(N541="-",M541,(TRUNC(M541*(1+N541),2)))</f>
        <v>28.8</v>
      </c>
      <c r="P541" s="93"/>
      <c r="Q541" s="93">
        <f t="shared" ref="Q541:Q600" si="166">IF($L541=0,$S541,IF(K541=0,0,IF($N541&lt;&gt;"-",IFERROR(TRUNC(TRUNC((K541*(1+$N541)),2)*$I541,2),0),IFERROR(TRUNC(K541*$I541,2),0))))</f>
        <v>0</v>
      </c>
      <c r="R541" s="93">
        <f t="shared" ref="R541:R600" si="167">IF(L541=0,0,S541-Q541)</f>
        <v>0</v>
      </c>
      <c r="S541" s="94">
        <f t="shared" ref="S541:S600" si="168">IFERROR(ROUND(ROUND(O541,2)*ROUND(I541,2),2),0)</f>
        <v>0</v>
      </c>
      <c r="T541" s="118"/>
      <c r="U541" s="118"/>
      <c r="V541" s="6" t="str">
        <f t="shared" si="153"/>
        <v>14.1</v>
      </c>
      <c r="W541" s="6" t="b">
        <f t="shared" si="154"/>
        <v>0</v>
      </c>
      <c r="X541" s="118"/>
      <c r="Y541" s="118"/>
      <c r="Z541" s="118"/>
      <c r="AA541" s="204"/>
      <c r="AB541" s="85" t="s">
        <v>1123</v>
      </c>
      <c r="AC541" s="95">
        <v>0</v>
      </c>
      <c r="AD541" s="96">
        <v>0</v>
      </c>
      <c r="AE541" s="97" t="s">
        <v>64</v>
      </c>
      <c r="AF541" s="89" t="s">
        <v>64</v>
      </c>
      <c r="AG541" s="98">
        <v>0</v>
      </c>
      <c r="AH541" s="90" t="s">
        <v>64</v>
      </c>
      <c r="AI541" s="90" t="s">
        <v>64</v>
      </c>
      <c r="AJ541" s="90" t="s">
        <v>64</v>
      </c>
      <c r="AK541" s="91" t="s">
        <v>64</v>
      </c>
      <c r="AL541" s="99" t="s">
        <v>64</v>
      </c>
      <c r="AM541" s="93" t="s">
        <v>64</v>
      </c>
      <c r="AN541" s="93">
        <v>0</v>
      </c>
      <c r="AO541" s="93">
        <v>0</v>
      </c>
      <c r="AP541" s="93">
        <v>0</v>
      </c>
      <c r="AQ541" s="94">
        <v>0</v>
      </c>
      <c r="AR541" s="48" t="str">
        <f t="shared" si="162"/>
        <v>ok</v>
      </c>
      <c r="AS541" s="48" t="str">
        <f t="shared" si="162"/>
        <v>revisar</v>
      </c>
      <c r="AT541" s="48" t="str">
        <f t="shared" si="162"/>
        <v>revisar</v>
      </c>
      <c r="AU541" s="48" t="str">
        <f t="shared" si="161"/>
        <v>revisar</v>
      </c>
      <c r="AV541" s="48" t="str">
        <f t="shared" si="161"/>
        <v>revisar</v>
      </c>
      <c r="AW541" s="48" t="str">
        <f t="shared" si="161"/>
        <v>ok</v>
      </c>
      <c r="AX541" s="48" t="str">
        <f t="shared" si="161"/>
        <v>revisar</v>
      </c>
      <c r="AY541" s="48" t="str">
        <f t="shared" si="161"/>
        <v>revisar</v>
      </c>
      <c r="AZ541" s="48" t="str">
        <f t="shared" si="161"/>
        <v>revisar</v>
      </c>
      <c r="BA541" s="48" t="str">
        <f t="shared" si="139"/>
        <v>revisar</v>
      </c>
      <c r="BB541" s="48" t="str">
        <f t="shared" si="139"/>
        <v>revisar</v>
      </c>
      <c r="BC541" s="48" t="str">
        <f t="shared" si="139"/>
        <v>revisar</v>
      </c>
      <c r="BD541" s="48" t="str">
        <f t="shared" si="139"/>
        <v>ok</v>
      </c>
      <c r="BE541" s="48" t="str">
        <f t="shared" si="139"/>
        <v>ok</v>
      </c>
      <c r="BF541" s="48" t="str">
        <f t="shared" si="139"/>
        <v>ok</v>
      </c>
      <c r="BG541" s="48" t="str">
        <f t="shared" si="139"/>
        <v>ok</v>
      </c>
    </row>
    <row r="542" spans="1:59" ht="37.5" customHeight="1">
      <c r="A542" s="122"/>
      <c r="B542" s="123" t="e">
        <f t="shared" si="163"/>
        <v>#DIV/0!</v>
      </c>
      <c r="C542" s="122"/>
      <c r="D542" s="124" t="s">
        <v>1125</v>
      </c>
      <c r="E542" s="86">
        <v>100380</v>
      </c>
      <c r="F542" s="125" t="s">
        <v>28</v>
      </c>
      <c r="G542" s="88" t="s">
        <v>1126</v>
      </c>
      <c r="H542" s="185" t="s">
        <v>40</v>
      </c>
      <c r="I542" s="200"/>
      <c r="J542" s="94"/>
      <c r="K542" s="94">
        <v>17.579999999999998</v>
      </c>
      <c r="L542" s="94">
        <v>27.49</v>
      </c>
      <c r="M542" s="186">
        <f t="shared" si="164"/>
        <v>45.069999999999993</v>
      </c>
      <c r="N542" s="92">
        <v>0.25190000000000001</v>
      </c>
      <c r="O542" s="93">
        <f t="shared" si="165"/>
        <v>56.42</v>
      </c>
      <c r="P542" s="93"/>
      <c r="Q542" s="93">
        <f t="shared" si="166"/>
        <v>0</v>
      </c>
      <c r="R542" s="93">
        <f t="shared" si="167"/>
        <v>0</v>
      </c>
      <c r="S542" s="94">
        <f t="shared" si="168"/>
        <v>0</v>
      </c>
      <c r="T542" s="118"/>
      <c r="U542" s="118"/>
      <c r="V542" s="6" t="str">
        <f t="shared" si="153"/>
        <v>14.2</v>
      </c>
      <c r="W542" s="6" t="b">
        <f t="shared" si="154"/>
        <v>0</v>
      </c>
      <c r="X542" s="118"/>
      <c r="Y542" s="118"/>
      <c r="Z542" s="118"/>
      <c r="AA542" s="204"/>
      <c r="AB542" s="85" t="s">
        <v>1125</v>
      </c>
      <c r="AC542" s="95">
        <v>0</v>
      </c>
      <c r="AD542" s="96">
        <v>0</v>
      </c>
      <c r="AE542" s="97" t="s">
        <v>64</v>
      </c>
      <c r="AF542" s="89" t="s">
        <v>64</v>
      </c>
      <c r="AG542" s="98">
        <v>0</v>
      </c>
      <c r="AH542" s="90" t="s">
        <v>64</v>
      </c>
      <c r="AI542" s="90" t="s">
        <v>64</v>
      </c>
      <c r="AJ542" s="90" t="s">
        <v>64</v>
      </c>
      <c r="AK542" s="91" t="s">
        <v>64</v>
      </c>
      <c r="AL542" s="99" t="s">
        <v>64</v>
      </c>
      <c r="AM542" s="93" t="s">
        <v>64</v>
      </c>
      <c r="AN542" s="93">
        <v>0</v>
      </c>
      <c r="AO542" s="93">
        <v>0</v>
      </c>
      <c r="AP542" s="93">
        <v>0</v>
      </c>
      <c r="AQ542" s="94">
        <v>0</v>
      </c>
      <c r="AR542" s="48" t="str">
        <f t="shared" si="162"/>
        <v>ok</v>
      </c>
      <c r="AS542" s="48" t="str">
        <f t="shared" si="162"/>
        <v>revisar</v>
      </c>
      <c r="AT542" s="48" t="str">
        <f t="shared" si="162"/>
        <v>revisar</v>
      </c>
      <c r="AU542" s="48" t="str">
        <f t="shared" si="161"/>
        <v>revisar</v>
      </c>
      <c r="AV542" s="48" t="str">
        <f t="shared" si="161"/>
        <v>revisar</v>
      </c>
      <c r="AW542" s="48" t="str">
        <f t="shared" si="161"/>
        <v>ok</v>
      </c>
      <c r="AX542" s="48" t="str">
        <f t="shared" si="161"/>
        <v>revisar</v>
      </c>
      <c r="AY542" s="48" t="str">
        <f t="shared" si="161"/>
        <v>revisar</v>
      </c>
      <c r="AZ542" s="48" t="str">
        <f t="shared" si="161"/>
        <v>revisar</v>
      </c>
      <c r="BA542" s="48" t="str">
        <f t="shared" si="139"/>
        <v>revisar</v>
      </c>
      <c r="BB542" s="48" t="str">
        <f t="shared" si="139"/>
        <v>revisar</v>
      </c>
      <c r="BC542" s="48" t="str">
        <f t="shared" si="139"/>
        <v>revisar</v>
      </c>
      <c r="BD542" s="48" t="str">
        <f t="shared" si="139"/>
        <v>ok</v>
      </c>
      <c r="BE542" s="48" t="str">
        <f t="shared" si="139"/>
        <v>ok</v>
      </c>
      <c r="BF542" s="48" t="str">
        <f t="shared" si="139"/>
        <v>ok</v>
      </c>
      <c r="BG542" s="48" t="str">
        <f t="shared" si="139"/>
        <v>ok</v>
      </c>
    </row>
    <row r="543" spans="1:59" ht="37.5" customHeight="1">
      <c r="A543" s="122"/>
      <c r="B543" s="123" t="e">
        <f t="shared" si="163"/>
        <v>#DIV/0!</v>
      </c>
      <c r="C543" s="122"/>
      <c r="D543" s="124" t="s">
        <v>1127</v>
      </c>
      <c r="E543" s="86">
        <v>92616</v>
      </c>
      <c r="F543" s="125" t="s">
        <v>28</v>
      </c>
      <c r="G543" s="88" t="s">
        <v>1128</v>
      </c>
      <c r="H543" s="185" t="s">
        <v>76</v>
      </c>
      <c r="I543" s="200"/>
      <c r="J543" s="94"/>
      <c r="K543" s="94">
        <v>364.75</v>
      </c>
      <c r="L543" s="94">
        <v>1517.36</v>
      </c>
      <c r="M543" s="186">
        <f t="shared" si="164"/>
        <v>1882.11</v>
      </c>
      <c r="N543" s="92">
        <v>0.25190000000000001</v>
      </c>
      <c r="O543" s="93">
        <f t="shared" si="165"/>
        <v>2356.21</v>
      </c>
      <c r="P543" s="93"/>
      <c r="Q543" s="93">
        <f t="shared" si="166"/>
        <v>0</v>
      </c>
      <c r="R543" s="93">
        <f t="shared" si="167"/>
        <v>0</v>
      </c>
      <c r="S543" s="94">
        <f t="shared" si="168"/>
        <v>0</v>
      </c>
      <c r="T543" s="118"/>
      <c r="U543" s="118"/>
      <c r="V543" s="6" t="str">
        <f t="shared" si="153"/>
        <v>14.3</v>
      </c>
      <c r="W543" s="6" t="b">
        <f t="shared" si="154"/>
        <v>0</v>
      </c>
      <c r="X543" s="118"/>
      <c r="Y543" s="118"/>
      <c r="Z543" s="118"/>
      <c r="AA543" s="204"/>
      <c r="AB543" s="85" t="s">
        <v>1127</v>
      </c>
      <c r="AC543" s="95">
        <v>0</v>
      </c>
      <c r="AD543" s="96">
        <v>0</v>
      </c>
      <c r="AE543" s="97" t="s">
        <v>64</v>
      </c>
      <c r="AF543" s="89" t="s">
        <v>64</v>
      </c>
      <c r="AG543" s="98">
        <v>0</v>
      </c>
      <c r="AH543" s="90" t="s">
        <v>64</v>
      </c>
      <c r="AI543" s="90" t="s">
        <v>64</v>
      </c>
      <c r="AJ543" s="90" t="s">
        <v>64</v>
      </c>
      <c r="AK543" s="91" t="s">
        <v>64</v>
      </c>
      <c r="AL543" s="99" t="s">
        <v>64</v>
      </c>
      <c r="AM543" s="93" t="s">
        <v>64</v>
      </c>
      <c r="AN543" s="93">
        <v>0</v>
      </c>
      <c r="AO543" s="93">
        <v>0</v>
      </c>
      <c r="AP543" s="93">
        <v>0</v>
      </c>
      <c r="AQ543" s="94">
        <v>0</v>
      </c>
      <c r="AR543" s="48" t="str">
        <f t="shared" si="162"/>
        <v>ok</v>
      </c>
      <c r="AS543" s="48" t="str">
        <f t="shared" si="162"/>
        <v>revisar</v>
      </c>
      <c r="AT543" s="48" t="str">
        <f t="shared" si="162"/>
        <v>revisar</v>
      </c>
      <c r="AU543" s="48" t="str">
        <f t="shared" si="161"/>
        <v>revisar</v>
      </c>
      <c r="AV543" s="48" t="str">
        <f t="shared" si="161"/>
        <v>revisar</v>
      </c>
      <c r="AW543" s="48" t="str">
        <f t="shared" si="161"/>
        <v>ok</v>
      </c>
      <c r="AX543" s="48" t="str">
        <f t="shared" si="161"/>
        <v>revisar</v>
      </c>
      <c r="AY543" s="48" t="str">
        <f t="shared" si="161"/>
        <v>revisar</v>
      </c>
      <c r="AZ543" s="48" t="str">
        <f t="shared" si="161"/>
        <v>revisar</v>
      </c>
      <c r="BA543" s="48" t="str">
        <f t="shared" si="139"/>
        <v>revisar</v>
      </c>
      <c r="BB543" s="48" t="str">
        <f t="shared" si="139"/>
        <v>revisar</v>
      </c>
      <c r="BC543" s="48" t="str">
        <f t="shared" si="139"/>
        <v>revisar</v>
      </c>
      <c r="BD543" s="48" t="str">
        <f t="shared" si="139"/>
        <v>ok</v>
      </c>
      <c r="BE543" s="48" t="str">
        <f t="shared" si="139"/>
        <v>ok</v>
      </c>
      <c r="BF543" s="48" t="str">
        <f t="shared" si="139"/>
        <v>ok</v>
      </c>
      <c r="BG543" s="48" t="str">
        <f t="shared" si="139"/>
        <v>ok</v>
      </c>
    </row>
    <row r="544" spans="1:59" ht="37.5" customHeight="1">
      <c r="A544" s="122"/>
      <c r="B544" s="123" t="e">
        <f t="shared" si="163"/>
        <v>#DIV/0!</v>
      </c>
      <c r="C544" s="122"/>
      <c r="D544" s="124" t="s">
        <v>1129</v>
      </c>
      <c r="E544" s="86">
        <v>92606</v>
      </c>
      <c r="F544" s="125" t="s">
        <v>28</v>
      </c>
      <c r="G544" s="88" t="s">
        <v>1130</v>
      </c>
      <c r="H544" s="185" t="s">
        <v>76</v>
      </c>
      <c r="I544" s="200"/>
      <c r="J544" s="94"/>
      <c r="K544" s="94">
        <v>152.16</v>
      </c>
      <c r="L544" s="94">
        <v>787.15</v>
      </c>
      <c r="M544" s="186">
        <f t="shared" si="164"/>
        <v>939.31</v>
      </c>
      <c r="N544" s="92">
        <v>0.25190000000000001</v>
      </c>
      <c r="O544" s="93">
        <f t="shared" si="165"/>
        <v>1175.92</v>
      </c>
      <c r="P544" s="93"/>
      <c r="Q544" s="93">
        <f t="shared" si="166"/>
        <v>0</v>
      </c>
      <c r="R544" s="93">
        <f t="shared" si="167"/>
        <v>0</v>
      </c>
      <c r="S544" s="94">
        <f t="shared" si="168"/>
        <v>0</v>
      </c>
      <c r="T544" s="118"/>
      <c r="U544" s="118"/>
      <c r="V544" s="6" t="str">
        <f t="shared" si="153"/>
        <v>14.4</v>
      </c>
      <c r="W544" s="6" t="b">
        <f t="shared" si="154"/>
        <v>0</v>
      </c>
      <c r="X544" s="118"/>
      <c r="Y544" s="118"/>
      <c r="Z544" s="118"/>
      <c r="AA544" s="204"/>
      <c r="AB544" s="85" t="s">
        <v>1129</v>
      </c>
      <c r="AC544" s="95">
        <v>0</v>
      </c>
      <c r="AD544" s="96">
        <v>0</v>
      </c>
      <c r="AE544" s="97" t="s">
        <v>64</v>
      </c>
      <c r="AF544" s="89" t="s">
        <v>64</v>
      </c>
      <c r="AG544" s="98">
        <v>0</v>
      </c>
      <c r="AH544" s="90" t="s">
        <v>64</v>
      </c>
      <c r="AI544" s="90" t="s">
        <v>64</v>
      </c>
      <c r="AJ544" s="90" t="s">
        <v>64</v>
      </c>
      <c r="AK544" s="91" t="s">
        <v>64</v>
      </c>
      <c r="AL544" s="99" t="s">
        <v>64</v>
      </c>
      <c r="AM544" s="93" t="s">
        <v>64</v>
      </c>
      <c r="AN544" s="93">
        <v>0</v>
      </c>
      <c r="AO544" s="93">
        <v>0</v>
      </c>
      <c r="AP544" s="93">
        <v>0</v>
      </c>
      <c r="AQ544" s="94">
        <v>0</v>
      </c>
      <c r="AR544" s="48" t="str">
        <f t="shared" si="162"/>
        <v>ok</v>
      </c>
      <c r="AS544" s="48" t="str">
        <f t="shared" si="162"/>
        <v>revisar</v>
      </c>
      <c r="AT544" s="48" t="str">
        <f t="shared" si="162"/>
        <v>revisar</v>
      </c>
      <c r="AU544" s="48" t="str">
        <f t="shared" si="161"/>
        <v>revisar</v>
      </c>
      <c r="AV544" s="48" t="str">
        <f t="shared" si="161"/>
        <v>revisar</v>
      </c>
      <c r="AW544" s="48" t="str">
        <f t="shared" si="161"/>
        <v>ok</v>
      </c>
      <c r="AX544" s="48" t="str">
        <f t="shared" si="161"/>
        <v>revisar</v>
      </c>
      <c r="AY544" s="48" t="str">
        <f t="shared" si="161"/>
        <v>revisar</v>
      </c>
      <c r="AZ544" s="48" t="str">
        <f t="shared" si="161"/>
        <v>revisar</v>
      </c>
      <c r="BA544" s="48" t="str">
        <f t="shared" si="139"/>
        <v>revisar</v>
      </c>
      <c r="BB544" s="48" t="str">
        <f t="shared" si="139"/>
        <v>revisar</v>
      </c>
      <c r="BC544" s="48" t="str">
        <f t="shared" si="139"/>
        <v>revisar</v>
      </c>
      <c r="BD544" s="48" t="str">
        <f t="shared" si="139"/>
        <v>ok</v>
      </c>
      <c r="BE544" s="48" t="str">
        <f t="shared" si="139"/>
        <v>ok</v>
      </c>
      <c r="BF544" s="48" t="str">
        <f t="shared" si="139"/>
        <v>ok</v>
      </c>
      <c r="BG544" s="48" t="str">
        <f t="shared" si="139"/>
        <v>ok</v>
      </c>
    </row>
    <row r="545" spans="1:59" ht="37.5" customHeight="1">
      <c r="A545" s="122"/>
      <c r="B545" s="123" t="e">
        <f t="shared" si="163"/>
        <v>#DIV/0!</v>
      </c>
      <c r="C545" s="122"/>
      <c r="D545" s="124" t="s">
        <v>1131</v>
      </c>
      <c r="E545" s="86">
        <v>92555</v>
      </c>
      <c r="F545" s="125" t="s">
        <v>28</v>
      </c>
      <c r="G545" s="88" t="s">
        <v>1132</v>
      </c>
      <c r="H545" s="185" t="s">
        <v>76</v>
      </c>
      <c r="I545" s="200"/>
      <c r="J545" s="94"/>
      <c r="K545" s="94">
        <v>310.33999999999997</v>
      </c>
      <c r="L545" s="94">
        <v>598.95000000000005</v>
      </c>
      <c r="M545" s="186">
        <f t="shared" si="164"/>
        <v>909.29</v>
      </c>
      <c r="N545" s="92">
        <v>0.25190000000000001</v>
      </c>
      <c r="O545" s="93">
        <f t="shared" si="165"/>
        <v>1138.3399999999999</v>
      </c>
      <c r="P545" s="93"/>
      <c r="Q545" s="93">
        <f t="shared" si="166"/>
        <v>0</v>
      </c>
      <c r="R545" s="93">
        <f t="shared" si="167"/>
        <v>0</v>
      </c>
      <c r="S545" s="94">
        <f t="shared" si="168"/>
        <v>0</v>
      </c>
      <c r="T545" s="118"/>
      <c r="U545" s="118"/>
      <c r="V545" s="6" t="str">
        <f t="shared" si="153"/>
        <v>14.5</v>
      </c>
      <c r="W545" s="6" t="b">
        <f t="shared" si="154"/>
        <v>0</v>
      </c>
      <c r="X545" s="118"/>
      <c r="Y545" s="118"/>
      <c r="Z545" s="118"/>
      <c r="AA545" s="204"/>
      <c r="AB545" s="85" t="s">
        <v>1131</v>
      </c>
      <c r="AC545" s="95">
        <v>0</v>
      </c>
      <c r="AD545" s="96">
        <v>0</v>
      </c>
      <c r="AE545" s="97" t="s">
        <v>64</v>
      </c>
      <c r="AF545" s="89" t="s">
        <v>64</v>
      </c>
      <c r="AG545" s="98">
        <v>0</v>
      </c>
      <c r="AH545" s="90" t="s">
        <v>64</v>
      </c>
      <c r="AI545" s="90" t="s">
        <v>64</v>
      </c>
      <c r="AJ545" s="90" t="s">
        <v>64</v>
      </c>
      <c r="AK545" s="91" t="s">
        <v>64</v>
      </c>
      <c r="AL545" s="99" t="s">
        <v>64</v>
      </c>
      <c r="AM545" s="93" t="s">
        <v>64</v>
      </c>
      <c r="AN545" s="93">
        <v>0</v>
      </c>
      <c r="AO545" s="93">
        <v>0</v>
      </c>
      <c r="AP545" s="93">
        <v>0</v>
      </c>
      <c r="AQ545" s="94">
        <v>0</v>
      </c>
      <c r="AR545" s="48" t="str">
        <f t="shared" si="162"/>
        <v>ok</v>
      </c>
      <c r="AS545" s="48" t="str">
        <f t="shared" si="162"/>
        <v>revisar</v>
      </c>
      <c r="AT545" s="48" t="str">
        <f t="shared" si="162"/>
        <v>revisar</v>
      </c>
      <c r="AU545" s="48" t="str">
        <f t="shared" si="161"/>
        <v>revisar</v>
      </c>
      <c r="AV545" s="48" t="str">
        <f t="shared" si="161"/>
        <v>revisar</v>
      </c>
      <c r="AW545" s="48" t="str">
        <f t="shared" si="161"/>
        <v>ok</v>
      </c>
      <c r="AX545" s="48" t="str">
        <f t="shared" si="161"/>
        <v>revisar</v>
      </c>
      <c r="AY545" s="48" t="str">
        <f t="shared" si="161"/>
        <v>revisar</v>
      </c>
      <c r="AZ545" s="48" t="str">
        <f t="shared" si="161"/>
        <v>revisar</v>
      </c>
      <c r="BA545" s="48" t="str">
        <f t="shared" si="139"/>
        <v>revisar</v>
      </c>
      <c r="BB545" s="48" t="str">
        <f t="shared" si="139"/>
        <v>revisar</v>
      </c>
      <c r="BC545" s="48" t="str">
        <f t="shared" si="139"/>
        <v>revisar</v>
      </c>
      <c r="BD545" s="48" t="str">
        <f t="shared" si="139"/>
        <v>ok</v>
      </c>
      <c r="BE545" s="48" t="str">
        <f t="shared" si="139"/>
        <v>ok</v>
      </c>
      <c r="BF545" s="48" t="str">
        <f t="shared" si="139"/>
        <v>ok</v>
      </c>
      <c r="BG545" s="48" t="str">
        <f t="shared" si="139"/>
        <v>ok</v>
      </c>
    </row>
    <row r="546" spans="1:59" ht="37.5" customHeight="1">
      <c r="A546" s="122"/>
      <c r="B546" s="123" t="e">
        <f t="shared" si="163"/>
        <v>#DIV/0!</v>
      </c>
      <c r="C546" s="122"/>
      <c r="D546" s="124" t="s">
        <v>1133</v>
      </c>
      <c r="E546" s="86">
        <v>92556</v>
      </c>
      <c r="F546" s="125" t="s">
        <v>28</v>
      </c>
      <c r="G546" s="88" t="s">
        <v>1134</v>
      </c>
      <c r="H546" s="185" t="s">
        <v>76</v>
      </c>
      <c r="I546" s="200"/>
      <c r="J546" s="94"/>
      <c r="K546" s="94">
        <v>408.08</v>
      </c>
      <c r="L546" s="94">
        <v>705.69</v>
      </c>
      <c r="M546" s="186">
        <f t="shared" si="164"/>
        <v>1113.77</v>
      </c>
      <c r="N546" s="92">
        <v>0.25190000000000001</v>
      </c>
      <c r="O546" s="93">
        <f t="shared" si="165"/>
        <v>1394.32</v>
      </c>
      <c r="P546" s="93"/>
      <c r="Q546" s="93">
        <f t="shared" si="166"/>
        <v>0</v>
      </c>
      <c r="R546" s="93">
        <f t="shared" si="167"/>
        <v>0</v>
      </c>
      <c r="S546" s="94">
        <f t="shared" si="168"/>
        <v>0</v>
      </c>
      <c r="T546" s="118"/>
      <c r="U546" s="118"/>
      <c r="V546" s="6" t="str">
        <f t="shared" si="153"/>
        <v>14.6</v>
      </c>
      <c r="W546" s="6" t="b">
        <f t="shared" si="154"/>
        <v>0</v>
      </c>
      <c r="X546" s="118"/>
      <c r="Y546" s="118"/>
      <c r="Z546" s="118"/>
      <c r="AA546" s="204"/>
      <c r="AB546" s="85" t="s">
        <v>1133</v>
      </c>
      <c r="AC546" s="95">
        <v>0</v>
      </c>
      <c r="AD546" s="96">
        <v>0</v>
      </c>
      <c r="AE546" s="97" t="s">
        <v>64</v>
      </c>
      <c r="AF546" s="89" t="s">
        <v>64</v>
      </c>
      <c r="AG546" s="98">
        <v>0</v>
      </c>
      <c r="AH546" s="90" t="s">
        <v>64</v>
      </c>
      <c r="AI546" s="90" t="s">
        <v>64</v>
      </c>
      <c r="AJ546" s="90" t="s">
        <v>64</v>
      </c>
      <c r="AK546" s="91" t="s">
        <v>64</v>
      </c>
      <c r="AL546" s="99" t="s">
        <v>64</v>
      </c>
      <c r="AM546" s="93" t="s">
        <v>64</v>
      </c>
      <c r="AN546" s="93">
        <v>0</v>
      </c>
      <c r="AO546" s="93">
        <v>0</v>
      </c>
      <c r="AP546" s="93">
        <v>0</v>
      </c>
      <c r="AQ546" s="94">
        <v>0</v>
      </c>
      <c r="AR546" s="48" t="str">
        <f t="shared" si="162"/>
        <v>ok</v>
      </c>
      <c r="AS546" s="48" t="str">
        <f t="shared" si="162"/>
        <v>revisar</v>
      </c>
      <c r="AT546" s="48" t="str">
        <f t="shared" si="162"/>
        <v>revisar</v>
      </c>
      <c r="AU546" s="48" t="str">
        <f t="shared" si="161"/>
        <v>revisar</v>
      </c>
      <c r="AV546" s="48" t="str">
        <f t="shared" si="161"/>
        <v>revisar</v>
      </c>
      <c r="AW546" s="48" t="str">
        <f t="shared" si="161"/>
        <v>ok</v>
      </c>
      <c r="AX546" s="48" t="str">
        <f t="shared" si="161"/>
        <v>revisar</v>
      </c>
      <c r="AY546" s="48" t="str">
        <f t="shared" si="161"/>
        <v>revisar</v>
      </c>
      <c r="AZ546" s="48" t="str">
        <f t="shared" si="161"/>
        <v>revisar</v>
      </c>
      <c r="BA546" s="48" t="str">
        <f t="shared" si="139"/>
        <v>revisar</v>
      </c>
      <c r="BB546" s="48" t="str">
        <f t="shared" si="139"/>
        <v>revisar</v>
      </c>
      <c r="BC546" s="48" t="str">
        <f t="shared" si="139"/>
        <v>revisar</v>
      </c>
      <c r="BD546" s="48" t="str">
        <f t="shared" si="139"/>
        <v>ok</v>
      </c>
      <c r="BE546" s="48" t="str">
        <f t="shared" si="139"/>
        <v>ok</v>
      </c>
      <c r="BF546" s="48" t="str">
        <f t="shared" si="139"/>
        <v>ok</v>
      </c>
      <c r="BG546" s="48" t="str">
        <f t="shared" si="139"/>
        <v>ok</v>
      </c>
    </row>
    <row r="547" spans="1:59" ht="37.5" customHeight="1">
      <c r="A547" s="122"/>
      <c r="B547" s="123" t="e">
        <f t="shared" si="163"/>
        <v>#DIV/0!</v>
      </c>
      <c r="C547" s="122"/>
      <c r="D547" s="124" t="s">
        <v>1135</v>
      </c>
      <c r="E547" s="86">
        <v>92557</v>
      </c>
      <c r="F547" s="125" t="s">
        <v>28</v>
      </c>
      <c r="G547" s="88" t="s">
        <v>1136</v>
      </c>
      <c r="H547" s="185" t="s">
        <v>76</v>
      </c>
      <c r="I547" s="200"/>
      <c r="J547" s="94"/>
      <c r="K547" s="94">
        <v>408.09</v>
      </c>
      <c r="L547" s="94">
        <v>761.24</v>
      </c>
      <c r="M547" s="186">
        <f t="shared" si="164"/>
        <v>1169.33</v>
      </c>
      <c r="N547" s="92">
        <v>0.25190000000000001</v>
      </c>
      <c r="O547" s="93">
        <f t="shared" si="165"/>
        <v>1463.88</v>
      </c>
      <c r="P547" s="93"/>
      <c r="Q547" s="93">
        <f t="shared" si="166"/>
        <v>0</v>
      </c>
      <c r="R547" s="93">
        <f t="shared" si="167"/>
        <v>0</v>
      </c>
      <c r="S547" s="94">
        <f t="shared" si="168"/>
        <v>0</v>
      </c>
      <c r="T547" s="118"/>
      <c r="U547" s="118"/>
      <c r="V547" s="6" t="str">
        <f t="shared" si="153"/>
        <v>14.7</v>
      </c>
      <c r="W547" s="6" t="b">
        <f t="shared" si="154"/>
        <v>0</v>
      </c>
      <c r="X547" s="118"/>
      <c r="Y547" s="118"/>
      <c r="Z547" s="118"/>
      <c r="AA547" s="204"/>
      <c r="AB547" s="85" t="s">
        <v>1135</v>
      </c>
      <c r="AC547" s="95">
        <v>0</v>
      </c>
      <c r="AD547" s="96">
        <v>0</v>
      </c>
      <c r="AE547" s="97" t="s">
        <v>64</v>
      </c>
      <c r="AF547" s="89" t="s">
        <v>64</v>
      </c>
      <c r="AG547" s="98">
        <v>0</v>
      </c>
      <c r="AH547" s="90" t="s">
        <v>64</v>
      </c>
      <c r="AI547" s="90" t="s">
        <v>64</v>
      </c>
      <c r="AJ547" s="90" t="s">
        <v>64</v>
      </c>
      <c r="AK547" s="91" t="s">
        <v>64</v>
      </c>
      <c r="AL547" s="99" t="s">
        <v>64</v>
      </c>
      <c r="AM547" s="93" t="s">
        <v>64</v>
      </c>
      <c r="AN547" s="93">
        <v>0</v>
      </c>
      <c r="AO547" s="93">
        <v>0</v>
      </c>
      <c r="AP547" s="93">
        <v>0</v>
      </c>
      <c r="AQ547" s="94">
        <v>0</v>
      </c>
      <c r="AR547" s="48" t="str">
        <f t="shared" si="162"/>
        <v>ok</v>
      </c>
      <c r="AS547" s="48" t="str">
        <f t="shared" si="162"/>
        <v>revisar</v>
      </c>
      <c r="AT547" s="48" t="str">
        <f t="shared" si="162"/>
        <v>revisar</v>
      </c>
      <c r="AU547" s="48" t="str">
        <f t="shared" si="161"/>
        <v>revisar</v>
      </c>
      <c r="AV547" s="48" t="str">
        <f t="shared" si="161"/>
        <v>revisar</v>
      </c>
      <c r="AW547" s="48" t="str">
        <f t="shared" si="161"/>
        <v>ok</v>
      </c>
      <c r="AX547" s="48" t="str">
        <f t="shared" si="161"/>
        <v>revisar</v>
      </c>
      <c r="AY547" s="48" t="str">
        <f t="shared" si="161"/>
        <v>revisar</v>
      </c>
      <c r="AZ547" s="48" t="str">
        <f t="shared" si="161"/>
        <v>revisar</v>
      </c>
      <c r="BA547" s="48" t="str">
        <f t="shared" si="139"/>
        <v>revisar</v>
      </c>
      <c r="BB547" s="48" t="str">
        <f t="shared" si="139"/>
        <v>revisar</v>
      </c>
      <c r="BC547" s="48" t="str">
        <f t="shared" si="139"/>
        <v>revisar</v>
      </c>
      <c r="BD547" s="48" t="str">
        <f t="shared" si="139"/>
        <v>ok</v>
      </c>
      <c r="BE547" s="48" t="str">
        <f t="shared" si="139"/>
        <v>ok</v>
      </c>
      <c r="BF547" s="48" t="str">
        <f t="shared" si="139"/>
        <v>ok</v>
      </c>
      <c r="BG547" s="48" t="str">
        <f t="shared" si="139"/>
        <v>ok</v>
      </c>
    </row>
    <row r="548" spans="1:59" ht="37.5" customHeight="1">
      <c r="A548" s="122"/>
      <c r="B548" s="123" t="e">
        <f t="shared" si="163"/>
        <v>#DIV/0!</v>
      </c>
      <c r="C548" s="122"/>
      <c r="D548" s="124" t="s">
        <v>1137</v>
      </c>
      <c r="E548" s="86">
        <v>92558</v>
      </c>
      <c r="F548" s="125" t="s">
        <v>28</v>
      </c>
      <c r="G548" s="88" t="s">
        <v>1138</v>
      </c>
      <c r="H548" s="185" t="s">
        <v>76</v>
      </c>
      <c r="I548" s="200"/>
      <c r="J548" s="94"/>
      <c r="K548" s="94">
        <v>460.15</v>
      </c>
      <c r="L548" s="94">
        <v>850.08</v>
      </c>
      <c r="M548" s="186">
        <f t="shared" si="164"/>
        <v>1310.23</v>
      </c>
      <c r="N548" s="92">
        <v>0.25190000000000001</v>
      </c>
      <c r="O548" s="93">
        <f t="shared" si="165"/>
        <v>1640.27</v>
      </c>
      <c r="P548" s="93"/>
      <c r="Q548" s="93">
        <f t="shared" si="166"/>
        <v>0</v>
      </c>
      <c r="R548" s="93">
        <f t="shared" si="167"/>
        <v>0</v>
      </c>
      <c r="S548" s="94">
        <f t="shared" si="168"/>
        <v>0</v>
      </c>
      <c r="T548" s="118"/>
      <c r="U548" s="118"/>
      <c r="V548" s="6" t="str">
        <f t="shared" si="153"/>
        <v>14.8</v>
      </c>
      <c r="W548" s="6" t="b">
        <f t="shared" si="154"/>
        <v>0</v>
      </c>
      <c r="X548" s="118"/>
      <c r="Y548" s="118"/>
      <c r="Z548" s="118"/>
      <c r="AA548" s="204"/>
      <c r="AB548" s="85" t="s">
        <v>1137</v>
      </c>
      <c r="AC548" s="95">
        <v>0</v>
      </c>
      <c r="AD548" s="96">
        <v>0</v>
      </c>
      <c r="AE548" s="97" t="s">
        <v>64</v>
      </c>
      <c r="AF548" s="89" t="s">
        <v>64</v>
      </c>
      <c r="AG548" s="98">
        <v>0</v>
      </c>
      <c r="AH548" s="90" t="s">
        <v>64</v>
      </c>
      <c r="AI548" s="90" t="s">
        <v>64</v>
      </c>
      <c r="AJ548" s="90" t="s">
        <v>64</v>
      </c>
      <c r="AK548" s="91" t="s">
        <v>64</v>
      </c>
      <c r="AL548" s="99" t="s">
        <v>64</v>
      </c>
      <c r="AM548" s="93" t="s">
        <v>64</v>
      </c>
      <c r="AN548" s="93">
        <v>0</v>
      </c>
      <c r="AO548" s="93">
        <v>0</v>
      </c>
      <c r="AP548" s="93">
        <v>0</v>
      </c>
      <c r="AQ548" s="94">
        <v>0</v>
      </c>
      <c r="AR548" s="48" t="str">
        <f t="shared" si="162"/>
        <v>ok</v>
      </c>
      <c r="AS548" s="48" t="str">
        <f t="shared" si="162"/>
        <v>revisar</v>
      </c>
      <c r="AT548" s="48" t="str">
        <f t="shared" si="162"/>
        <v>revisar</v>
      </c>
      <c r="AU548" s="48" t="str">
        <f t="shared" si="161"/>
        <v>revisar</v>
      </c>
      <c r="AV548" s="48" t="str">
        <f t="shared" si="161"/>
        <v>revisar</v>
      </c>
      <c r="AW548" s="48" t="str">
        <f t="shared" si="161"/>
        <v>ok</v>
      </c>
      <c r="AX548" s="48" t="str">
        <f t="shared" si="161"/>
        <v>revisar</v>
      </c>
      <c r="AY548" s="48" t="str">
        <f t="shared" si="161"/>
        <v>revisar</v>
      </c>
      <c r="AZ548" s="48" t="str">
        <f t="shared" si="161"/>
        <v>revisar</v>
      </c>
      <c r="BA548" s="48" t="str">
        <f t="shared" si="139"/>
        <v>revisar</v>
      </c>
      <c r="BB548" s="48" t="str">
        <f t="shared" si="139"/>
        <v>revisar</v>
      </c>
      <c r="BC548" s="48" t="str">
        <f t="shared" si="139"/>
        <v>revisar</v>
      </c>
      <c r="BD548" s="48" t="str">
        <f t="shared" si="139"/>
        <v>ok</v>
      </c>
      <c r="BE548" s="48" t="str">
        <f t="shared" si="139"/>
        <v>ok</v>
      </c>
      <c r="BF548" s="48" t="str">
        <f t="shared" si="139"/>
        <v>ok</v>
      </c>
      <c r="BG548" s="48" t="str">
        <f t="shared" si="139"/>
        <v>ok</v>
      </c>
    </row>
    <row r="549" spans="1:59" ht="37.5" customHeight="1">
      <c r="A549" s="122"/>
      <c r="B549" s="123" t="e">
        <f t="shared" si="163"/>
        <v>#DIV/0!</v>
      </c>
      <c r="C549" s="122"/>
      <c r="D549" s="124" t="s">
        <v>1139</v>
      </c>
      <c r="E549" s="86">
        <v>92559</v>
      </c>
      <c r="F549" s="125" t="s">
        <v>28</v>
      </c>
      <c r="G549" s="88" t="s">
        <v>1140</v>
      </c>
      <c r="H549" s="185" t="s">
        <v>76</v>
      </c>
      <c r="I549" s="200"/>
      <c r="J549" s="94"/>
      <c r="K549" s="94">
        <v>655.5</v>
      </c>
      <c r="L549" s="94">
        <v>996.07</v>
      </c>
      <c r="M549" s="186">
        <f t="shared" si="164"/>
        <v>1651.5700000000002</v>
      </c>
      <c r="N549" s="92">
        <v>0.25190000000000001</v>
      </c>
      <c r="O549" s="93">
        <f t="shared" si="165"/>
        <v>2067.6</v>
      </c>
      <c r="P549" s="93"/>
      <c r="Q549" s="93">
        <f t="shared" si="166"/>
        <v>0</v>
      </c>
      <c r="R549" s="93">
        <f t="shared" si="167"/>
        <v>0</v>
      </c>
      <c r="S549" s="94">
        <f t="shared" si="168"/>
        <v>0</v>
      </c>
      <c r="T549" s="118"/>
      <c r="U549" s="118"/>
      <c r="V549" s="6" t="str">
        <f t="shared" si="153"/>
        <v>14.9</v>
      </c>
      <c r="W549" s="6" t="b">
        <f t="shared" si="154"/>
        <v>0</v>
      </c>
      <c r="X549" s="118"/>
      <c r="Y549" s="118"/>
      <c r="Z549" s="118"/>
      <c r="AA549" s="204"/>
      <c r="AB549" s="85" t="s">
        <v>1139</v>
      </c>
      <c r="AC549" s="95">
        <v>0</v>
      </c>
      <c r="AD549" s="96">
        <v>0</v>
      </c>
      <c r="AE549" s="97" t="s">
        <v>64</v>
      </c>
      <c r="AF549" s="89" t="s">
        <v>64</v>
      </c>
      <c r="AG549" s="98">
        <v>0</v>
      </c>
      <c r="AH549" s="90" t="s">
        <v>64</v>
      </c>
      <c r="AI549" s="90" t="s">
        <v>64</v>
      </c>
      <c r="AJ549" s="90" t="s">
        <v>64</v>
      </c>
      <c r="AK549" s="91" t="s">
        <v>64</v>
      </c>
      <c r="AL549" s="99" t="s">
        <v>64</v>
      </c>
      <c r="AM549" s="93" t="s">
        <v>64</v>
      </c>
      <c r="AN549" s="93">
        <v>0</v>
      </c>
      <c r="AO549" s="93">
        <v>0</v>
      </c>
      <c r="AP549" s="93">
        <v>0</v>
      </c>
      <c r="AQ549" s="94">
        <v>0</v>
      </c>
      <c r="AR549" s="48" t="str">
        <f t="shared" si="162"/>
        <v>ok</v>
      </c>
      <c r="AS549" s="48" t="str">
        <f t="shared" si="162"/>
        <v>revisar</v>
      </c>
      <c r="AT549" s="48" t="str">
        <f t="shared" si="162"/>
        <v>revisar</v>
      </c>
      <c r="AU549" s="48" t="str">
        <f t="shared" si="161"/>
        <v>revisar</v>
      </c>
      <c r="AV549" s="48" t="str">
        <f t="shared" si="161"/>
        <v>revisar</v>
      </c>
      <c r="AW549" s="48" t="str">
        <f t="shared" si="161"/>
        <v>ok</v>
      </c>
      <c r="AX549" s="48" t="str">
        <f t="shared" si="161"/>
        <v>revisar</v>
      </c>
      <c r="AY549" s="48" t="str">
        <f t="shared" si="161"/>
        <v>revisar</v>
      </c>
      <c r="AZ549" s="48" t="str">
        <f t="shared" si="161"/>
        <v>revisar</v>
      </c>
      <c r="BA549" s="48" t="str">
        <f t="shared" si="139"/>
        <v>revisar</v>
      </c>
      <c r="BB549" s="48" t="str">
        <f t="shared" si="139"/>
        <v>revisar</v>
      </c>
      <c r="BC549" s="48" t="str">
        <f t="shared" si="139"/>
        <v>revisar</v>
      </c>
      <c r="BD549" s="48" t="str">
        <f t="shared" si="139"/>
        <v>ok</v>
      </c>
      <c r="BE549" s="48" t="str">
        <f t="shared" si="139"/>
        <v>ok</v>
      </c>
      <c r="BF549" s="48" t="str">
        <f t="shared" si="139"/>
        <v>ok</v>
      </c>
      <c r="BG549" s="48" t="str">
        <f t="shared" si="139"/>
        <v>ok</v>
      </c>
    </row>
    <row r="550" spans="1:59" ht="37.5" customHeight="1">
      <c r="A550" s="122"/>
      <c r="B550" s="123" t="e">
        <f t="shared" si="163"/>
        <v>#DIV/0!</v>
      </c>
      <c r="C550" s="122"/>
      <c r="D550" s="124" t="s">
        <v>1141</v>
      </c>
      <c r="E550" s="86">
        <v>92562</v>
      </c>
      <c r="F550" s="125" t="s">
        <v>28</v>
      </c>
      <c r="G550" s="88" t="s">
        <v>1142</v>
      </c>
      <c r="H550" s="185" t="s">
        <v>76</v>
      </c>
      <c r="I550" s="200"/>
      <c r="J550" s="94"/>
      <c r="K550" s="94">
        <v>787.33</v>
      </c>
      <c r="L550" s="94">
        <v>1486.88</v>
      </c>
      <c r="M550" s="186">
        <f t="shared" si="164"/>
        <v>2274.21</v>
      </c>
      <c r="N550" s="92">
        <v>0.25190000000000001</v>
      </c>
      <c r="O550" s="93">
        <f t="shared" si="165"/>
        <v>2847.08</v>
      </c>
      <c r="P550" s="93"/>
      <c r="Q550" s="93">
        <f t="shared" si="166"/>
        <v>0</v>
      </c>
      <c r="R550" s="93">
        <f t="shared" si="167"/>
        <v>0</v>
      </c>
      <c r="S550" s="94">
        <f t="shared" si="168"/>
        <v>0</v>
      </c>
      <c r="T550" s="118"/>
      <c r="U550" s="118"/>
      <c r="V550" s="6" t="str">
        <f t="shared" si="153"/>
        <v>14.10</v>
      </c>
      <c r="W550" s="6" t="b">
        <f t="shared" si="154"/>
        <v>0</v>
      </c>
      <c r="X550" s="118"/>
      <c r="Y550" s="118"/>
      <c r="Z550" s="118"/>
      <c r="AA550" s="204"/>
      <c r="AB550" s="85" t="s">
        <v>1141</v>
      </c>
      <c r="AC550" s="95">
        <v>0</v>
      </c>
      <c r="AD550" s="96">
        <v>0</v>
      </c>
      <c r="AE550" s="97" t="s">
        <v>64</v>
      </c>
      <c r="AF550" s="89" t="s">
        <v>64</v>
      </c>
      <c r="AG550" s="98">
        <v>0</v>
      </c>
      <c r="AH550" s="90" t="s">
        <v>64</v>
      </c>
      <c r="AI550" s="90" t="s">
        <v>64</v>
      </c>
      <c r="AJ550" s="90" t="s">
        <v>64</v>
      </c>
      <c r="AK550" s="91" t="s">
        <v>64</v>
      </c>
      <c r="AL550" s="99" t="s">
        <v>64</v>
      </c>
      <c r="AM550" s="93" t="s">
        <v>64</v>
      </c>
      <c r="AN550" s="93">
        <v>0</v>
      </c>
      <c r="AO550" s="93">
        <v>0</v>
      </c>
      <c r="AP550" s="93">
        <v>0</v>
      </c>
      <c r="AQ550" s="94">
        <v>0</v>
      </c>
      <c r="AR550" s="48" t="str">
        <f t="shared" si="162"/>
        <v>ok</v>
      </c>
      <c r="AS550" s="48" t="str">
        <f t="shared" si="162"/>
        <v>revisar</v>
      </c>
      <c r="AT550" s="48" t="str">
        <f t="shared" si="162"/>
        <v>revisar</v>
      </c>
      <c r="AU550" s="48" t="str">
        <f t="shared" si="161"/>
        <v>revisar</v>
      </c>
      <c r="AV550" s="48" t="str">
        <f t="shared" si="161"/>
        <v>revisar</v>
      </c>
      <c r="AW550" s="48" t="str">
        <f t="shared" si="161"/>
        <v>ok</v>
      </c>
      <c r="AX550" s="48" t="str">
        <f t="shared" si="161"/>
        <v>revisar</v>
      </c>
      <c r="AY550" s="48" t="str">
        <f t="shared" si="161"/>
        <v>revisar</v>
      </c>
      <c r="AZ550" s="48" t="str">
        <f t="shared" si="161"/>
        <v>revisar</v>
      </c>
      <c r="BA550" s="48" t="str">
        <f t="shared" si="139"/>
        <v>revisar</v>
      </c>
      <c r="BB550" s="48" t="str">
        <f t="shared" si="139"/>
        <v>revisar</v>
      </c>
      <c r="BC550" s="48" t="str">
        <f t="shared" si="139"/>
        <v>revisar</v>
      </c>
      <c r="BD550" s="48" t="str">
        <f t="shared" si="139"/>
        <v>ok</v>
      </c>
      <c r="BE550" s="48" t="str">
        <f t="shared" si="139"/>
        <v>ok</v>
      </c>
      <c r="BF550" s="48" t="str">
        <f t="shared" si="139"/>
        <v>ok</v>
      </c>
      <c r="BG550" s="48" t="str">
        <f t="shared" si="139"/>
        <v>ok</v>
      </c>
    </row>
    <row r="551" spans="1:59" ht="26.25" customHeight="1">
      <c r="A551" s="122"/>
      <c r="B551" s="123" t="e">
        <f t="shared" si="163"/>
        <v>#DIV/0!</v>
      </c>
      <c r="C551" s="122"/>
      <c r="D551" s="124" t="s">
        <v>1143</v>
      </c>
      <c r="E551" s="86">
        <v>92545</v>
      </c>
      <c r="F551" s="125" t="s">
        <v>28</v>
      </c>
      <c r="G551" s="88" t="s">
        <v>1144</v>
      </c>
      <c r="H551" s="185" t="s">
        <v>76</v>
      </c>
      <c r="I551" s="200"/>
      <c r="J551" s="94"/>
      <c r="K551" s="94">
        <v>310.33</v>
      </c>
      <c r="L551" s="94">
        <v>609.73</v>
      </c>
      <c r="M551" s="186">
        <f t="shared" si="164"/>
        <v>920.06</v>
      </c>
      <c r="N551" s="92">
        <v>0.25190000000000001</v>
      </c>
      <c r="O551" s="93">
        <f t="shared" si="165"/>
        <v>1151.82</v>
      </c>
      <c r="P551" s="93"/>
      <c r="Q551" s="93">
        <f t="shared" si="166"/>
        <v>0</v>
      </c>
      <c r="R551" s="93">
        <f t="shared" si="167"/>
        <v>0</v>
      </c>
      <c r="S551" s="94">
        <f t="shared" si="168"/>
        <v>0</v>
      </c>
      <c r="T551" s="118"/>
      <c r="U551" s="118"/>
      <c r="V551" s="6" t="str">
        <f t="shared" si="153"/>
        <v>14.11</v>
      </c>
      <c r="W551" s="6" t="b">
        <f t="shared" si="154"/>
        <v>0</v>
      </c>
      <c r="X551" s="118"/>
      <c r="Y551" s="118"/>
      <c r="Z551" s="118"/>
      <c r="AA551" s="204"/>
      <c r="AB551" s="85" t="s">
        <v>1143</v>
      </c>
      <c r="AC551" s="95">
        <v>0</v>
      </c>
      <c r="AD551" s="96">
        <v>0</v>
      </c>
      <c r="AE551" s="97" t="s">
        <v>64</v>
      </c>
      <c r="AF551" s="89" t="s">
        <v>64</v>
      </c>
      <c r="AG551" s="98">
        <v>0</v>
      </c>
      <c r="AH551" s="90" t="s">
        <v>64</v>
      </c>
      <c r="AI551" s="90" t="s">
        <v>64</v>
      </c>
      <c r="AJ551" s="90" t="s">
        <v>64</v>
      </c>
      <c r="AK551" s="91" t="s">
        <v>64</v>
      </c>
      <c r="AL551" s="99" t="s">
        <v>64</v>
      </c>
      <c r="AM551" s="93" t="s">
        <v>64</v>
      </c>
      <c r="AN551" s="93">
        <v>0</v>
      </c>
      <c r="AO551" s="93">
        <v>0</v>
      </c>
      <c r="AP551" s="93">
        <v>0</v>
      </c>
      <c r="AQ551" s="94">
        <v>0</v>
      </c>
      <c r="AR551" s="48" t="str">
        <f t="shared" si="162"/>
        <v>ok</v>
      </c>
      <c r="AS551" s="48" t="str">
        <f t="shared" si="162"/>
        <v>revisar</v>
      </c>
      <c r="AT551" s="48" t="str">
        <f t="shared" si="162"/>
        <v>revisar</v>
      </c>
      <c r="AU551" s="48" t="str">
        <f t="shared" si="161"/>
        <v>revisar</v>
      </c>
      <c r="AV551" s="48" t="str">
        <f t="shared" si="161"/>
        <v>revisar</v>
      </c>
      <c r="AW551" s="48" t="str">
        <f t="shared" si="161"/>
        <v>ok</v>
      </c>
      <c r="AX551" s="48" t="str">
        <f t="shared" si="161"/>
        <v>revisar</v>
      </c>
      <c r="AY551" s="48" t="str">
        <f t="shared" si="161"/>
        <v>revisar</v>
      </c>
      <c r="AZ551" s="48" t="str">
        <f t="shared" si="161"/>
        <v>revisar</v>
      </c>
      <c r="BA551" s="48" t="str">
        <f t="shared" si="139"/>
        <v>revisar</v>
      </c>
      <c r="BB551" s="48" t="str">
        <f t="shared" si="139"/>
        <v>revisar</v>
      </c>
      <c r="BC551" s="48" t="str">
        <f t="shared" si="139"/>
        <v>revisar</v>
      </c>
      <c r="BD551" s="48" t="str">
        <f t="shared" si="139"/>
        <v>ok</v>
      </c>
      <c r="BE551" s="48" t="str">
        <f t="shared" si="139"/>
        <v>ok</v>
      </c>
      <c r="BF551" s="48" t="str">
        <f t="shared" si="139"/>
        <v>ok</v>
      </c>
      <c r="BG551" s="48" t="str">
        <f t="shared" si="139"/>
        <v>ok</v>
      </c>
    </row>
    <row r="552" spans="1:59" ht="26.25" customHeight="1">
      <c r="A552" s="122"/>
      <c r="B552" s="123" t="e">
        <f t="shared" si="163"/>
        <v>#DIV/0!</v>
      </c>
      <c r="C552" s="122"/>
      <c r="D552" s="124" t="s">
        <v>1145</v>
      </c>
      <c r="E552" s="86">
        <v>92546</v>
      </c>
      <c r="F552" s="125" t="s">
        <v>28</v>
      </c>
      <c r="G552" s="88" t="s">
        <v>1146</v>
      </c>
      <c r="H552" s="185" t="s">
        <v>76</v>
      </c>
      <c r="I552" s="200"/>
      <c r="J552" s="94"/>
      <c r="K552" s="94">
        <v>408.09</v>
      </c>
      <c r="L552" s="94">
        <v>724.55</v>
      </c>
      <c r="M552" s="186">
        <f t="shared" si="164"/>
        <v>1132.6399999999999</v>
      </c>
      <c r="N552" s="92">
        <v>0.25190000000000001</v>
      </c>
      <c r="O552" s="93">
        <f t="shared" si="165"/>
        <v>1417.95</v>
      </c>
      <c r="P552" s="93"/>
      <c r="Q552" s="93">
        <f t="shared" si="166"/>
        <v>0</v>
      </c>
      <c r="R552" s="93">
        <f t="shared" si="167"/>
        <v>0</v>
      </c>
      <c r="S552" s="94">
        <f t="shared" si="168"/>
        <v>0</v>
      </c>
      <c r="T552" s="118"/>
      <c r="U552" s="118"/>
      <c r="V552" s="6" t="str">
        <f t="shared" si="153"/>
        <v>14.12</v>
      </c>
      <c r="W552" s="6" t="b">
        <f t="shared" si="154"/>
        <v>0</v>
      </c>
      <c r="X552" s="118"/>
      <c r="Y552" s="118"/>
      <c r="Z552" s="118"/>
      <c r="AA552" s="204"/>
      <c r="AB552" s="85" t="s">
        <v>1145</v>
      </c>
      <c r="AC552" s="95">
        <v>0</v>
      </c>
      <c r="AD552" s="96">
        <v>0</v>
      </c>
      <c r="AE552" s="97" t="s">
        <v>64</v>
      </c>
      <c r="AF552" s="89" t="s">
        <v>64</v>
      </c>
      <c r="AG552" s="98">
        <v>0</v>
      </c>
      <c r="AH552" s="90" t="s">
        <v>64</v>
      </c>
      <c r="AI552" s="90" t="s">
        <v>64</v>
      </c>
      <c r="AJ552" s="90" t="s">
        <v>64</v>
      </c>
      <c r="AK552" s="91" t="s">
        <v>64</v>
      </c>
      <c r="AL552" s="99" t="s">
        <v>64</v>
      </c>
      <c r="AM552" s="93" t="s">
        <v>64</v>
      </c>
      <c r="AN552" s="93">
        <v>0</v>
      </c>
      <c r="AO552" s="93">
        <v>0</v>
      </c>
      <c r="AP552" s="93">
        <v>0</v>
      </c>
      <c r="AQ552" s="94">
        <v>0</v>
      </c>
      <c r="AR552" s="48" t="str">
        <f t="shared" si="162"/>
        <v>ok</v>
      </c>
      <c r="AS552" s="48" t="str">
        <f t="shared" si="162"/>
        <v>revisar</v>
      </c>
      <c r="AT552" s="48" t="str">
        <f t="shared" si="162"/>
        <v>revisar</v>
      </c>
      <c r="AU552" s="48" t="str">
        <f t="shared" si="162"/>
        <v>revisar</v>
      </c>
      <c r="AV552" s="48" t="str">
        <f t="shared" si="162"/>
        <v>revisar</v>
      </c>
      <c r="AW552" s="48" t="str">
        <f t="shared" si="162"/>
        <v>ok</v>
      </c>
      <c r="AX552" s="48" t="str">
        <f t="shared" si="162"/>
        <v>revisar</v>
      </c>
      <c r="AY552" s="48" t="str">
        <f t="shared" si="162"/>
        <v>revisar</v>
      </c>
      <c r="AZ552" s="48" t="str">
        <f t="shared" si="162"/>
        <v>revisar</v>
      </c>
      <c r="BA552" s="48" t="str">
        <f t="shared" si="139"/>
        <v>revisar</v>
      </c>
      <c r="BB552" s="48" t="str">
        <f t="shared" si="139"/>
        <v>revisar</v>
      </c>
      <c r="BC552" s="48" t="str">
        <f t="shared" si="139"/>
        <v>revisar</v>
      </c>
      <c r="BD552" s="48" t="str">
        <f t="shared" si="139"/>
        <v>ok</v>
      </c>
      <c r="BE552" s="48" t="str">
        <f t="shared" si="139"/>
        <v>ok</v>
      </c>
      <c r="BF552" s="48" t="str">
        <f t="shared" si="139"/>
        <v>ok</v>
      </c>
      <c r="BG552" s="48" t="str">
        <f t="shared" si="139"/>
        <v>ok</v>
      </c>
    </row>
    <row r="553" spans="1:59" ht="26.25" customHeight="1">
      <c r="A553" s="122"/>
      <c r="B553" s="123" t="e">
        <f t="shared" si="163"/>
        <v>#DIV/0!</v>
      </c>
      <c r="C553" s="122"/>
      <c r="D553" s="124" t="s">
        <v>1147</v>
      </c>
      <c r="E553" s="86">
        <v>92547</v>
      </c>
      <c r="F553" s="125" t="s">
        <v>28</v>
      </c>
      <c r="G553" s="88" t="s">
        <v>1148</v>
      </c>
      <c r="H553" s="185" t="s">
        <v>76</v>
      </c>
      <c r="I553" s="200"/>
      <c r="J553" s="94"/>
      <c r="K553" s="94">
        <v>408.03</v>
      </c>
      <c r="L553" s="94">
        <v>780.18</v>
      </c>
      <c r="M553" s="186">
        <f t="shared" si="164"/>
        <v>1188.21</v>
      </c>
      <c r="N553" s="92">
        <v>0.25190000000000001</v>
      </c>
      <c r="O553" s="93">
        <f t="shared" si="165"/>
        <v>1487.52</v>
      </c>
      <c r="P553" s="93"/>
      <c r="Q553" s="93">
        <f t="shared" si="166"/>
        <v>0</v>
      </c>
      <c r="R553" s="93">
        <f t="shared" si="167"/>
        <v>0</v>
      </c>
      <c r="S553" s="94">
        <f t="shared" si="168"/>
        <v>0</v>
      </c>
      <c r="T553" s="118"/>
      <c r="U553" s="118"/>
      <c r="V553" s="6" t="str">
        <f t="shared" si="153"/>
        <v>14.13</v>
      </c>
      <c r="W553" s="6" t="b">
        <f t="shared" si="154"/>
        <v>0</v>
      </c>
      <c r="X553" s="118"/>
      <c r="Y553" s="118"/>
      <c r="Z553" s="118"/>
      <c r="AA553" s="204"/>
      <c r="AB553" s="85" t="s">
        <v>1147</v>
      </c>
      <c r="AC553" s="95">
        <v>0</v>
      </c>
      <c r="AD553" s="96">
        <v>0</v>
      </c>
      <c r="AE553" s="97" t="s">
        <v>64</v>
      </c>
      <c r="AF553" s="89" t="s">
        <v>64</v>
      </c>
      <c r="AG553" s="98">
        <v>0</v>
      </c>
      <c r="AH553" s="90" t="s">
        <v>64</v>
      </c>
      <c r="AI553" s="90" t="s">
        <v>64</v>
      </c>
      <c r="AJ553" s="90" t="s">
        <v>64</v>
      </c>
      <c r="AK553" s="91" t="s">
        <v>64</v>
      </c>
      <c r="AL553" s="99" t="s">
        <v>64</v>
      </c>
      <c r="AM553" s="93" t="s">
        <v>64</v>
      </c>
      <c r="AN553" s="93">
        <v>0</v>
      </c>
      <c r="AO553" s="93">
        <v>0</v>
      </c>
      <c r="AP553" s="93">
        <v>0</v>
      </c>
      <c r="AQ553" s="94">
        <v>0</v>
      </c>
      <c r="AR553" s="48" t="str">
        <f t="shared" ref="AR553:BF570" si="169">IF(AB553=D553,"ok","revisar")</f>
        <v>ok</v>
      </c>
      <c r="AS553" s="48" t="str">
        <f t="shared" si="169"/>
        <v>revisar</v>
      </c>
      <c r="AT553" s="48" t="str">
        <f t="shared" si="169"/>
        <v>revisar</v>
      </c>
      <c r="AU553" s="48" t="str">
        <f t="shared" si="169"/>
        <v>revisar</v>
      </c>
      <c r="AV553" s="48" t="str">
        <f t="shared" si="169"/>
        <v>revisar</v>
      </c>
      <c r="AW553" s="48" t="str">
        <f t="shared" si="169"/>
        <v>ok</v>
      </c>
      <c r="AX553" s="48" t="str">
        <f t="shared" si="169"/>
        <v>revisar</v>
      </c>
      <c r="AY553" s="48" t="str">
        <f t="shared" si="169"/>
        <v>revisar</v>
      </c>
      <c r="AZ553" s="48" t="str">
        <f t="shared" si="169"/>
        <v>revisar</v>
      </c>
      <c r="BA553" s="48" t="str">
        <f t="shared" si="139"/>
        <v>revisar</v>
      </c>
      <c r="BB553" s="48" t="str">
        <f t="shared" si="139"/>
        <v>revisar</v>
      </c>
      <c r="BC553" s="48" t="str">
        <f t="shared" si="139"/>
        <v>revisar</v>
      </c>
      <c r="BD553" s="48" t="str">
        <f t="shared" si="139"/>
        <v>ok</v>
      </c>
      <c r="BE553" s="48" t="str">
        <f t="shared" si="139"/>
        <v>ok</v>
      </c>
      <c r="BF553" s="48" t="str">
        <f t="shared" si="139"/>
        <v>ok</v>
      </c>
      <c r="BG553" s="48" t="str">
        <f t="shared" si="139"/>
        <v>ok</v>
      </c>
    </row>
    <row r="554" spans="1:59" ht="26.25" customHeight="1">
      <c r="A554" s="122"/>
      <c r="B554" s="123" t="e">
        <f t="shared" si="163"/>
        <v>#DIV/0!</v>
      </c>
      <c r="C554" s="122"/>
      <c r="D554" s="124" t="s">
        <v>1149</v>
      </c>
      <c r="E554" s="86">
        <v>92548</v>
      </c>
      <c r="F554" s="125" t="s">
        <v>28</v>
      </c>
      <c r="G554" s="88" t="s">
        <v>1150</v>
      </c>
      <c r="H554" s="185" t="s">
        <v>76</v>
      </c>
      <c r="I554" s="200"/>
      <c r="J554" s="94"/>
      <c r="K554" s="94">
        <v>460.1</v>
      </c>
      <c r="L554" s="94">
        <v>860.91</v>
      </c>
      <c r="M554" s="186">
        <f t="shared" si="164"/>
        <v>1321.01</v>
      </c>
      <c r="N554" s="92">
        <v>0.25190000000000001</v>
      </c>
      <c r="O554" s="93">
        <f t="shared" si="165"/>
        <v>1653.77</v>
      </c>
      <c r="P554" s="93"/>
      <c r="Q554" s="93">
        <f t="shared" si="166"/>
        <v>0</v>
      </c>
      <c r="R554" s="93">
        <f t="shared" si="167"/>
        <v>0</v>
      </c>
      <c r="S554" s="94">
        <f t="shared" si="168"/>
        <v>0</v>
      </c>
      <c r="T554" s="118"/>
      <c r="U554" s="118"/>
      <c r="V554" s="6" t="str">
        <f t="shared" si="153"/>
        <v>14.14</v>
      </c>
      <c r="W554" s="6" t="b">
        <f t="shared" si="154"/>
        <v>0</v>
      </c>
      <c r="X554" s="118"/>
      <c r="Y554" s="118"/>
      <c r="Z554" s="118"/>
      <c r="AA554" s="204"/>
      <c r="AB554" s="85" t="s">
        <v>1149</v>
      </c>
      <c r="AC554" s="95">
        <v>0</v>
      </c>
      <c r="AD554" s="96">
        <v>0</v>
      </c>
      <c r="AE554" s="97" t="s">
        <v>64</v>
      </c>
      <c r="AF554" s="89" t="s">
        <v>64</v>
      </c>
      <c r="AG554" s="98">
        <v>0</v>
      </c>
      <c r="AH554" s="90" t="s">
        <v>64</v>
      </c>
      <c r="AI554" s="90" t="s">
        <v>64</v>
      </c>
      <c r="AJ554" s="90" t="s">
        <v>64</v>
      </c>
      <c r="AK554" s="91" t="s">
        <v>64</v>
      </c>
      <c r="AL554" s="99" t="s">
        <v>64</v>
      </c>
      <c r="AM554" s="93" t="s">
        <v>64</v>
      </c>
      <c r="AN554" s="93">
        <v>0</v>
      </c>
      <c r="AO554" s="93">
        <v>0</v>
      </c>
      <c r="AP554" s="93">
        <v>0</v>
      </c>
      <c r="AQ554" s="94">
        <v>0</v>
      </c>
      <c r="AR554" s="48" t="str">
        <f t="shared" si="169"/>
        <v>ok</v>
      </c>
      <c r="AS554" s="48" t="str">
        <f t="shared" si="169"/>
        <v>revisar</v>
      </c>
      <c r="AT554" s="48" t="str">
        <f t="shared" si="169"/>
        <v>revisar</v>
      </c>
      <c r="AU554" s="48" t="str">
        <f t="shared" si="169"/>
        <v>revisar</v>
      </c>
      <c r="AV554" s="48" t="str">
        <f t="shared" si="169"/>
        <v>revisar</v>
      </c>
      <c r="AW554" s="48" t="str">
        <f t="shared" si="169"/>
        <v>ok</v>
      </c>
      <c r="AX554" s="48" t="str">
        <f t="shared" si="169"/>
        <v>revisar</v>
      </c>
      <c r="AY554" s="48" t="str">
        <f t="shared" si="169"/>
        <v>revisar</v>
      </c>
      <c r="AZ554" s="48" t="str">
        <f t="shared" si="169"/>
        <v>revisar</v>
      </c>
      <c r="BA554" s="48" t="str">
        <f t="shared" si="139"/>
        <v>revisar</v>
      </c>
      <c r="BB554" s="48" t="str">
        <f t="shared" si="139"/>
        <v>revisar</v>
      </c>
      <c r="BC554" s="48" t="str">
        <f t="shared" si="139"/>
        <v>revisar</v>
      </c>
      <c r="BD554" s="48" t="str">
        <f t="shared" si="139"/>
        <v>ok</v>
      </c>
      <c r="BE554" s="48" t="str">
        <f t="shared" si="139"/>
        <v>ok</v>
      </c>
      <c r="BF554" s="48" t="str">
        <f t="shared" si="139"/>
        <v>ok</v>
      </c>
      <c r="BG554" s="48" t="str">
        <f t="shared" ref="BG554:BG617" si="170">IF(AQ554=S554,"ok","revisar")</f>
        <v>ok</v>
      </c>
    </row>
    <row r="555" spans="1:59" ht="26.25" customHeight="1">
      <c r="A555" s="122"/>
      <c r="B555" s="123" t="e">
        <f t="shared" si="163"/>
        <v>#DIV/0!</v>
      </c>
      <c r="C555" s="122"/>
      <c r="D555" s="124" t="s">
        <v>1151</v>
      </c>
      <c r="E555" s="86">
        <v>92575</v>
      </c>
      <c r="F555" s="125" t="s">
        <v>28</v>
      </c>
      <c r="G555" s="88" t="s">
        <v>1152</v>
      </c>
      <c r="H555" s="185" t="s">
        <v>40</v>
      </c>
      <c r="I555" s="200"/>
      <c r="J555" s="94"/>
      <c r="K555" s="94">
        <v>5.84</v>
      </c>
      <c r="L555" s="94">
        <v>58.93</v>
      </c>
      <c r="M555" s="186">
        <f t="shared" si="164"/>
        <v>64.77</v>
      </c>
      <c r="N555" s="92">
        <v>0.25190000000000001</v>
      </c>
      <c r="O555" s="93">
        <f t="shared" si="165"/>
        <v>81.08</v>
      </c>
      <c r="P555" s="93"/>
      <c r="Q555" s="93">
        <f t="shared" si="166"/>
        <v>0</v>
      </c>
      <c r="R555" s="93">
        <f t="shared" si="167"/>
        <v>0</v>
      </c>
      <c r="S555" s="94">
        <f t="shared" si="168"/>
        <v>0</v>
      </c>
      <c r="T555" s="118"/>
      <c r="U555" s="118"/>
      <c r="V555" s="6" t="str">
        <f t="shared" si="153"/>
        <v>14.15</v>
      </c>
      <c r="W555" s="6" t="b">
        <f t="shared" si="154"/>
        <v>0</v>
      </c>
      <c r="X555" s="118"/>
      <c r="Y555" s="118"/>
      <c r="Z555" s="118"/>
      <c r="AA555" s="204"/>
      <c r="AB555" s="85" t="s">
        <v>1151</v>
      </c>
      <c r="AC555" s="95">
        <v>0</v>
      </c>
      <c r="AD555" s="96">
        <v>0</v>
      </c>
      <c r="AE555" s="97" t="s">
        <v>64</v>
      </c>
      <c r="AF555" s="89" t="s">
        <v>64</v>
      </c>
      <c r="AG555" s="98">
        <v>0</v>
      </c>
      <c r="AH555" s="90" t="s">
        <v>64</v>
      </c>
      <c r="AI555" s="90" t="s">
        <v>64</v>
      </c>
      <c r="AJ555" s="90" t="s">
        <v>64</v>
      </c>
      <c r="AK555" s="91" t="s">
        <v>64</v>
      </c>
      <c r="AL555" s="99" t="s">
        <v>64</v>
      </c>
      <c r="AM555" s="93" t="s">
        <v>64</v>
      </c>
      <c r="AN555" s="93">
        <v>0</v>
      </c>
      <c r="AO555" s="93">
        <v>0</v>
      </c>
      <c r="AP555" s="93">
        <v>0</v>
      </c>
      <c r="AQ555" s="94">
        <v>0</v>
      </c>
      <c r="AR555" s="48" t="str">
        <f t="shared" si="169"/>
        <v>ok</v>
      </c>
      <c r="AS555" s="48" t="str">
        <f t="shared" si="169"/>
        <v>revisar</v>
      </c>
      <c r="AT555" s="48" t="str">
        <f t="shared" si="169"/>
        <v>revisar</v>
      </c>
      <c r="AU555" s="48" t="str">
        <f t="shared" si="169"/>
        <v>revisar</v>
      </c>
      <c r="AV555" s="48" t="str">
        <f t="shared" si="169"/>
        <v>revisar</v>
      </c>
      <c r="AW555" s="48" t="str">
        <f t="shared" si="169"/>
        <v>ok</v>
      </c>
      <c r="AX555" s="48" t="str">
        <f t="shared" si="169"/>
        <v>revisar</v>
      </c>
      <c r="AY555" s="48" t="str">
        <f t="shared" si="169"/>
        <v>revisar</v>
      </c>
      <c r="AZ555" s="48" t="str">
        <f t="shared" si="169"/>
        <v>revisar</v>
      </c>
      <c r="BA555" s="48" t="str">
        <f t="shared" si="169"/>
        <v>revisar</v>
      </c>
      <c r="BB555" s="48" t="str">
        <f t="shared" si="169"/>
        <v>revisar</v>
      </c>
      <c r="BC555" s="48" t="str">
        <f t="shared" si="169"/>
        <v>revisar</v>
      </c>
      <c r="BD555" s="48" t="str">
        <f t="shared" si="169"/>
        <v>ok</v>
      </c>
      <c r="BE555" s="48" t="str">
        <f t="shared" si="169"/>
        <v>ok</v>
      </c>
      <c r="BF555" s="48" t="str">
        <f t="shared" si="169"/>
        <v>ok</v>
      </c>
      <c r="BG555" s="48" t="str">
        <f t="shared" si="170"/>
        <v>ok</v>
      </c>
    </row>
    <row r="556" spans="1:59" ht="26.25" customHeight="1">
      <c r="A556" s="122"/>
      <c r="B556" s="123" t="e">
        <f t="shared" si="163"/>
        <v>#DIV/0!</v>
      </c>
      <c r="C556" s="122"/>
      <c r="D556" s="124" t="s">
        <v>1153</v>
      </c>
      <c r="E556" s="86">
        <v>92581</v>
      </c>
      <c r="F556" s="125" t="s">
        <v>28</v>
      </c>
      <c r="G556" s="88" t="s">
        <v>1154</v>
      </c>
      <c r="H556" s="185" t="s">
        <v>40</v>
      </c>
      <c r="I556" s="200"/>
      <c r="J556" s="94"/>
      <c r="K556" s="94">
        <v>7.42</v>
      </c>
      <c r="L556" s="94">
        <v>43.14</v>
      </c>
      <c r="M556" s="186">
        <f t="shared" si="164"/>
        <v>50.56</v>
      </c>
      <c r="N556" s="92">
        <v>0.25190000000000001</v>
      </c>
      <c r="O556" s="93">
        <f t="shared" si="165"/>
        <v>63.29</v>
      </c>
      <c r="P556" s="93"/>
      <c r="Q556" s="93">
        <f t="shared" si="166"/>
        <v>0</v>
      </c>
      <c r="R556" s="93">
        <f t="shared" si="167"/>
        <v>0</v>
      </c>
      <c r="S556" s="94">
        <f t="shared" si="168"/>
        <v>0</v>
      </c>
      <c r="T556" s="118"/>
      <c r="U556" s="118"/>
      <c r="V556" s="6" t="str">
        <f t="shared" si="153"/>
        <v>14.16</v>
      </c>
      <c r="W556" s="6" t="b">
        <f t="shared" si="154"/>
        <v>0</v>
      </c>
      <c r="X556" s="118"/>
      <c r="Y556" s="118"/>
      <c r="Z556" s="118"/>
      <c r="AA556" s="204"/>
      <c r="AB556" s="85" t="s">
        <v>1153</v>
      </c>
      <c r="AC556" s="95">
        <v>0</v>
      </c>
      <c r="AD556" s="96">
        <v>0</v>
      </c>
      <c r="AE556" s="97" t="s">
        <v>64</v>
      </c>
      <c r="AF556" s="89" t="s">
        <v>64</v>
      </c>
      <c r="AG556" s="98">
        <v>0</v>
      </c>
      <c r="AH556" s="90" t="s">
        <v>64</v>
      </c>
      <c r="AI556" s="90" t="s">
        <v>64</v>
      </c>
      <c r="AJ556" s="90" t="s">
        <v>64</v>
      </c>
      <c r="AK556" s="91" t="s">
        <v>64</v>
      </c>
      <c r="AL556" s="99" t="s">
        <v>64</v>
      </c>
      <c r="AM556" s="93" t="s">
        <v>64</v>
      </c>
      <c r="AN556" s="93">
        <v>0</v>
      </c>
      <c r="AO556" s="93">
        <v>0</v>
      </c>
      <c r="AP556" s="93">
        <v>0</v>
      </c>
      <c r="AQ556" s="94">
        <v>0</v>
      </c>
      <c r="AR556" s="48" t="str">
        <f t="shared" si="169"/>
        <v>ok</v>
      </c>
      <c r="AS556" s="48" t="str">
        <f t="shared" si="169"/>
        <v>revisar</v>
      </c>
      <c r="AT556" s="48" t="str">
        <f t="shared" si="169"/>
        <v>revisar</v>
      </c>
      <c r="AU556" s="48" t="str">
        <f t="shared" si="169"/>
        <v>revisar</v>
      </c>
      <c r="AV556" s="48" t="str">
        <f t="shared" si="169"/>
        <v>revisar</v>
      </c>
      <c r="AW556" s="48" t="str">
        <f t="shared" si="169"/>
        <v>ok</v>
      </c>
      <c r="AX556" s="48" t="str">
        <f t="shared" si="169"/>
        <v>revisar</v>
      </c>
      <c r="AY556" s="48" t="str">
        <f t="shared" si="169"/>
        <v>revisar</v>
      </c>
      <c r="AZ556" s="48" t="str">
        <f t="shared" si="169"/>
        <v>revisar</v>
      </c>
      <c r="BA556" s="48" t="str">
        <f t="shared" si="169"/>
        <v>revisar</v>
      </c>
      <c r="BB556" s="48" t="str">
        <f t="shared" si="169"/>
        <v>revisar</v>
      </c>
      <c r="BC556" s="48" t="str">
        <f t="shared" si="169"/>
        <v>revisar</v>
      </c>
      <c r="BD556" s="48" t="str">
        <f t="shared" si="169"/>
        <v>ok</v>
      </c>
      <c r="BE556" s="48" t="str">
        <f t="shared" si="169"/>
        <v>ok</v>
      </c>
      <c r="BF556" s="48" t="str">
        <f t="shared" si="169"/>
        <v>ok</v>
      </c>
      <c r="BG556" s="48" t="str">
        <f t="shared" si="170"/>
        <v>ok</v>
      </c>
    </row>
    <row r="557" spans="1:59" ht="37.5" customHeight="1">
      <c r="A557" s="122"/>
      <c r="B557" s="123" t="e">
        <f t="shared" si="163"/>
        <v>#DIV/0!</v>
      </c>
      <c r="C557" s="122"/>
      <c r="D557" s="124" t="s">
        <v>1155</v>
      </c>
      <c r="E557" s="86">
        <v>92539</v>
      </c>
      <c r="F557" s="125" t="s">
        <v>28</v>
      </c>
      <c r="G557" s="88" t="s">
        <v>1156</v>
      </c>
      <c r="H557" s="185" t="s">
        <v>40</v>
      </c>
      <c r="I557" s="200"/>
      <c r="J557" s="94"/>
      <c r="K557" s="94">
        <v>18.559999999999999</v>
      </c>
      <c r="L557" s="94">
        <v>48.07</v>
      </c>
      <c r="M557" s="186">
        <f t="shared" si="164"/>
        <v>66.63</v>
      </c>
      <c r="N557" s="92">
        <v>0.25190000000000001</v>
      </c>
      <c r="O557" s="93">
        <f t="shared" si="165"/>
        <v>83.41</v>
      </c>
      <c r="P557" s="93"/>
      <c r="Q557" s="93">
        <f t="shared" si="166"/>
        <v>0</v>
      </c>
      <c r="R557" s="93">
        <f t="shared" si="167"/>
        <v>0</v>
      </c>
      <c r="S557" s="94">
        <f t="shared" si="168"/>
        <v>0</v>
      </c>
      <c r="T557" s="118"/>
      <c r="U557" s="118"/>
      <c r="V557" s="6" t="str">
        <f t="shared" si="153"/>
        <v>14.17</v>
      </c>
      <c r="W557" s="6" t="b">
        <f t="shared" si="154"/>
        <v>0</v>
      </c>
      <c r="X557" s="118"/>
      <c r="Y557" s="118"/>
      <c r="Z557" s="118"/>
      <c r="AA557" s="204"/>
      <c r="AB557" s="85" t="s">
        <v>1155</v>
      </c>
      <c r="AC557" s="95">
        <v>0</v>
      </c>
      <c r="AD557" s="96">
        <v>0</v>
      </c>
      <c r="AE557" s="97" t="s">
        <v>64</v>
      </c>
      <c r="AF557" s="89" t="s">
        <v>64</v>
      </c>
      <c r="AG557" s="98">
        <v>0</v>
      </c>
      <c r="AH557" s="90" t="s">
        <v>64</v>
      </c>
      <c r="AI557" s="90" t="s">
        <v>64</v>
      </c>
      <c r="AJ557" s="90" t="s">
        <v>64</v>
      </c>
      <c r="AK557" s="91" t="s">
        <v>64</v>
      </c>
      <c r="AL557" s="99" t="s">
        <v>64</v>
      </c>
      <c r="AM557" s="93" t="s">
        <v>64</v>
      </c>
      <c r="AN557" s="93">
        <v>0</v>
      </c>
      <c r="AO557" s="93">
        <v>0</v>
      </c>
      <c r="AP557" s="93">
        <v>0</v>
      </c>
      <c r="AQ557" s="94">
        <v>0</v>
      </c>
      <c r="AR557" s="48" t="str">
        <f t="shared" si="169"/>
        <v>ok</v>
      </c>
      <c r="AS557" s="48" t="str">
        <f t="shared" si="169"/>
        <v>revisar</v>
      </c>
      <c r="AT557" s="48" t="str">
        <f t="shared" si="169"/>
        <v>revisar</v>
      </c>
      <c r="AU557" s="48" t="str">
        <f t="shared" si="169"/>
        <v>revisar</v>
      </c>
      <c r="AV557" s="48" t="str">
        <f t="shared" si="169"/>
        <v>revisar</v>
      </c>
      <c r="AW557" s="48" t="str">
        <f t="shared" si="169"/>
        <v>ok</v>
      </c>
      <c r="AX557" s="48" t="str">
        <f t="shared" si="169"/>
        <v>revisar</v>
      </c>
      <c r="AY557" s="48" t="str">
        <f t="shared" si="169"/>
        <v>revisar</v>
      </c>
      <c r="AZ557" s="48" t="str">
        <f t="shared" si="169"/>
        <v>revisar</v>
      </c>
      <c r="BA557" s="48" t="str">
        <f t="shared" si="169"/>
        <v>revisar</v>
      </c>
      <c r="BB557" s="48" t="str">
        <f t="shared" si="169"/>
        <v>revisar</v>
      </c>
      <c r="BC557" s="48" t="str">
        <f t="shared" si="169"/>
        <v>revisar</v>
      </c>
      <c r="BD557" s="48" t="str">
        <f t="shared" si="169"/>
        <v>ok</v>
      </c>
      <c r="BE557" s="48" t="str">
        <f t="shared" si="169"/>
        <v>ok</v>
      </c>
      <c r="BF557" s="48" t="str">
        <f t="shared" si="169"/>
        <v>ok</v>
      </c>
      <c r="BG557" s="48" t="str">
        <f t="shared" si="170"/>
        <v>ok</v>
      </c>
    </row>
    <row r="558" spans="1:59" ht="26.25" customHeight="1">
      <c r="A558" s="122"/>
      <c r="B558" s="123" t="e">
        <f t="shared" si="163"/>
        <v>#DIV/0!</v>
      </c>
      <c r="C558" s="122"/>
      <c r="D558" s="124" t="s">
        <v>1157</v>
      </c>
      <c r="E558" s="86">
        <v>92544</v>
      </c>
      <c r="F558" s="125" t="s">
        <v>28</v>
      </c>
      <c r="G558" s="88" t="s">
        <v>1158</v>
      </c>
      <c r="H558" s="185" t="s">
        <v>40</v>
      </c>
      <c r="I558" s="200"/>
      <c r="J558" s="94"/>
      <c r="K558" s="94">
        <v>3.23</v>
      </c>
      <c r="L558" s="94">
        <v>12.13</v>
      </c>
      <c r="M558" s="186">
        <f t="shared" si="164"/>
        <v>15.360000000000001</v>
      </c>
      <c r="N558" s="92">
        <v>0.25190000000000001</v>
      </c>
      <c r="O558" s="93">
        <f t="shared" si="165"/>
        <v>19.22</v>
      </c>
      <c r="P558" s="93"/>
      <c r="Q558" s="93">
        <f t="shared" si="166"/>
        <v>0</v>
      </c>
      <c r="R558" s="93">
        <f t="shared" si="167"/>
        <v>0</v>
      </c>
      <c r="S558" s="94">
        <f t="shared" si="168"/>
        <v>0</v>
      </c>
      <c r="T558" s="118"/>
      <c r="U558" s="118"/>
      <c r="V558" s="6" t="str">
        <f t="shared" si="153"/>
        <v>14.18</v>
      </c>
      <c r="W558" s="6" t="b">
        <f t="shared" si="154"/>
        <v>0</v>
      </c>
      <c r="X558" s="118"/>
      <c r="Y558" s="118"/>
      <c r="Z558" s="118"/>
      <c r="AA558" s="204"/>
      <c r="AB558" s="85" t="s">
        <v>1157</v>
      </c>
      <c r="AC558" s="95">
        <v>0</v>
      </c>
      <c r="AD558" s="96">
        <v>0</v>
      </c>
      <c r="AE558" s="97" t="s">
        <v>64</v>
      </c>
      <c r="AF558" s="89" t="s">
        <v>64</v>
      </c>
      <c r="AG558" s="98">
        <v>0</v>
      </c>
      <c r="AH558" s="90" t="s">
        <v>64</v>
      </c>
      <c r="AI558" s="90" t="s">
        <v>64</v>
      </c>
      <c r="AJ558" s="90" t="s">
        <v>64</v>
      </c>
      <c r="AK558" s="91" t="s">
        <v>64</v>
      </c>
      <c r="AL558" s="99" t="s">
        <v>64</v>
      </c>
      <c r="AM558" s="93" t="s">
        <v>64</v>
      </c>
      <c r="AN558" s="93">
        <v>0</v>
      </c>
      <c r="AO558" s="93">
        <v>0</v>
      </c>
      <c r="AP558" s="93">
        <v>0</v>
      </c>
      <c r="AQ558" s="94">
        <v>0</v>
      </c>
      <c r="AR558" s="48" t="str">
        <f t="shared" si="169"/>
        <v>ok</v>
      </c>
      <c r="AS558" s="48" t="str">
        <f t="shared" si="169"/>
        <v>revisar</v>
      </c>
      <c r="AT558" s="48" t="str">
        <f t="shared" si="169"/>
        <v>revisar</v>
      </c>
      <c r="AU558" s="48" t="str">
        <f t="shared" si="169"/>
        <v>revisar</v>
      </c>
      <c r="AV558" s="48" t="str">
        <f t="shared" si="169"/>
        <v>revisar</v>
      </c>
      <c r="AW558" s="48" t="str">
        <f t="shared" si="169"/>
        <v>ok</v>
      </c>
      <c r="AX558" s="48" t="str">
        <f t="shared" si="169"/>
        <v>revisar</v>
      </c>
      <c r="AY558" s="48" t="str">
        <f t="shared" si="169"/>
        <v>revisar</v>
      </c>
      <c r="AZ558" s="48" t="str">
        <f t="shared" si="169"/>
        <v>revisar</v>
      </c>
      <c r="BA558" s="48" t="str">
        <f t="shared" si="169"/>
        <v>revisar</v>
      </c>
      <c r="BB558" s="48" t="str">
        <f t="shared" si="169"/>
        <v>revisar</v>
      </c>
      <c r="BC558" s="48" t="str">
        <f t="shared" si="169"/>
        <v>revisar</v>
      </c>
      <c r="BD558" s="48" t="str">
        <f t="shared" si="169"/>
        <v>ok</v>
      </c>
      <c r="BE558" s="48" t="str">
        <f t="shared" si="169"/>
        <v>ok</v>
      </c>
      <c r="BF558" s="48" t="str">
        <f t="shared" si="169"/>
        <v>ok</v>
      </c>
      <c r="BG558" s="48" t="str">
        <f t="shared" si="170"/>
        <v>ok</v>
      </c>
    </row>
    <row r="559" spans="1:59" ht="26.25" customHeight="1">
      <c r="A559" s="122"/>
      <c r="B559" s="123" t="e">
        <f t="shared" si="163"/>
        <v>#DIV/0!</v>
      </c>
      <c r="C559" s="122"/>
      <c r="D559" s="124" t="s">
        <v>1159</v>
      </c>
      <c r="E559" s="86">
        <v>100389</v>
      </c>
      <c r="F559" s="125" t="s">
        <v>28</v>
      </c>
      <c r="G559" s="88" t="s">
        <v>1160</v>
      </c>
      <c r="H559" s="185" t="s">
        <v>40</v>
      </c>
      <c r="I559" s="200"/>
      <c r="J559" s="94"/>
      <c r="K559" s="94">
        <v>9.4700000000000006</v>
      </c>
      <c r="L559" s="94">
        <v>7.44</v>
      </c>
      <c r="M559" s="186">
        <f t="shared" si="164"/>
        <v>16.91</v>
      </c>
      <c r="N559" s="92">
        <v>0.25190000000000001</v>
      </c>
      <c r="O559" s="93">
        <f t="shared" si="165"/>
        <v>21.16</v>
      </c>
      <c r="P559" s="93"/>
      <c r="Q559" s="93">
        <f t="shared" si="166"/>
        <v>0</v>
      </c>
      <c r="R559" s="93">
        <f t="shared" si="167"/>
        <v>0</v>
      </c>
      <c r="S559" s="94">
        <f t="shared" si="168"/>
        <v>0</v>
      </c>
      <c r="T559" s="118"/>
      <c r="U559" s="118"/>
      <c r="V559" s="6" t="str">
        <f t="shared" si="153"/>
        <v>14.19</v>
      </c>
      <c r="W559" s="6" t="b">
        <f t="shared" si="154"/>
        <v>0</v>
      </c>
      <c r="X559" s="118"/>
      <c r="Y559" s="118"/>
      <c r="Z559" s="118"/>
      <c r="AA559" s="204"/>
      <c r="AB559" s="85" t="s">
        <v>1159</v>
      </c>
      <c r="AC559" s="95">
        <v>0</v>
      </c>
      <c r="AD559" s="96">
        <v>0</v>
      </c>
      <c r="AE559" s="97" t="s">
        <v>64</v>
      </c>
      <c r="AF559" s="89" t="s">
        <v>64</v>
      </c>
      <c r="AG559" s="98">
        <v>0</v>
      </c>
      <c r="AH559" s="90" t="s">
        <v>64</v>
      </c>
      <c r="AI559" s="90" t="s">
        <v>64</v>
      </c>
      <c r="AJ559" s="90" t="s">
        <v>64</v>
      </c>
      <c r="AK559" s="91" t="s">
        <v>64</v>
      </c>
      <c r="AL559" s="99" t="s">
        <v>64</v>
      </c>
      <c r="AM559" s="93" t="s">
        <v>64</v>
      </c>
      <c r="AN559" s="93">
        <v>0</v>
      </c>
      <c r="AO559" s="93">
        <v>0</v>
      </c>
      <c r="AP559" s="93">
        <v>0</v>
      </c>
      <c r="AQ559" s="94">
        <v>0</v>
      </c>
      <c r="AR559" s="48" t="str">
        <f t="shared" si="169"/>
        <v>ok</v>
      </c>
      <c r="AS559" s="48" t="str">
        <f t="shared" si="169"/>
        <v>revisar</v>
      </c>
      <c r="AT559" s="48" t="str">
        <f t="shared" si="169"/>
        <v>revisar</v>
      </c>
      <c r="AU559" s="48" t="str">
        <f t="shared" si="169"/>
        <v>revisar</v>
      </c>
      <c r="AV559" s="48" t="str">
        <f t="shared" si="169"/>
        <v>revisar</v>
      </c>
      <c r="AW559" s="48" t="str">
        <f t="shared" si="169"/>
        <v>ok</v>
      </c>
      <c r="AX559" s="48" t="str">
        <f t="shared" si="169"/>
        <v>revisar</v>
      </c>
      <c r="AY559" s="48" t="str">
        <f t="shared" si="169"/>
        <v>revisar</v>
      </c>
      <c r="AZ559" s="48" t="str">
        <f t="shared" si="169"/>
        <v>revisar</v>
      </c>
      <c r="BA559" s="48" t="str">
        <f t="shared" si="169"/>
        <v>revisar</v>
      </c>
      <c r="BB559" s="48" t="str">
        <f t="shared" si="169"/>
        <v>revisar</v>
      </c>
      <c r="BC559" s="48" t="str">
        <f t="shared" si="169"/>
        <v>revisar</v>
      </c>
      <c r="BD559" s="48" t="str">
        <f t="shared" si="169"/>
        <v>ok</v>
      </c>
      <c r="BE559" s="48" t="str">
        <f t="shared" si="169"/>
        <v>ok</v>
      </c>
      <c r="BF559" s="48" t="str">
        <f t="shared" si="169"/>
        <v>ok</v>
      </c>
      <c r="BG559" s="48" t="str">
        <f t="shared" si="170"/>
        <v>ok</v>
      </c>
    </row>
    <row r="560" spans="1:59" ht="26.25" customHeight="1">
      <c r="A560" s="122"/>
      <c r="B560" s="123" t="e">
        <f t="shared" si="163"/>
        <v>#DIV/0!</v>
      </c>
      <c r="C560" s="122"/>
      <c r="D560" s="124" t="s">
        <v>1161</v>
      </c>
      <c r="E560" s="86">
        <v>100390</v>
      </c>
      <c r="F560" s="125" t="s">
        <v>28</v>
      </c>
      <c r="G560" s="88" t="s">
        <v>1162</v>
      </c>
      <c r="H560" s="185" t="s">
        <v>40</v>
      </c>
      <c r="I560" s="200"/>
      <c r="J560" s="94"/>
      <c r="K560" s="94">
        <v>12.19</v>
      </c>
      <c r="L560" s="94">
        <v>10.36</v>
      </c>
      <c r="M560" s="186">
        <f t="shared" si="164"/>
        <v>22.549999999999997</v>
      </c>
      <c r="N560" s="92">
        <v>0.25190000000000001</v>
      </c>
      <c r="O560" s="93">
        <f t="shared" si="165"/>
        <v>28.23</v>
      </c>
      <c r="P560" s="93"/>
      <c r="Q560" s="93">
        <f t="shared" si="166"/>
        <v>0</v>
      </c>
      <c r="R560" s="93">
        <f t="shared" si="167"/>
        <v>0</v>
      </c>
      <c r="S560" s="94">
        <f t="shared" si="168"/>
        <v>0</v>
      </c>
      <c r="T560" s="118"/>
      <c r="U560" s="118"/>
      <c r="V560" s="6" t="str">
        <f t="shared" si="153"/>
        <v>14.20</v>
      </c>
      <c r="W560" s="6" t="b">
        <f t="shared" si="154"/>
        <v>0</v>
      </c>
      <c r="X560" s="118"/>
      <c r="Y560" s="118"/>
      <c r="Z560" s="118"/>
      <c r="AA560" s="204"/>
      <c r="AB560" s="85" t="s">
        <v>1161</v>
      </c>
      <c r="AC560" s="95">
        <v>0</v>
      </c>
      <c r="AD560" s="96">
        <v>0</v>
      </c>
      <c r="AE560" s="97" t="s">
        <v>64</v>
      </c>
      <c r="AF560" s="89" t="s">
        <v>64</v>
      </c>
      <c r="AG560" s="98">
        <v>0</v>
      </c>
      <c r="AH560" s="90" t="s">
        <v>64</v>
      </c>
      <c r="AI560" s="90" t="s">
        <v>64</v>
      </c>
      <c r="AJ560" s="90" t="s">
        <v>64</v>
      </c>
      <c r="AK560" s="91" t="s">
        <v>64</v>
      </c>
      <c r="AL560" s="99" t="s">
        <v>64</v>
      </c>
      <c r="AM560" s="93" t="s">
        <v>64</v>
      </c>
      <c r="AN560" s="93">
        <v>0</v>
      </c>
      <c r="AO560" s="93">
        <v>0</v>
      </c>
      <c r="AP560" s="93">
        <v>0</v>
      </c>
      <c r="AQ560" s="94">
        <v>0</v>
      </c>
      <c r="AR560" s="48" t="str">
        <f t="shared" si="169"/>
        <v>ok</v>
      </c>
      <c r="AS560" s="48" t="str">
        <f t="shared" si="169"/>
        <v>revisar</v>
      </c>
      <c r="AT560" s="48" t="str">
        <f t="shared" si="169"/>
        <v>revisar</v>
      </c>
      <c r="AU560" s="48" t="str">
        <f t="shared" si="169"/>
        <v>revisar</v>
      </c>
      <c r="AV560" s="48" t="str">
        <f t="shared" si="169"/>
        <v>revisar</v>
      </c>
      <c r="AW560" s="48" t="str">
        <f t="shared" si="169"/>
        <v>ok</v>
      </c>
      <c r="AX560" s="48" t="str">
        <f t="shared" si="169"/>
        <v>revisar</v>
      </c>
      <c r="AY560" s="48" t="str">
        <f t="shared" si="169"/>
        <v>revisar</v>
      </c>
      <c r="AZ560" s="48" t="str">
        <f t="shared" si="169"/>
        <v>revisar</v>
      </c>
      <c r="BA560" s="48" t="str">
        <f t="shared" si="169"/>
        <v>revisar</v>
      </c>
      <c r="BB560" s="48" t="str">
        <f t="shared" si="169"/>
        <v>revisar</v>
      </c>
      <c r="BC560" s="48" t="str">
        <f t="shared" si="169"/>
        <v>revisar</v>
      </c>
      <c r="BD560" s="48" t="str">
        <f t="shared" si="169"/>
        <v>ok</v>
      </c>
      <c r="BE560" s="48" t="str">
        <f t="shared" si="169"/>
        <v>ok</v>
      </c>
      <c r="BF560" s="48" t="str">
        <f t="shared" si="169"/>
        <v>ok</v>
      </c>
      <c r="BG560" s="48" t="str">
        <f t="shared" si="170"/>
        <v>ok</v>
      </c>
    </row>
    <row r="561" spans="1:59" ht="26.25" customHeight="1">
      <c r="A561" s="122"/>
      <c r="B561" s="123" t="e">
        <f t="shared" si="163"/>
        <v>#DIV/0!</v>
      </c>
      <c r="C561" s="122"/>
      <c r="D561" s="124" t="s">
        <v>1163</v>
      </c>
      <c r="E561" s="86">
        <v>100391</v>
      </c>
      <c r="F561" s="125" t="s">
        <v>28</v>
      </c>
      <c r="G561" s="88" t="s">
        <v>1164</v>
      </c>
      <c r="H561" s="185" t="s">
        <v>40</v>
      </c>
      <c r="I561" s="200"/>
      <c r="J561" s="94"/>
      <c r="K561" s="94">
        <v>11.24</v>
      </c>
      <c r="L561" s="94">
        <v>8.0299999999999994</v>
      </c>
      <c r="M561" s="186">
        <f t="shared" si="164"/>
        <v>19.27</v>
      </c>
      <c r="N561" s="92">
        <v>0.25190000000000001</v>
      </c>
      <c r="O561" s="93">
        <f t="shared" si="165"/>
        <v>24.12</v>
      </c>
      <c r="P561" s="93"/>
      <c r="Q561" s="93">
        <f t="shared" si="166"/>
        <v>0</v>
      </c>
      <c r="R561" s="93">
        <f t="shared" si="167"/>
        <v>0</v>
      </c>
      <c r="S561" s="94">
        <f t="shared" si="168"/>
        <v>0</v>
      </c>
      <c r="T561" s="118"/>
      <c r="U561" s="118"/>
      <c r="V561" s="6" t="str">
        <f t="shared" si="153"/>
        <v>14.21</v>
      </c>
      <c r="W561" s="6" t="b">
        <f t="shared" si="154"/>
        <v>0</v>
      </c>
      <c r="X561" s="118"/>
      <c r="Y561" s="118"/>
      <c r="Z561" s="118"/>
      <c r="AA561" s="204"/>
      <c r="AB561" s="85" t="s">
        <v>1163</v>
      </c>
      <c r="AC561" s="95">
        <v>0</v>
      </c>
      <c r="AD561" s="96">
        <v>0</v>
      </c>
      <c r="AE561" s="97" t="s">
        <v>64</v>
      </c>
      <c r="AF561" s="89" t="s">
        <v>64</v>
      </c>
      <c r="AG561" s="98">
        <v>0</v>
      </c>
      <c r="AH561" s="90" t="s">
        <v>64</v>
      </c>
      <c r="AI561" s="90" t="s">
        <v>64</v>
      </c>
      <c r="AJ561" s="90" t="s">
        <v>64</v>
      </c>
      <c r="AK561" s="91" t="s">
        <v>64</v>
      </c>
      <c r="AL561" s="99" t="s">
        <v>64</v>
      </c>
      <c r="AM561" s="93" t="s">
        <v>64</v>
      </c>
      <c r="AN561" s="93">
        <v>0</v>
      </c>
      <c r="AO561" s="93">
        <v>0</v>
      </c>
      <c r="AP561" s="93">
        <v>0</v>
      </c>
      <c r="AQ561" s="94">
        <v>0</v>
      </c>
      <c r="AR561" s="48" t="str">
        <f t="shared" si="169"/>
        <v>ok</v>
      </c>
      <c r="AS561" s="48" t="str">
        <f t="shared" si="169"/>
        <v>revisar</v>
      </c>
      <c r="AT561" s="48" t="str">
        <f t="shared" si="169"/>
        <v>revisar</v>
      </c>
      <c r="AU561" s="48" t="str">
        <f t="shared" si="169"/>
        <v>revisar</v>
      </c>
      <c r="AV561" s="48" t="str">
        <f t="shared" si="169"/>
        <v>revisar</v>
      </c>
      <c r="AW561" s="48" t="str">
        <f t="shared" si="169"/>
        <v>ok</v>
      </c>
      <c r="AX561" s="48" t="str">
        <f t="shared" si="169"/>
        <v>revisar</v>
      </c>
      <c r="AY561" s="48" t="str">
        <f t="shared" si="169"/>
        <v>revisar</v>
      </c>
      <c r="AZ561" s="48" t="str">
        <f t="shared" si="169"/>
        <v>revisar</v>
      </c>
      <c r="BA561" s="48" t="str">
        <f t="shared" si="169"/>
        <v>revisar</v>
      </c>
      <c r="BB561" s="48" t="str">
        <f t="shared" si="169"/>
        <v>revisar</v>
      </c>
      <c r="BC561" s="48" t="str">
        <f t="shared" si="169"/>
        <v>revisar</v>
      </c>
      <c r="BD561" s="48" t="str">
        <f t="shared" si="169"/>
        <v>ok</v>
      </c>
      <c r="BE561" s="48" t="str">
        <f t="shared" si="169"/>
        <v>ok</v>
      </c>
      <c r="BF561" s="48" t="str">
        <f t="shared" si="169"/>
        <v>ok</v>
      </c>
      <c r="BG561" s="48" t="str">
        <f t="shared" si="170"/>
        <v>ok</v>
      </c>
    </row>
    <row r="562" spans="1:59" ht="26.25" customHeight="1">
      <c r="A562" s="122"/>
      <c r="B562" s="123" t="e">
        <f t="shared" si="163"/>
        <v>#DIV/0!</v>
      </c>
      <c r="C562" s="122"/>
      <c r="D562" s="124" t="s">
        <v>1165</v>
      </c>
      <c r="E562" s="86">
        <v>100392</v>
      </c>
      <c r="F562" s="125" t="s">
        <v>28</v>
      </c>
      <c r="G562" s="88" t="s">
        <v>1166</v>
      </c>
      <c r="H562" s="185" t="s">
        <v>40</v>
      </c>
      <c r="I562" s="200"/>
      <c r="J562" s="94"/>
      <c r="K562" s="94">
        <v>7.15</v>
      </c>
      <c r="L562" s="94">
        <v>7.5</v>
      </c>
      <c r="M562" s="186">
        <f t="shared" si="164"/>
        <v>14.65</v>
      </c>
      <c r="N562" s="92">
        <v>0.25190000000000001</v>
      </c>
      <c r="O562" s="93">
        <f t="shared" si="165"/>
        <v>18.34</v>
      </c>
      <c r="P562" s="93"/>
      <c r="Q562" s="93">
        <f t="shared" si="166"/>
        <v>0</v>
      </c>
      <c r="R562" s="93">
        <f t="shared" si="167"/>
        <v>0</v>
      </c>
      <c r="S562" s="94">
        <f t="shared" si="168"/>
        <v>0</v>
      </c>
      <c r="T562" s="118"/>
      <c r="U562" s="118"/>
      <c r="V562" s="6" t="str">
        <f t="shared" si="153"/>
        <v>14.22</v>
      </c>
      <c r="W562" s="6" t="b">
        <f t="shared" si="154"/>
        <v>0</v>
      </c>
      <c r="X562" s="118"/>
      <c r="Y562" s="118"/>
      <c r="Z562" s="118"/>
      <c r="AA562" s="204"/>
      <c r="AB562" s="85" t="s">
        <v>1165</v>
      </c>
      <c r="AC562" s="95">
        <v>0</v>
      </c>
      <c r="AD562" s="96">
        <v>0</v>
      </c>
      <c r="AE562" s="97" t="s">
        <v>64</v>
      </c>
      <c r="AF562" s="89" t="s">
        <v>64</v>
      </c>
      <c r="AG562" s="98">
        <v>0</v>
      </c>
      <c r="AH562" s="90" t="s">
        <v>64</v>
      </c>
      <c r="AI562" s="90" t="s">
        <v>64</v>
      </c>
      <c r="AJ562" s="90" t="s">
        <v>64</v>
      </c>
      <c r="AK562" s="91" t="s">
        <v>64</v>
      </c>
      <c r="AL562" s="99" t="s">
        <v>64</v>
      </c>
      <c r="AM562" s="93" t="s">
        <v>64</v>
      </c>
      <c r="AN562" s="93">
        <v>0</v>
      </c>
      <c r="AO562" s="93">
        <v>0</v>
      </c>
      <c r="AP562" s="93">
        <v>0</v>
      </c>
      <c r="AQ562" s="94">
        <v>0</v>
      </c>
      <c r="AR562" s="48" t="str">
        <f t="shared" si="169"/>
        <v>ok</v>
      </c>
      <c r="AS562" s="48" t="str">
        <f t="shared" si="169"/>
        <v>revisar</v>
      </c>
      <c r="AT562" s="48" t="str">
        <f t="shared" si="169"/>
        <v>revisar</v>
      </c>
      <c r="AU562" s="48" t="str">
        <f t="shared" si="169"/>
        <v>revisar</v>
      </c>
      <c r="AV562" s="48" t="str">
        <f t="shared" si="169"/>
        <v>revisar</v>
      </c>
      <c r="AW562" s="48" t="str">
        <f t="shared" si="169"/>
        <v>ok</v>
      </c>
      <c r="AX562" s="48" t="str">
        <f t="shared" si="169"/>
        <v>revisar</v>
      </c>
      <c r="AY562" s="48" t="str">
        <f t="shared" si="169"/>
        <v>revisar</v>
      </c>
      <c r="AZ562" s="48" t="str">
        <f t="shared" si="169"/>
        <v>revisar</v>
      </c>
      <c r="BA562" s="48" t="str">
        <f t="shared" si="169"/>
        <v>revisar</v>
      </c>
      <c r="BB562" s="48" t="str">
        <f t="shared" si="169"/>
        <v>revisar</v>
      </c>
      <c r="BC562" s="48" t="str">
        <f t="shared" si="169"/>
        <v>revisar</v>
      </c>
      <c r="BD562" s="48" t="str">
        <f t="shared" si="169"/>
        <v>ok</v>
      </c>
      <c r="BE562" s="48" t="str">
        <f t="shared" si="169"/>
        <v>ok</v>
      </c>
      <c r="BF562" s="48" t="str">
        <f t="shared" si="169"/>
        <v>ok</v>
      </c>
      <c r="BG562" s="48" t="str">
        <f t="shared" si="170"/>
        <v>ok</v>
      </c>
    </row>
    <row r="563" spans="1:59" ht="26.25" customHeight="1">
      <c r="A563" s="122"/>
      <c r="B563" s="123" t="e">
        <f t="shared" si="163"/>
        <v>#DIV/0!</v>
      </c>
      <c r="C563" s="122"/>
      <c r="D563" s="124" t="s">
        <v>1167</v>
      </c>
      <c r="E563" s="86">
        <v>94226</v>
      </c>
      <c r="F563" s="125" t="s">
        <v>28</v>
      </c>
      <c r="G563" s="88" t="s">
        <v>1168</v>
      </c>
      <c r="H563" s="185" t="s">
        <v>40</v>
      </c>
      <c r="I563" s="200"/>
      <c r="J563" s="94"/>
      <c r="K563" s="94">
        <v>7.11</v>
      </c>
      <c r="L563" s="94">
        <v>11.44</v>
      </c>
      <c r="M563" s="186">
        <f t="shared" si="164"/>
        <v>18.55</v>
      </c>
      <c r="N563" s="92">
        <v>0.25190000000000001</v>
      </c>
      <c r="O563" s="93">
        <f t="shared" si="165"/>
        <v>23.22</v>
      </c>
      <c r="P563" s="93"/>
      <c r="Q563" s="93">
        <f t="shared" si="166"/>
        <v>0</v>
      </c>
      <c r="R563" s="93">
        <f t="shared" si="167"/>
        <v>0</v>
      </c>
      <c r="S563" s="94">
        <f t="shared" si="168"/>
        <v>0</v>
      </c>
      <c r="T563" s="118"/>
      <c r="U563" s="118"/>
      <c r="V563" s="6" t="str">
        <f t="shared" si="153"/>
        <v>14.23</v>
      </c>
      <c r="W563" s="6" t="b">
        <f t="shared" si="154"/>
        <v>0</v>
      </c>
      <c r="X563" s="118"/>
      <c r="Y563" s="118"/>
      <c r="Z563" s="118"/>
      <c r="AA563" s="204"/>
      <c r="AB563" s="85" t="s">
        <v>1167</v>
      </c>
      <c r="AC563" s="95">
        <v>0</v>
      </c>
      <c r="AD563" s="96">
        <v>0</v>
      </c>
      <c r="AE563" s="97" t="s">
        <v>64</v>
      </c>
      <c r="AF563" s="89" t="s">
        <v>64</v>
      </c>
      <c r="AG563" s="98">
        <v>0</v>
      </c>
      <c r="AH563" s="90" t="s">
        <v>64</v>
      </c>
      <c r="AI563" s="90" t="s">
        <v>64</v>
      </c>
      <c r="AJ563" s="90" t="s">
        <v>64</v>
      </c>
      <c r="AK563" s="91" t="s">
        <v>64</v>
      </c>
      <c r="AL563" s="99" t="s">
        <v>64</v>
      </c>
      <c r="AM563" s="93" t="s">
        <v>64</v>
      </c>
      <c r="AN563" s="93">
        <v>0</v>
      </c>
      <c r="AO563" s="93">
        <v>0</v>
      </c>
      <c r="AP563" s="93">
        <v>0</v>
      </c>
      <c r="AQ563" s="94">
        <v>0</v>
      </c>
      <c r="AR563" s="48" t="str">
        <f t="shared" si="169"/>
        <v>ok</v>
      </c>
      <c r="AS563" s="48" t="str">
        <f t="shared" si="169"/>
        <v>revisar</v>
      </c>
      <c r="AT563" s="48" t="str">
        <f t="shared" si="169"/>
        <v>revisar</v>
      </c>
      <c r="AU563" s="48" t="str">
        <f t="shared" si="169"/>
        <v>revisar</v>
      </c>
      <c r="AV563" s="48" t="str">
        <f t="shared" si="169"/>
        <v>revisar</v>
      </c>
      <c r="AW563" s="48" t="str">
        <f t="shared" si="169"/>
        <v>ok</v>
      </c>
      <c r="AX563" s="48" t="str">
        <f t="shared" si="169"/>
        <v>revisar</v>
      </c>
      <c r="AY563" s="48" t="str">
        <f t="shared" si="169"/>
        <v>revisar</v>
      </c>
      <c r="AZ563" s="48" t="str">
        <f t="shared" si="169"/>
        <v>revisar</v>
      </c>
      <c r="BA563" s="48" t="str">
        <f t="shared" si="169"/>
        <v>revisar</v>
      </c>
      <c r="BB563" s="48" t="str">
        <f t="shared" si="169"/>
        <v>revisar</v>
      </c>
      <c r="BC563" s="48" t="str">
        <f t="shared" si="169"/>
        <v>revisar</v>
      </c>
      <c r="BD563" s="48" t="str">
        <f t="shared" si="169"/>
        <v>ok</v>
      </c>
      <c r="BE563" s="48" t="str">
        <f t="shared" si="169"/>
        <v>ok</v>
      </c>
      <c r="BF563" s="48" t="str">
        <f t="shared" si="169"/>
        <v>ok</v>
      </c>
      <c r="BG563" s="48" t="str">
        <f t="shared" si="170"/>
        <v>ok</v>
      </c>
    </row>
    <row r="564" spans="1:59" ht="26.25" customHeight="1">
      <c r="A564" s="122"/>
      <c r="B564" s="123" t="e">
        <f t="shared" si="163"/>
        <v>#DIV/0!</v>
      </c>
      <c r="C564" s="122"/>
      <c r="D564" s="124" t="s">
        <v>1169</v>
      </c>
      <c r="E564" s="86">
        <v>94195</v>
      </c>
      <c r="F564" s="125" t="s">
        <v>28</v>
      </c>
      <c r="G564" s="88" t="s">
        <v>1170</v>
      </c>
      <c r="H564" s="185" t="s">
        <v>40</v>
      </c>
      <c r="I564" s="200"/>
      <c r="J564" s="94"/>
      <c r="K564" s="94">
        <v>7.82</v>
      </c>
      <c r="L564" s="94">
        <v>55.92</v>
      </c>
      <c r="M564" s="186">
        <f t="shared" si="164"/>
        <v>63.74</v>
      </c>
      <c r="N564" s="92">
        <v>0.25190000000000001</v>
      </c>
      <c r="O564" s="93">
        <f t="shared" si="165"/>
        <v>79.790000000000006</v>
      </c>
      <c r="P564" s="93"/>
      <c r="Q564" s="93">
        <f t="shared" si="166"/>
        <v>0</v>
      </c>
      <c r="R564" s="93">
        <f t="shared" si="167"/>
        <v>0</v>
      </c>
      <c r="S564" s="94">
        <f t="shared" si="168"/>
        <v>0</v>
      </c>
      <c r="T564" s="118"/>
      <c r="U564" s="118"/>
      <c r="V564" s="6" t="str">
        <f t="shared" si="153"/>
        <v>14.24</v>
      </c>
      <c r="W564" s="6" t="b">
        <f t="shared" si="154"/>
        <v>0</v>
      </c>
      <c r="X564" s="118"/>
      <c r="Y564" s="118"/>
      <c r="Z564" s="118"/>
      <c r="AA564" s="204"/>
      <c r="AB564" s="85" t="s">
        <v>1169</v>
      </c>
      <c r="AC564" s="95">
        <v>0</v>
      </c>
      <c r="AD564" s="96">
        <v>0</v>
      </c>
      <c r="AE564" s="97" t="s">
        <v>64</v>
      </c>
      <c r="AF564" s="89" t="s">
        <v>64</v>
      </c>
      <c r="AG564" s="98">
        <v>0</v>
      </c>
      <c r="AH564" s="90" t="s">
        <v>64</v>
      </c>
      <c r="AI564" s="90" t="s">
        <v>64</v>
      </c>
      <c r="AJ564" s="90" t="s">
        <v>64</v>
      </c>
      <c r="AK564" s="91" t="s">
        <v>64</v>
      </c>
      <c r="AL564" s="99" t="s">
        <v>64</v>
      </c>
      <c r="AM564" s="93" t="s">
        <v>64</v>
      </c>
      <c r="AN564" s="93">
        <v>0</v>
      </c>
      <c r="AO564" s="93">
        <v>0</v>
      </c>
      <c r="AP564" s="93">
        <v>0</v>
      </c>
      <c r="AQ564" s="94">
        <v>0</v>
      </c>
      <c r="AR564" s="48" t="str">
        <f t="shared" si="169"/>
        <v>ok</v>
      </c>
      <c r="AS564" s="48" t="str">
        <f t="shared" si="169"/>
        <v>revisar</v>
      </c>
      <c r="AT564" s="48" t="str">
        <f t="shared" si="169"/>
        <v>revisar</v>
      </c>
      <c r="AU564" s="48" t="str">
        <f t="shared" si="169"/>
        <v>revisar</v>
      </c>
      <c r="AV564" s="48" t="str">
        <f t="shared" si="169"/>
        <v>revisar</v>
      </c>
      <c r="AW564" s="48" t="str">
        <f t="shared" si="169"/>
        <v>ok</v>
      </c>
      <c r="AX564" s="48" t="str">
        <f t="shared" si="169"/>
        <v>revisar</v>
      </c>
      <c r="AY564" s="48" t="str">
        <f t="shared" si="169"/>
        <v>revisar</v>
      </c>
      <c r="AZ564" s="48" t="str">
        <f t="shared" si="169"/>
        <v>revisar</v>
      </c>
      <c r="BA564" s="48" t="str">
        <f t="shared" si="169"/>
        <v>revisar</v>
      </c>
      <c r="BB564" s="48" t="str">
        <f t="shared" si="169"/>
        <v>revisar</v>
      </c>
      <c r="BC564" s="48" t="str">
        <f t="shared" si="169"/>
        <v>revisar</v>
      </c>
      <c r="BD564" s="48" t="str">
        <f t="shared" si="169"/>
        <v>ok</v>
      </c>
      <c r="BE564" s="48" t="str">
        <f t="shared" si="169"/>
        <v>ok</v>
      </c>
      <c r="BF564" s="48" t="str">
        <f t="shared" si="169"/>
        <v>ok</v>
      </c>
      <c r="BG564" s="48" t="str">
        <f t="shared" si="170"/>
        <v>ok</v>
      </c>
    </row>
    <row r="565" spans="1:59" ht="26.25" customHeight="1">
      <c r="A565" s="122"/>
      <c r="B565" s="123" t="e">
        <f t="shared" si="163"/>
        <v>#DIV/0!</v>
      </c>
      <c r="C565" s="122"/>
      <c r="D565" s="124" t="s">
        <v>1171</v>
      </c>
      <c r="E565" s="86">
        <v>94198</v>
      </c>
      <c r="F565" s="125" t="s">
        <v>28</v>
      </c>
      <c r="G565" s="88" t="s">
        <v>1172</v>
      </c>
      <c r="H565" s="185" t="s">
        <v>40</v>
      </c>
      <c r="I565" s="200"/>
      <c r="J565" s="94"/>
      <c r="K565" s="94">
        <v>10.6</v>
      </c>
      <c r="L565" s="94">
        <v>56.75</v>
      </c>
      <c r="M565" s="186">
        <f t="shared" si="164"/>
        <v>67.349999999999994</v>
      </c>
      <c r="N565" s="92">
        <v>0.25190000000000001</v>
      </c>
      <c r="O565" s="93">
        <f t="shared" si="165"/>
        <v>84.31</v>
      </c>
      <c r="P565" s="93"/>
      <c r="Q565" s="93">
        <f t="shared" si="166"/>
        <v>0</v>
      </c>
      <c r="R565" s="93">
        <f t="shared" si="167"/>
        <v>0</v>
      </c>
      <c r="S565" s="94">
        <f t="shared" si="168"/>
        <v>0</v>
      </c>
      <c r="T565" s="118"/>
      <c r="U565" s="118"/>
      <c r="V565" s="6" t="str">
        <f t="shared" si="153"/>
        <v>14.25</v>
      </c>
      <c r="W565" s="6" t="b">
        <f t="shared" si="154"/>
        <v>0</v>
      </c>
      <c r="X565" s="118"/>
      <c r="Y565" s="118"/>
      <c r="Z565" s="118"/>
      <c r="AA565" s="204"/>
      <c r="AB565" s="85" t="s">
        <v>1171</v>
      </c>
      <c r="AC565" s="95">
        <v>0</v>
      </c>
      <c r="AD565" s="96">
        <v>0</v>
      </c>
      <c r="AE565" s="97" t="s">
        <v>64</v>
      </c>
      <c r="AF565" s="89" t="s">
        <v>64</v>
      </c>
      <c r="AG565" s="98">
        <v>0</v>
      </c>
      <c r="AH565" s="90" t="s">
        <v>64</v>
      </c>
      <c r="AI565" s="90" t="s">
        <v>64</v>
      </c>
      <c r="AJ565" s="90" t="s">
        <v>64</v>
      </c>
      <c r="AK565" s="91" t="s">
        <v>64</v>
      </c>
      <c r="AL565" s="99" t="s">
        <v>64</v>
      </c>
      <c r="AM565" s="93" t="s">
        <v>64</v>
      </c>
      <c r="AN565" s="93">
        <v>0</v>
      </c>
      <c r="AO565" s="93">
        <v>0</v>
      </c>
      <c r="AP565" s="93">
        <v>0</v>
      </c>
      <c r="AQ565" s="94">
        <v>0</v>
      </c>
      <c r="AR565" s="48" t="str">
        <f t="shared" si="169"/>
        <v>ok</v>
      </c>
      <c r="AS565" s="48" t="str">
        <f t="shared" si="169"/>
        <v>revisar</v>
      </c>
      <c r="AT565" s="48" t="str">
        <f t="shared" si="169"/>
        <v>revisar</v>
      </c>
      <c r="AU565" s="48" t="str">
        <f t="shared" si="169"/>
        <v>revisar</v>
      </c>
      <c r="AV565" s="48" t="str">
        <f t="shared" si="169"/>
        <v>revisar</v>
      </c>
      <c r="AW565" s="48" t="str">
        <f t="shared" si="169"/>
        <v>ok</v>
      </c>
      <c r="AX565" s="48" t="str">
        <f t="shared" si="169"/>
        <v>revisar</v>
      </c>
      <c r="AY565" s="48" t="str">
        <f t="shared" si="169"/>
        <v>revisar</v>
      </c>
      <c r="AZ565" s="48" t="str">
        <f t="shared" si="169"/>
        <v>revisar</v>
      </c>
      <c r="BA565" s="48" t="str">
        <f t="shared" si="169"/>
        <v>revisar</v>
      </c>
      <c r="BB565" s="48" t="str">
        <f t="shared" si="169"/>
        <v>revisar</v>
      </c>
      <c r="BC565" s="48" t="str">
        <f t="shared" si="169"/>
        <v>revisar</v>
      </c>
      <c r="BD565" s="48" t="str">
        <f t="shared" si="169"/>
        <v>ok</v>
      </c>
      <c r="BE565" s="48" t="str">
        <f t="shared" si="169"/>
        <v>ok</v>
      </c>
      <c r="BF565" s="48" t="str">
        <f t="shared" si="169"/>
        <v>ok</v>
      </c>
      <c r="BG565" s="48" t="str">
        <f t="shared" si="170"/>
        <v>ok</v>
      </c>
    </row>
    <row r="566" spans="1:59" ht="26.25" customHeight="1">
      <c r="A566" s="122"/>
      <c r="B566" s="123" t="e">
        <f t="shared" si="163"/>
        <v>#DIV/0!</v>
      </c>
      <c r="C566" s="122"/>
      <c r="D566" s="124" t="s">
        <v>1173</v>
      </c>
      <c r="E566" s="86">
        <v>94201</v>
      </c>
      <c r="F566" s="125" t="s">
        <v>28</v>
      </c>
      <c r="G566" s="88" t="s">
        <v>1174</v>
      </c>
      <c r="H566" s="185" t="s">
        <v>40</v>
      </c>
      <c r="I566" s="200"/>
      <c r="J566" s="94"/>
      <c r="K566" s="94">
        <v>12.4</v>
      </c>
      <c r="L566" s="94">
        <v>77.22</v>
      </c>
      <c r="M566" s="186">
        <f t="shared" si="164"/>
        <v>89.62</v>
      </c>
      <c r="N566" s="92">
        <v>0.25190000000000001</v>
      </c>
      <c r="O566" s="93">
        <f t="shared" si="165"/>
        <v>112.19</v>
      </c>
      <c r="P566" s="93"/>
      <c r="Q566" s="93">
        <f t="shared" si="166"/>
        <v>0</v>
      </c>
      <c r="R566" s="93">
        <f t="shared" si="167"/>
        <v>0</v>
      </c>
      <c r="S566" s="94">
        <f t="shared" si="168"/>
        <v>0</v>
      </c>
      <c r="T566" s="118"/>
      <c r="U566" s="118"/>
      <c r="V566" s="6" t="str">
        <f t="shared" si="153"/>
        <v>14.26</v>
      </c>
      <c r="W566" s="6" t="b">
        <f t="shared" si="154"/>
        <v>0</v>
      </c>
      <c r="X566" s="118"/>
      <c r="Y566" s="118"/>
      <c r="Z566" s="118"/>
      <c r="AA566" s="204"/>
      <c r="AB566" s="85" t="s">
        <v>1173</v>
      </c>
      <c r="AC566" s="95">
        <v>0</v>
      </c>
      <c r="AD566" s="96">
        <v>0</v>
      </c>
      <c r="AE566" s="97" t="s">
        <v>64</v>
      </c>
      <c r="AF566" s="89" t="s">
        <v>64</v>
      </c>
      <c r="AG566" s="98">
        <v>0</v>
      </c>
      <c r="AH566" s="90" t="s">
        <v>64</v>
      </c>
      <c r="AI566" s="90" t="s">
        <v>64</v>
      </c>
      <c r="AJ566" s="90" t="s">
        <v>64</v>
      </c>
      <c r="AK566" s="91" t="s">
        <v>64</v>
      </c>
      <c r="AL566" s="99" t="s">
        <v>64</v>
      </c>
      <c r="AM566" s="93" t="s">
        <v>64</v>
      </c>
      <c r="AN566" s="93">
        <v>0</v>
      </c>
      <c r="AO566" s="93">
        <v>0</v>
      </c>
      <c r="AP566" s="93">
        <v>0</v>
      </c>
      <c r="AQ566" s="94">
        <v>0</v>
      </c>
      <c r="AR566" s="48" t="str">
        <f t="shared" si="169"/>
        <v>ok</v>
      </c>
      <c r="AS566" s="48" t="str">
        <f t="shared" si="169"/>
        <v>revisar</v>
      </c>
      <c r="AT566" s="48" t="str">
        <f t="shared" si="169"/>
        <v>revisar</v>
      </c>
      <c r="AU566" s="48" t="str">
        <f t="shared" si="169"/>
        <v>revisar</v>
      </c>
      <c r="AV566" s="48" t="str">
        <f t="shared" si="169"/>
        <v>revisar</v>
      </c>
      <c r="AW566" s="48" t="str">
        <f t="shared" si="169"/>
        <v>ok</v>
      </c>
      <c r="AX566" s="48" t="str">
        <f t="shared" si="169"/>
        <v>revisar</v>
      </c>
      <c r="AY566" s="48" t="str">
        <f t="shared" si="169"/>
        <v>revisar</v>
      </c>
      <c r="AZ566" s="48" t="str">
        <f t="shared" si="169"/>
        <v>revisar</v>
      </c>
      <c r="BA566" s="48" t="str">
        <f t="shared" si="169"/>
        <v>revisar</v>
      </c>
      <c r="BB566" s="48" t="str">
        <f t="shared" si="169"/>
        <v>revisar</v>
      </c>
      <c r="BC566" s="48" t="str">
        <f t="shared" si="169"/>
        <v>revisar</v>
      </c>
      <c r="BD566" s="48" t="str">
        <f t="shared" si="169"/>
        <v>ok</v>
      </c>
      <c r="BE566" s="48" t="str">
        <f t="shared" si="169"/>
        <v>ok</v>
      </c>
      <c r="BF566" s="48" t="str">
        <f t="shared" si="169"/>
        <v>ok</v>
      </c>
      <c r="BG566" s="48" t="str">
        <f t="shared" si="170"/>
        <v>ok</v>
      </c>
    </row>
    <row r="567" spans="1:59" ht="26.25" customHeight="1">
      <c r="A567" s="122"/>
      <c r="B567" s="123" t="e">
        <f t="shared" si="163"/>
        <v>#DIV/0!</v>
      </c>
      <c r="C567" s="122"/>
      <c r="D567" s="124" t="s">
        <v>1175</v>
      </c>
      <c r="E567" s="86">
        <v>94204</v>
      </c>
      <c r="F567" s="125" t="s">
        <v>28</v>
      </c>
      <c r="G567" s="88" t="s">
        <v>1176</v>
      </c>
      <c r="H567" s="185" t="s">
        <v>40</v>
      </c>
      <c r="I567" s="200"/>
      <c r="J567" s="94"/>
      <c r="K567" s="94">
        <v>17.11</v>
      </c>
      <c r="L567" s="94">
        <v>78.650000000000006</v>
      </c>
      <c r="M567" s="186">
        <f t="shared" si="164"/>
        <v>95.76</v>
      </c>
      <c r="N567" s="92">
        <v>0.25190000000000001</v>
      </c>
      <c r="O567" s="93">
        <f t="shared" si="165"/>
        <v>119.88</v>
      </c>
      <c r="P567" s="93"/>
      <c r="Q567" s="93">
        <f t="shared" si="166"/>
        <v>0</v>
      </c>
      <c r="R567" s="93">
        <f t="shared" si="167"/>
        <v>0</v>
      </c>
      <c r="S567" s="94">
        <f t="shared" si="168"/>
        <v>0</v>
      </c>
      <c r="T567" s="118"/>
      <c r="U567" s="118"/>
      <c r="V567" s="6" t="str">
        <f t="shared" si="153"/>
        <v>14.27</v>
      </c>
      <c r="W567" s="6" t="b">
        <f t="shared" si="154"/>
        <v>0</v>
      </c>
      <c r="X567" s="118"/>
      <c r="Y567" s="118"/>
      <c r="Z567" s="118"/>
      <c r="AA567" s="204"/>
      <c r="AB567" s="85" t="s">
        <v>1175</v>
      </c>
      <c r="AC567" s="95">
        <v>0</v>
      </c>
      <c r="AD567" s="96">
        <v>0</v>
      </c>
      <c r="AE567" s="97" t="s">
        <v>64</v>
      </c>
      <c r="AF567" s="89" t="s">
        <v>64</v>
      </c>
      <c r="AG567" s="98">
        <v>0</v>
      </c>
      <c r="AH567" s="90" t="s">
        <v>64</v>
      </c>
      <c r="AI567" s="90" t="s">
        <v>64</v>
      </c>
      <c r="AJ567" s="90" t="s">
        <v>64</v>
      </c>
      <c r="AK567" s="91" t="s">
        <v>64</v>
      </c>
      <c r="AL567" s="99" t="s">
        <v>64</v>
      </c>
      <c r="AM567" s="93" t="s">
        <v>64</v>
      </c>
      <c r="AN567" s="93">
        <v>0</v>
      </c>
      <c r="AO567" s="93">
        <v>0</v>
      </c>
      <c r="AP567" s="93">
        <v>0</v>
      </c>
      <c r="AQ567" s="94">
        <v>0</v>
      </c>
      <c r="AR567" s="48" t="str">
        <f t="shared" si="169"/>
        <v>ok</v>
      </c>
      <c r="AS567" s="48" t="str">
        <f t="shared" si="169"/>
        <v>revisar</v>
      </c>
      <c r="AT567" s="48" t="str">
        <f t="shared" si="169"/>
        <v>revisar</v>
      </c>
      <c r="AU567" s="48" t="str">
        <f t="shared" si="169"/>
        <v>revisar</v>
      </c>
      <c r="AV567" s="48" t="str">
        <f t="shared" si="169"/>
        <v>revisar</v>
      </c>
      <c r="AW567" s="48" t="str">
        <f t="shared" si="169"/>
        <v>ok</v>
      </c>
      <c r="AX567" s="48" t="str">
        <f t="shared" si="169"/>
        <v>revisar</v>
      </c>
      <c r="AY567" s="48" t="str">
        <f t="shared" si="169"/>
        <v>revisar</v>
      </c>
      <c r="AZ567" s="48" t="str">
        <f t="shared" si="169"/>
        <v>revisar</v>
      </c>
      <c r="BA567" s="48" t="str">
        <f t="shared" si="169"/>
        <v>revisar</v>
      </c>
      <c r="BB567" s="48" t="str">
        <f t="shared" si="169"/>
        <v>revisar</v>
      </c>
      <c r="BC567" s="48" t="str">
        <f t="shared" si="169"/>
        <v>revisar</v>
      </c>
      <c r="BD567" s="48" t="str">
        <f t="shared" si="169"/>
        <v>ok</v>
      </c>
      <c r="BE567" s="48" t="str">
        <f t="shared" si="169"/>
        <v>ok</v>
      </c>
      <c r="BF567" s="48" t="str">
        <f t="shared" si="169"/>
        <v>ok</v>
      </c>
      <c r="BG567" s="48" t="str">
        <f t="shared" si="170"/>
        <v>ok</v>
      </c>
    </row>
    <row r="568" spans="1:59" ht="26.25" customHeight="1">
      <c r="A568" s="122"/>
      <c r="B568" s="123" t="e">
        <f t="shared" si="163"/>
        <v>#DIV/0!</v>
      </c>
      <c r="C568" s="122"/>
      <c r="D568" s="124" t="s">
        <v>1177</v>
      </c>
      <c r="E568" s="86">
        <v>94440</v>
      </c>
      <c r="F568" s="125" t="s">
        <v>28</v>
      </c>
      <c r="G568" s="88" t="s">
        <v>1178</v>
      </c>
      <c r="H568" s="185" t="s">
        <v>40</v>
      </c>
      <c r="I568" s="200"/>
      <c r="J568" s="94"/>
      <c r="K568" s="94">
        <v>7.82</v>
      </c>
      <c r="L568" s="94">
        <v>55.92</v>
      </c>
      <c r="M568" s="186">
        <f t="shared" si="164"/>
        <v>63.74</v>
      </c>
      <c r="N568" s="92">
        <v>0.25190000000000001</v>
      </c>
      <c r="O568" s="93">
        <f t="shared" si="165"/>
        <v>79.790000000000006</v>
      </c>
      <c r="P568" s="93"/>
      <c r="Q568" s="93">
        <f t="shared" si="166"/>
        <v>0</v>
      </c>
      <c r="R568" s="93">
        <f t="shared" si="167"/>
        <v>0</v>
      </c>
      <c r="S568" s="94">
        <f t="shared" si="168"/>
        <v>0</v>
      </c>
      <c r="T568" s="118"/>
      <c r="U568" s="118"/>
      <c r="V568" s="6" t="str">
        <f t="shared" si="153"/>
        <v>14.28</v>
      </c>
      <c r="W568" s="6" t="b">
        <f t="shared" si="154"/>
        <v>0</v>
      </c>
      <c r="X568" s="118"/>
      <c r="Y568" s="118"/>
      <c r="Z568" s="118"/>
      <c r="AA568" s="204"/>
      <c r="AB568" s="85" t="s">
        <v>1177</v>
      </c>
      <c r="AC568" s="95">
        <v>0</v>
      </c>
      <c r="AD568" s="96">
        <v>0</v>
      </c>
      <c r="AE568" s="97" t="s">
        <v>64</v>
      </c>
      <c r="AF568" s="89" t="s">
        <v>64</v>
      </c>
      <c r="AG568" s="98">
        <v>0</v>
      </c>
      <c r="AH568" s="90" t="s">
        <v>64</v>
      </c>
      <c r="AI568" s="90" t="s">
        <v>64</v>
      </c>
      <c r="AJ568" s="90" t="s">
        <v>64</v>
      </c>
      <c r="AK568" s="91" t="s">
        <v>64</v>
      </c>
      <c r="AL568" s="99" t="s">
        <v>64</v>
      </c>
      <c r="AM568" s="93" t="s">
        <v>64</v>
      </c>
      <c r="AN568" s="93">
        <v>0</v>
      </c>
      <c r="AO568" s="93">
        <v>0</v>
      </c>
      <c r="AP568" s="93">
        <v>0</v>
      </c>
      <c r="AQ568" s="94">
        <v>0</v>
      </c>
      <c r="AR568" s="48" t="str">
        <f t="shared" si="169"/>
        <v>ok</v>
      </c>
      <c r="AS568" s="48" t="str">
        <f t="shared" si="169"/>
        <v>revisar</v>
      </c>
      <c r="AT568" s="48" t="str">
        <f t="shared" si="169"/>
        <v>revisar</v>
      </c>
      <c r="AU568" s="48" t="str">
        <f t="shared" si="169"/>
        <v>revisar</v>
      </c>
      <c r="AV568" s="48" t="str">
        <f t="shared" si="169"/>
        <v>revisar</v>
      </c>
      <c r="AW568" s="48" t="str">
        <f t="shared" si="169"/>
        <v>ok</v>
      </c>
      <c r="AX568" s="48" t="str">
        <f t="shared" si="169"/>
        <v>revisar</v>
      </c>
      <c r="AY568" s="48" t="str">
        <f t="shared" si="169"/>
        <v>revisar</v>
      </c>
      <c r="AZ568" s="48" t="str">
        <f t="shared" si="169"/>
        <v>revisar</v>
      </c>
      <c r="BA568" s="48" t="str">
        <f t="shared" si="169"/>
        <v>revisar</v>
      </c>
      <c r="BB568" s="48" t="str">
        <f t="shared" si="169"/>
        <v>revisar</v>
      </c>
      <c r="BC568" s="48" t="str">
        <f t="shared" si="169"/>
        <v>revisar</v>
      </c>
      <c r="BD568" s="48" t="str">
        <f t="shared" si="169"/>
        <v>ok</v>
      </c>
      <c r="BE568" s="48" t="str">
        <f t="shared" si="169"/>
        <v>ok</v>
      </c>
      <c r="BF568" s="48" t="str">
        <f t="shared" si="169"/>
        <v>ok</v>
      </c>
      <c r="BG568" s="48" t="str">
        <f t="shared" si="170"/>
        <v>ok</v>
      </c>
    </row>
    <row r="569" spans="1:59" ht="26.25" customHeight="1">
      <c r="A569" s="122"/>
      <c r="B569" s="123" t="e">
        <f t="shared" si="163"/>
        <v>#DIV/0!</v>
      </c>
      <c r="C569" s="122"/>
      <c r="D569" s="124" t="s">
        <v>1179</v>
      </c>
      <c r="E569" s="86">
        <v>94441</v>
      </c>
      <c r="F569" s="125" t="s">
        <v>28</v>
      </c>
      <c r="G569" s="88" t="s">
        <v>1180</v>
      </c>
      <c r="H569" s="185" t="s">
        <v>40</v>
      </c>
      <c r="I569" s="200"/>
      <c r="J569" s="94"/>
      <c r="K569" s="94">
        <v>10.6</v>
      </c>
      <c r="L569" s="94">
        <v>56.75</v>
      </c>
      <c r="M569" s="186">
        <f t="shared" si="164"/>
        <v>67.349999999999994</v>
      </c>
      <c r="N569" s="92">
        <v>0.25190000000000001</v>
      </c>
      <c r="O569" s="93">
        <f t="shared" si="165"/>
        <v>84.31</v>
      </c>
      <c r="P569" s="93"/>
      <c r="Q569" s="93">
        <f t="shared" si="166"/>
        <v>0</v>
      </c>
      <c r="R569" s="93">
        <f t="shared" si="167"/>
        <v>0</v>
      </c>
      <c r="S569" s="94">
        <f t="shared" si="168"/>
        <v>0</v>
      </c>
      <c r="T569" s="118"/>
      <c r="U569" s="118"/>
      <c r="V569" s="6" t="str">
        <f t="shared" si="153"/>
        <v>14.29</v>
      </c>
      <c r="W569" s="6" t="b">
        <f t="shared" si="154"/>
        <v>0</v>
      </c>
      <c r="X569" s="118"/>
      <c r="Y569" s="118"/>
      <c r="Z569" s="118"/>
      <c r="AA569" s="204"/>
      <c r="AB569" s="85" t="s">
        <v>1179</v>
      </c>
      <c r="AC569" s="95">
        <v>0</v>
      </c>
      <c r="AD569" s="96">
        <v>0</v>
      </c>
      <c r="AE569" s="97" t="s">
        <v>64</v>
      </c>
      <c r="AF569" s="89" t="s">
        <v>64</v>
      </c>
      <c r="AG569" s="98">
        <v>0</v>
      </c>
      <c r="AH569" s="90" t="s">
        <v>64</v>
      </c>
      <c r="AI569" s="90" t="s">
        <v>64</v>
      </c>
      <c r="AJ569" s="90" t="s">
        <v>64</v>
      </c>
      <c r="AK569" s="91" t="s">
        <v>64</v>
      </c>
      <c r="AL569" s="99" t="s">
        <v>64</v>
      </c>
      <c r="AM569" s="93" t="s">
        <v>64</v>
      </c>
      <c r="AN569" s="93">
        <v>0</v>
      </c>
      <c r="AO569" s="93">
        <v>0</v>
      </c>
      <c r="AP569" s="93">
        <v>0</v>
      </c>
      <c r="AQ569" s="94">
        <v>0</v>
      </c>
      <c r="AR569" s="48" t="str">
        <f t="shared" si="169"/>
        <v>ok</v>
      </c>
      <c r="AS569" s="48" t="str">
        <f t="shared" si="169"/>
        <v>revisar</v>
      </c>
      <c r="AT569" s="48" t="str">
        <f t="shared" si="169"/>
        <v>revisar</v>
      </c>
      <c r="AU569" s="48" t="str">
        <f t="shared" si="169"/>
        <v>revisar</v>
      </c>
      <c r="AV569" s="48" t="str">
        <f t="shared" si="169"/>
        <v>revisar</v>
      </c>
      <c r="AW569" s="48" t="str">
        <f t="shared" si="169"/>
        <v>ok</v>
      </c>
      <c r="AX569" s="48" t="str">
        <f t="shared" si="169"/>
        <v>revisar</v>
      </c>
      <c r="AY569" s="48" t="str">
        <f t="shared" si="169"/>
        <v>revisar</v>
      </c>
      <c r="AZ569" s="48" t="str">
        <f t="shared" si="169"/>
        <v>revisar</v>
      </c>
      <c r="BA569" s="48" t="str">
        <f t="shared" si="169"/>
        <v>revisar</v>
      </c>
      <c r="BB569" s="48" t="str">
        <f t="shared" si="169"/>
        <v>revisar</v>
      </c>
      <c r="BC569" s="48" t="str">
        <f t="shared" si="169"/>
        <v>revisar</v>
      </c>
      <c r="BD569" s="48" t="str">
        <f t="shared" si="169"/>
        <v>ok</v>
      </c>
      <c r="BE569" s="48" t="str">
        <f t="shared" si="169"/>
        <v>ok</v>
      </c>
      <c r="BF569" s="48" t="str">
        <f t="shared" si="169"/>
        <v>ok</v>
      </c>
      <c r="BG569" s="48" t="str">
        <f t="shared" si="170"/>
        <v>ok</v>
      </c>
    </row>
    <row r="570" spans="1:59" ht="37.5" customHeight="1">
      <c r="A570" s="122"/>
      <c r="B570" s="123" t="e">
        <f t="shared" si="163"/>
        <v>#DIV/0!</v>
      </c>
      <c r="C570" s="122"/>
      <c r="D570" s="124" t="s">
        <v>1181</v>
      </c>
      <c r="E570" s="86">
        <v>94210</v>
      </c>
      <c r="F570" s="125" t="s">
        <v>28</v>
      </c>
      <c r="G570" s="88" t="s">
        <v>1182</v>
      </c>
      <c r="H570" s="185" t="s">
        <v>40</v>
      </c>
      <c r="I570" s="200"/>
      <c r="J570" s="94"/>
      <c r="K570" s="94">
        <v>5.97</v>
      </c>
      <c r="L570" s="94">
        <v>43.78</v>
      </c>
      <c r="M570" s="186">
        <f t="shared" si="164"/>
        <v>49.75</v>
      </c>
      <c r="N570" s="92">
        <v>0.25190000000000001</v>
      </c>
      <c r="O570" s="93">
        <f t="shared" si="165"/>
        <v>62.28</v>
      </c>
      <c r="P570" s="93"/>
      <c r="Q570" s="93">
        <f t="shared" si="166"/>
        <v>0</v>
      </c>
      <c r="R570" s="93">
        <f t="shared" si="167"/>
        <v>0</v>
      </c>
      <c r="S570" s="94">
        <f t="shared" si="168"/>
        <v>0</v>
      </c>
      <c r="T570" s="118"/>
      <c r="U570" s="118"/>
      <c r="V570" s="6" t="str">
        <f t="shared" si="153"/>
        <v>14.30</v>
      </c>
      <c r="W570" s="6" t="b">
        <f t="shared" si="154"/>
        <v>0</v>
      </c>
      <c r="X570" s="118"/>
      <c r="Y570" s="118"/>
      <c r="Z570" s="118"/>
      <c r="AA570" s="204"/>
      <c r="AB570" s="85" t="s">
        <v>1181</v>
      </c>
      <c r="AC570" s="95">
        <v>0</v>
      </c>
      <c r="AD570" s="96">
        <v>0</v>
      </c>
      <c r="AE570" s="97" t="s">
        <v>64</v>
      </c>
      <c r="AF570" s="89" t="s">
        <v>64</v>
      </c>
      <c r="AG570" s="98">
        <v>0</v>
      </c>
      <c r="AH570" s="90" t="s">
        <v>64</v>
      </c>
      <c r="AI570" s="90" t="s">
        <v>64</v>
      </c>
      <c r="AJ570" s="90" t="s">
        <v>64</v>
      </c>
      <c r="AK570" s="91" t="s">
        <v>64</v>
      </c>
      <c r="AL570" s="99" t="s">
        <v>64</v>
      </c>
      <c r="AM570" s="93" t="s">
        <v>64</v>
      </c>
      <c r="AN570" s="93">
        <v>0</v>
      </c>
      <c r="AO570" s="93">
        <v>0</v>
      </c>
      <c r="AP570" s="93">
        <v>0</v>
      </c>
      <c r="AQ570" s="94">
        <v>0</v>
      </c>
      <c r="AR570" s="48" t="str">
        <f t="shared" si="169"/>
        <v>ok</v>
      </c>
      <c r="AS570" s="48" t="str">
        <f t="shared" si="169"/>
        <v>revisar</v>
      </c>
      <c r="AT570" s="48" t="str">
        <f t="shared" si="169"/>
        <v>revisar</v>
      </c>
      <c r="AU570" s="48" t="str">
        <f t="shared" si="169"/>
        <v>revisar</v>
      </c>
      <c r="AV570" s="48" t="str">
        <f t="shared" si="169"/>
        <v>revisar</v>
      </c>
      <c r="AW570" s="48" t="str">
        <f t="shared" si="169"/>
        <v>ok</v>
      </c>
      <c r="AX570" s="48" t="str">
        <f t="shared" si="169"/>
        <v>revisar</v>
      </c>
      <c r="AY570" s="48" t="str">
        <f t="shared" si="169"/>
        <v>revisar</v>
      </c>
      <c r="AZ570" s="48" t="str">
        <f t="shared" si="169"/>
        <v>revisar</v>
      </c>
      <c r="BA570" s="48" t="str">
        <f t="shared" si="169"/>
        <v>revisar</v>
      </c>
      <c r="BB570" s="48" t="str">
        <f t="shared" si="169"/>
        <v>revisar</v>
      </c>
      <c r="BC570" s="48" t="str">
        <f t="shared" si="169"/>
        <v>revisar</v>
      </c>
      <c r="BD570" s="48" t="str">
        <f t="shared" ref="BD570:BG633" si="171">IF(AN570=P570,"ok","revisar")</f>
        <v>ok</v>
      </c>
      <c r="BE570" s="48" t="str">
        <f t="shared" si="171"/>
        <v>ok</v>
      </c>
      <c r="BF570" s="48" t="str">
        <f t="shared" si="171"/>
        <v>ok</v>
      </c>
      <c r="BG570" s="48" t="str">
        <f t="shared" si="170"/>
        <v>ok</v>
      </c>
    </row>
    <row r="571" spans="1:59" ht="26.25" customHeight="1">
      <c r="A571" s="122"/>
      <c r="B571" s="123" t="e">
        <f t="shared" si="163"/>
        <v>#DIV/0!</v>
      </c>
      <c r="C571" s="122"/>
      <c r="D571" s="124" t="s">
        <v>1183</v>
      </c>
      <c r="E571" s="86">
        <v>94449</v>
      </c>
      <c r="F571" s="125" t="s">
        <v>28</v>
      </c>
      <c r="G571" s="88" t="s">
        <v>1184</v>
      </c>
      <c r="H571" s="185" t="s">
        <v>40</v>
      </c>
      <c r="I571" s="200"/>
      <c r="J571" s="94"/>
      <c r="K571" s="94">
        <v>5.39</v>
      </c>
      <c r="L571" s="94">
        <v>67.94</v>
      </c>
      <c r="M571" s="186">
        <f t="shared" si="164"/>
        <v>73.33</v>
      </c>
      <c r="N571" s="92">
        <v>0.25190000000000001</v>
      </c>
      <c r="O571" s="93">
        <f t="shared" si="165"/>
        <v>91.8</v>
      </c>
      <c r="P571" s="93"/>
      <c r="Q571" s="93">
        <f t="shared" si="166"/>
        <v>0</v>
      </c>
      <c r="R571" s="93">
        <f t="shared" si="167"/>
        <v>0</v>
      </c>
      <c r="S571" s="94">
        <f t="shared" si="168"/>
        <v>0</v>
      </c>
      <c r="T571" s="118"/>
      <c r="U571" s="118"/>
      <c r="V571" s="6" t="str">
        <f t="shared" si="153"/>
        <v>14.31</v>
      </c>
      <c r="W571" s="6" t="b">
        <f t="shared" si="154"/>
        <v>0</v>
      </c>
      <c r="X571" s="118"/>
      <c r="Y571" s="118"/>
      <c r="Z571" s="118"/>
      <c r="AA571" s="204"/>
      <c r="AB571" s="85" t="s">
        <v>1183</v>
      </c>
      <c r="AC571" s="95">
        <v>0</v>
      </c>
      <c r="AD571" s="96">
        <v>0</v>
      </c>
      <c r="AE571" s="97" t="s">
        <v>64</v>
      </c>
      <c r="AF571" s="89" t="s">
        <v>64</v>
      </c>
      <c r="AG571" s="98">
        <v>0</v>
      </c>
      <c r="AH571" s="90" t="s">
        <v>64</v>
      </c>
      <c r="AI571" s="90" t="s">
        <v>64</v>
      </c>
      <c r="AJ571" s="90" t="s">
        <v>64</v>
      </c>
      <c r="AK571" s="91" t="s">
        <v>64</v>
      </c>
      <c r="AL571" s="99" t="s">
        <v>64</v>
      </c>
      <c r="AM571" s="93" t="s">
        <v>64</v>
      </c>
      <c r="AN571" s="93">
        <v>0</v>
      </c>
      <c r="AO571" s="93">
        <v>0</v>
      </c>
      <c r="AP571" s="93">
        <v>0</v>
      </c>
      <c r="AQ571" s="94">
        <v>0</v>
      </c>
      <c r="AR571" s="48" t="str">
        <f t="shared" ref="AR571:BC602" si="172">IF(AB571=D571,"ok","revisar")</f>
        <v>ok</v>
      </c>
      <c r="AS571" s="48" t="str">
        <f t="shared" si="172"/>
        <v>revisar</v>
      </c>
      <c r="AT571" s="48" t="str">
        <f t="shared" si="172"/>
        <v>revisar</v>
      </c>
      <c r="AU571" s="48" t="str">
        <f t="shared" si="172"/>
        <v>revisar</v>
      </c>
      <c r="AV571" s="48" t="str">
        <f t="shared" si="172"/>
        <v>revisar</v>
      </c>
      <c r="AW571" s="48" t="str">
        <f t="shared" si="172"/>
        <v>ok</v>
      </c>
      <c r="AX571" s="48" t="str">
        <f t="shared" si="172"/>
        <v>revisar</v>
      </c>
      <c r="AY571" s="48" t="str">
        <f t="shared" si="172"/>
        <v>revisar</v>
      </c>
      <c r="AZ571" s="48" t="str">
        <f t="shared" si="172"/>
        <v>revisar</v>
      </c>
      <c r="BA571" s="48" t="str">
        <f t="shared" si="172"/>
        <v>revisar</v>
      </c>
      <c r="BB571" s="48" t="str">
        <f t="shared" si="172"/>
        <v>revisar</v>
      </c>
      <c r="BC571" s="48" t="str">
        <f t="shared" si="172"/>
        <v>revisar</v>
      </c>
      <c r="BD571" s="48" t="str">
        <f t="shared" si="171"/>
        <v>ok</v>
      </c>
      <c r="BE571" s="48" t="str">
        <f t="shared" si="171"/>
        <v>ok</v>
      </c>
      <c r="BF571" s="48" t="str">
        <f t="shared" si="171"/>
        <v>ok</v>
      </c>
      <c r="BG571" s="48" t="str">
        <f t="shared" si="170"/>
        <v>ok</v>
      </c>
    </row>
    <row r="572" spans="1:59" ht="26.25" customHeight="1">
      <c r="A572" s="122"/>
      <c r="B572" s="123" t="e">
        <f t="shared" si="163"/>
        <v>#DIV/0!</v>
      </c>
      <c r="C572" s="122"/>
      <c r="D572" s="124" t="s">
        <v>1185</v>
      </c>
      <c r="E572" s="86">
        <v>94218</v>
      </c>
      <c r="F572" s="125" t="s">
        <v>28</v>
      </c>
      <c r="G572" s="88" t="s">
        <v>1186</v>
      </c>
      <c r="H572" s="185" t="s">
        <v>40</v>
      </c>
      <c r="I572" s="200"/>
      <c r="J572" s="94"/>
      <c r="K572" s="94">
        <v>5.86</v>
      </c>
      <c r="L572" s="94">
        <v>112.62</v>
      </c>
      <c r="M572" s="186">
        <f t="shared" si="164"/>
        <v>118.48</v>
      </c>
      <c r="N572" s="92">
        <v>0.25190000000000001</v>
      </c>
      <c r="O572" s="93">
        <f t="shared" si="165"/>
        <v>148.32</v>
      </c>
      <c r="P572" s="93"/>
      <c r="Q572" s="93">
        <f t="shared" si="166"/>
        <v>0</v>
      </c>
      <c r="R572" s="93">
        <f t="shared" si="167"/>
        <v>0</v>
      </c>
      <c r="S572" s="94">
        <f t="shared" si="168"/>
        <v>0</v>
      </c>
      <c r="T572" s="118"/>
      <c r="U572" s="118"/>
      <c r="V572" s="6" t="str">
        <f t="shared" si="153"/>
        <v>14.32</v>
      </c>
      <c r="W572" s="6" t="b">
        <f t="shared" si="154"/>
        <v>0</v>
      </c>
      <c r="X572" s="118"/>
      <c r="Y572" s="118"/>
      <c r="Z572" s="118"/>
      <c r="AA572" s="204"/>
      <c r="AB572" s="85" t="s">
        <v>1185</v>
      </c>
      <c r="AC572" s="95">
        <v>0</v>
      </c>
      <c r="AD572" s="96">
        <v>0</v>
      </c>
      <c r="AE572" s="97" t="s">
        <v>64</v>
      </c>
      <c r="AF572" s="89" t="s">
        <v>64</v>
      </c>
      <c r="AG572" s="98">
        <v>0</v>
      </c>
      <c r="AH572" s="90" t="s">
        <v>64</v>
      </c>
      <c r="AI572" s="90" t="s">
        <v>64</v>
      </c>
      <c r="AJ572" s="90" t="s">
        <v>64</v>
      </c>
      <c r="AK572" s="91" t="s">
        <v>64</v>
      </c>
      <c r="AL572" s="99" t="s">
        <v>64</v>
      </c>
      <c r="AM572" s="93" t="s">
        <v>64</v>
      </c>
      <c r="AN572" s="93">
        <v>0</v>
      </c>
      <c r="AO572" s="93">
        <v>0</v>
      </c>
      <c r="AP572" s="93">
        <v>0</v>
      </c>
      <c r="AQ572" s="94">
        <v>0</v>
      </c>
      <c r="AR572" s="48" t="str">
        <f t="shared" si="172"/>
        <v>ok</v>
      </c>
      <c r="AS572" s="48" t="str">
        <f t="shared" si="172"/>
        <v>revisar</v>
      </c>
      <c r="AT572" s="48" t="str">
        <f t="shared" si="172"/>
        <v>revisar</v>
      </c>
      <c r="AU572" s="48" t="str">
        <f t="shared" si="172"/>
        <v>revisar</v>
      </c>
      <c r="AV572" s="48" t="str">
        <f t="shared" si="172"/>
        <v>revisar</v>
      </c>
      <c r="AW572" s="48" t="str">
        <f t="shared" si="172"/>
        <v>ok</v>
      </c>
      <c r="AX572" s="48" t="str">
        <f t="shared" si="172"/>
        <v>revisar</v>
      </c>
      <c r="AY572" s="48" t="str">
        <f t="shared" si="172"/>
        <v>revisar</v>
      </c>
      <c r="AZ572" s="48" t="str">
        <f t="shared" si="172"/>
        <v>revisar</v>
      </c>
      <c r="BA572" s="48" t="str">
        <f t="shared" si="172"/>
        <v>revisar</v>
      </c>
      <c r="BB572" s="48" t="str">
        <f t="shared" si="172"/>
        <v>revisar</v>
      </c>
      <c r="BC572" s="48" t="str">
        <f t="shared" si="172"/>
        <v>revisar</v>
      </c>
      <c r="BD572" s="48" t="str">
        <f t="shared" si="171"/>
        <v>ok</v>
      </c>
      <c r="BE572" s="48" t="str">
        <f t="shared" si="171"/>
        <v>ok</v>
      </c>
      <c r="BF572" s="48" t="str">
        <f t="shared" si="171"/>
        <v>ok</v>
      </c>
      <c r="BG572" s="48" t="str">
        <f t="shared" si="170"/>
        <v>ok</v>
      </c>
    </row>
    <row r="573" spans="1:59" ht="26.25" customHeight="1">
      <c r="A573" s="122"/>
      <c r="B573" s="123" t="e">
        <f t="shared" si="163"/>
        <v>#DIV/0!</v>
      </c>
      <c r="C573" s="122"/>
      <c r="D573" s="124" t="s">
        <v>1187</v>
      </c>
      <c r="E573" s="86">
        <v>94213</v>
      </c>
      <c r="F573" s="125" t="s">
        <v>28</v>
      </c>
      <c r="G573" s="88" t="s">
        <v>1188</v>
      </c>
      <c r="H573" s="185" t="s">
        <v>40</v>
      </c>
      <c r="I573" s="200"/>
      <c r="J573" s="94"/>
      <c r="K573" s="94">
        <v>3.66</v>
      </c>
      <c r="L573" s="94">
        <v>61.27</v>
      </c>
      <c r="M573" s="186">
        <f t="shared" si="164"/>
        <v>64.930000000000007</v>
      </c>
      <c r="N573" s="92">
        <v>0.25190000000000001</v>
      </c>
      <c r="O573" s="93">
        <f t="shared" si="165"/>
        <v>81.28</v>
      </c>
      <c r="P573" s="93"/>
      <c r="Q573" s="93">
        <f t="shared" si="166"/>
        <v>0</v>
      </c>
      <c r="R573" s="93">
        <f t="shared" si="167"/>
        <v>0</v>
      </c>
      <c r="S573" s="94">
        <f t="shared" si="168"/>
        <v>0</v>
      </c>
      <c r="T573" s="118"/>
      <c r="U573" s="118"/>
      <c r="V573" s="6" t="str">
        <f t="shared" si="153"/>
        <v>14.33</v>
      </c>
      <c r="W573" s="6" t="b">
        <f t="shared" si="154"/>
        <v>0</v>
      </c>
      <c r="X573" s="118"/>
      <c r="Y573" s="118"/>
      <c r="Z573" s="118"/>
      <c r="AA573" s="204"/>
      <c r="AB573" s="85" t="s">
        <v>1187</v>
      </c>
      <c r="AC573" s="95">
        <v>0</v>
      </c>
      <c r="AD573" s="96">
        <v>0</v>
      </c>
      <c r="AE573" s="97" t="s">
        <v>64</v>
      </c>
      <c r="AF573" s="89" t="s">
        <v>64</v>
      </c>
      <c r="AG573" s="98">
        <v>0</v>
      </c>
      <c r="AH573" s="90" t="s">
        <v>64</v>
      </c>
      <c r="AI573" s="90" t="s">
        <v>64</v>
      </c>
      <c r="AJ573" s="90" t="s">
        <v>64</v>
      </c>
      <c r="AK573" s="91" t="s">
        <v>64</v>
      </c>
      <c r="AL573" s="99" t="s">
        <v>64</v>
      </c>
      <c r="AM573" s="93" t="s">
        <v>64</v>
      </c>
      <c r="AN573" s="93">
        <v>0</v>
      </c>
      <c r="AO573" s="93">
        <v>0</v>
      </c>
      <c r="AP573" s="93">
        <v>0</v>
      </c>
      <c r="AQ573" s="94">
        <v>0</v>
      </c>
      <c r="AR573" s="48" t="str">
        <f t="shared" si="172"/>
        <v>ok</v>
      </c>
      <c r="AS573" s="48" t="str">
        <f t="shared" si="172"/>
        <v>revisar</v>
      </c>
      <c r="AT573" s="48" t="str">
        <f t="shared" si="172"/>
        <v>revisar</v>
      </c>
      <c r="AU573" s="48" t="str">
        <f t="shared" si="172"/>
        <v>revisar</v>
      </c>
      <c r="AV573" s="48" t="str">
        <f t="shared" si="172"/>
        <v>revisar</v>
      </c>
      <c r="AW573" s="48" t="str">
        <f t="shared" si="172"/>
        <v>ok</v>
      </c>
      <c r="AX573" s="48" t="str">
        <f t="shared" si="172"/>
        <v>revisar</v>
      </c>
      <c r="AY573" s="48" t="str">
        <f t="shared" si="172"/>
        <v>revisar</v>
      </c>
      <c r="AZ573" s="48" t="str">
        <f t="shared" si="172"/>
        <v>revisar</v>
      </c>
      <c r="BA573" s="48" t="str">
        <f t="shared" si="172"/>
        <v>revisar</v>
      </c>
      <c r="BB573" s="48" t="str">
        <f t="shared" si="172"/>
        <v>revisar</v>
      </c>
      <c r="BC573" s="48" t="str">
        <f t="shared" si="172"/>
        <v>revisar</v>
      </c>
      <c r="BD573" s="48" t="str">
        <f t="shared" si="171"/>
        <v>ok</v>
      </c>
      <c r="BE573" s="48" t="str">
        <f t="shared" si="171"/>
        <v>ok</v>
      </c>
      <c r="BF573" s="48" t="str">
        <f t="shared" si="171"/>
        <v>ok</v>
      </c>
      <c r="BG573" s="48" t="str">
        <f t="shared" si="170"/>
        <v>ok</v>
      </c>
    </row>
    <row r="574" spans="1:59" ht="26.25" customHeight="1">
      <c r="A574" s="122"/>
      <c r="B574" s="123" t="e">
        <f t="shared" si="163"/>
        <v>#DIV/0!</v>
      </c>
      <c r="C574" s="122"/>
      <c r="D574" s="124" t="s">
        <v>1189</v>
      </c>
      <c r="E574" s="86">
        <v>94224</v>
      </c>
      <c r="F574" s="125" t="s">
        <v>28</v>
      </c>
      <c r="G574" s="88" t="s">
        <v>1190</v>
      </c>
      <c r="H574" s="185" t="s">
        <v>46</v>
      </c>
      <c r="I574" s="200"/>
      <c r="J574" s="94"/>
      <c r="K574" s="94">
        <v>18.149999999999999</v>
      </c>
      <c r="L574" s="94">
        <v>9.52</v>
      </c>
      <c r="M574" s="186">
        <f t="shared" si="164"/>
        <v>27.669999999999998</v>
      </c>
      <c r="N574" s="92">
        <v>0.25190000000000001</v>
      </c>
      <c r="O574" s="93">
        <f t="shared" si="165"/>
        <v>34.64</v>
      </c>
      <c r="P574" s="93"/>
      <c r="Q574" s="93">
        <f t="shared" si="166"/>
        <v>0</v>
      </c>
      <c r="R574" s="93">
        <f t="shared" si="167"/>
        <v>0</v>
      </c>
      <c r="S574" s="94">
        <f t="shared" si="168"/>
        <v>0</v>
      </c>
      <c r="T574" s="118"/>
      <c r="U574" s="118"/>
      <c r="V574" s="6" t="str">
        <f t="shared" si="153"/>
        <v>14.34</v>
      </c>
      <c r="W574" s="6" t="b">
        <f t="shared" si="154"/>
        <v>0</v>
      </c>
      <c r="X574" s="118"/>
      <c r="Y574" s="118"/>
      <c r="Z574" s="118"/>
      <c r="AA574" s="204"/>
      <c r="AB574" s="85" t="s">
        <v>1189</v>
      </c>
      <c r="AC574" s="95">
        <v>0</v>
      </c>
      <c r="AD574" s="96">
        <v>0</v>
      </c>
      <c r="AE574" s="97" t="s">
        <v>64</v>
      </c>
      <c r="AF574" s="89" t="s">
        <v>64</v>
      </c>
      <c r="AG574" s="98">
        <v>0</v>
      </c>
      <c r="AH574" s="90" t="s">
        <v>64</v>
      </c>
      <c r="AI574" s="90" t="s">
        <v>64</v>
      </c>
      <c r="AJ574" s="90" t="s">
        <v>64</v>
      </c>
      <c r="AK574" s="91" t="s">
        <v>64</v>
      </c>
      <c r="AL574" s="99" t="s">
        <v>64</v>
      </c>
      <c r="AM574" s="93" t="s">
        <v>64</v>
      </c>
      <c r="AN574" s="93">
        <v>0</v>
      </c>
      <c r="AO574" s="93">
        <v>0</v>
      </c>
      <c r="AP574" s="93">
        <v>0</v>
      </c>
      <c r="AQ574" s="94">
        <v>0</v>
      </c>
      <c r="AR574" s="48" t="str">
        <f t="shared" si="172"/>
        <v>ok</v>
      </c>
      <c r="AS574" s="48" t="str">
        <f t="shared" si="172"/>
        <v>revisar</v>
      </c>
      <c r="AT574" s="48" t="str">
        <f t="shared" si="172"/>
        <v>revisar</v>
      </c>
      <c r="AU574" s="48" t="str">
        <f t="shared" si="172"/>
        <v>revisar</v>
      </c>
      <c r="AV574" s="48" t="str">
        <f t="shared" si="172"/>
        <v>revisar</v>
      </c>
      <c r="AW574" s="48" t="str">
        <f t="shared" si="172"/>
        <v>ok</v>
      </c>
      <c r="AX574" s="48" t="str">
        <f t="shared" si="172"/>
        <v>revisar</v>
      </c>
      <c r="AY574" s="48" t="str">
        <f t="shared" si="172"/>
        <v>revisar</v>
      </c>
      <c r="AZ574" s="48" t="str">
        <f t="shared" si="172"/>
        <v>revisar</v>
      </c>
      <c r="BA574" s="48" t="str">
        <f t="shared" si="172"/>
        <v>revisar</v>
      </c>
      <c r="BB574" s="48" t="str">
        <f t="shared" si="172"/>
        <v>revisar</v>
      </c>
      <c r="BC574" s="48" t="str">
        <f t="shared" si="172"/>
        <v>revisar</v>
      </c>
      <c r="BD574" s="48" t="str">
        <f t="shared" si="171"/>
        <v>ok</v>
      </c>
      <c r="BE574" s="48" t="str">
        <f t="shared" si="171"/>
        <v>ok</v>
      </c>
      <c r="BF574" s="48" t="str">
        <f t="shared" si="171"/>
        <v>ok</v>
      </c>
      <c r="BG574" s="48" t="str">
        <f t="shared" si="170"/>
        <v>ok</v>
      </c>
    </row>
    <row r="575" spans="1:59" ht="26.25" customHeight="1">
      <c r="A575" s="122"/>
      <c r="B575" s="123" t="e">
        <f t="shared" si="163"/>
        <v>#DIV/0!</v>
      </c>
      <c r="C575" s="122"/>
      <c r="D575" s="124" t="s">
        <v>1191</v>
      </c>
      <c r="E575" s="86">
        <v>94221</v>
      </c>
      <c r="F575" s="125" t="s">
        <v>28</v>
      </c>
      <c r="G575" s="88" t="s">
        <v>1192</v>
      </c>
      <c r="H575" s="185" t="s">
        <v>46</v>
      </c>
      <c r="I575" s="200"/>
      <c r="J575" s="94"/>
      <c r="K575" s="94">
        <v>9.26</v>
      </c>
      <c r="L575" s="94">
        <v>28.49</v>
      </c>
      <c r="M575" s="186">
        <f t="shared" si="164"/>
        <v>37.75</v>
      </c>
      <c r="N575" s="92">
        <v>0.25190000000000001</v>
      </c>
      <c r="O575" s="93">
        <f t="shared" si="165"/>
        <v>47.25</v>
      </c>
      <c r="P575" s="93"/>
      <c r="Q575" s="93">
        <f t="shared" si="166"/>
        <v>0</v>
      </c>
      <c r="R575" s="93">
        <f t="shared" si="167"/>
        <v>0</v>
      </c>
      <c r="S575" s="94">
        <f t="shared" si="168"/>
        <v>0</v>
      </c>
      <c r="T575" s="118"/>
      <c r="U575" s="118"/>
      <c r="V575" s="6" t="str">
        <f t="shared" ref="V575:V666" si="173">D575</f>
        <v>14.35</v>
      </c>
      <c r="W575" s="6" t="b">
        <f t="shared" si="154"/>
        <v>0</v>
      </c>
      <c r="X575" s="118"/>
      <c r="Y575" s="118"/>
      <c r="Z575" s="118"/>
      <c r="AA575" s="204"/>
      <c r="AB575" s="85" t="s">
        <v>1191</v>
      </c>
      <c r="AC575" s="95">
        <v>0</v>
      </c>
      <c r="AD575" s="96">
        <v>0</v>
      </c>
      <c r="AE575" s="97" t="s">
        <v>64</v>
      </c>
      <c r="AF575" s="89" t="s">
        <v>64</v>
      </c>
      <c r="AG575" s="98">
        <v>0</v>
      </c>
      <c r="AH575" s="90" t="s">
        <v>64</v>
      </c>
      <c r="AI575" s="90" t="s">
        <v>64</v>
      </c>
      <c r="AJ575" s="90" t="s">
        <v>64</v>
      </c>
      <c r="AK575" s="91" t="s">
        <v>64</v>
      </c>
      <c r="AL575" s="99" t="s">
        <v>64</v>
      </c>
      <c r="AM575" s="93" t="s">
        <v>64</v>
      </c>
      <c r="AN575" s="93">
        <v>0</v>
      </c>
      <c r="AO575" s="93">
        <v>0</v>
      </c>
      <c r="AP575" s="93">
        <v>0</v>
      </c>
      <c r="AQ575" s="94">
        <v>0</v>
      </c>
      <c r="AR575" s="48" t="str">
        <f t="shared" si="172"/>
        <v>ok</v>
      </c>
      <c r="AS575" s="48" t="str">
        <f t="shared" si="172"/>
        <v>revisar</v>
      </c>
      <c r="AT575" s="48" t="str">
        <f t="shared" si="172"/>
        <v>revisar</v>
      </c>
      <c r="AU575" s="48" t="str">
        <f t="shared" si="172"/>
        <v>revisar</v>
      </c>
      <c r="AV575" s="48" t="str">
        <f t="shared" si="172"/>
        <v>revisar</v>
      </c>
      <c r="AW575" s="48" t="str">
        <f t="shared" si="172"/>
        <v>ok</v>
      </c>
      <c r="AX575" s="48" t="str">
        <f t="shared" si="172"/>
        <v>revisar</v>
      </c>
      <c r="AY575" s="48" t="str">
        <f t="shared" si="172"/>
        <v>revisar</v>
      </c>
      <c r="AZ575" s="48" t="str">
        <f t="shared" si="172"/>
        <v>revisar</v>
      </c>
      <c r="BA575" s="48" t="str">
        <f t="shared" si="172"/>
        <v>revisar</v>
      </c>
      <c r="BB575" s="48" t="str">
        <f t="shared" si="172"/>
        <v>revisar</v>
      </c>
      <c r="BC575" s="48" t="str">
        <f t="shared" si="172"/>
        <v>revisar</v>
      </c>
      <c r="BD575" s="48" t="str">
        <f t="shared" si="171"/>
        <v>ok</v>
      </c>
      <c r="BE575" s="48" t="str">
        <f t="shared" si="171"/>
        <v>ok</v>
      </c>
      <c r="BF575" s="48" t="str">
        <f t="shared" si="171"/>
        <v>ok</v>
      </c>
      <c r="BG575" s="48" t="str">
        <f t="shared" si="170"/>
        <v>ok</v>
      </c>
    </row>
    <row r="576" spans="1:59" ht="26.25" customHeight="1">
      <c r="A576" s="122"/>
      <c r="B576" s="123" t="e">
        <f t="shared" si="163"/>
        <v>#DIV/0!</v>
      </c>
      <c r="C576" s="122"/>
      <c r="D576" s="124" t="s">
        <v>1193</v>
      </c>
      <c r="E576" s="86">
        <v>94223</v>
      </c>
      <c r="F576" s="125" t="s">
        <v>28</v>
      </c>
      <c r="G576" s="88" t="s">
        <v>1194</v>
      </c>
      <c r="H576" s="185" t="s">
        <v>46</v>
      </c>
      <c r="I576" s="200"/>
      <c r="J576" s="94"/>
      <c r="K576" s="94">
        <v>2.67</v>
      </c>
      <c r="L576" s="94">
        <v>78.040000000000006</v>
      </c>
      <c r="M576" s="186">
        <f t="shared" si="164"/>
        <v>80.710000000000008</v>
      </c>
      <c r="N576" s="92">
        <v>0.25190000000000001</v>
      </c>
      <c r="O576" s="93">
        <f t="shared" si="165"/>
        <v>101.04</v>
      </c>
      <c r="P576" s="93"/>
      <c r="Q576" s="93">
        <f t="shared" si="166"/>
        <v>0</v>
      </c>
      <c r="R576" s="93">
        <f t="shared" si="167"/>
        <v>0</v>
      </c>
      <c r="S576" s="94">
        <f t="shared" si="168"/>
        <v>0</v>
      </c>
      <c r="T576" s="118"/>
      <c r="U576" s="118"/>
      <c r="V576" s="6" t="str">
        <f t="shared" si="173"/>
        <v>14.36</v>
      </c>
      <c r="W576" s="6" t="b">
        <f t="shared" si="154"/>
        <v>0</v>
      </c>
      <c r="X576" s="118"/>
      <c r="Y576" s="118"/>
      <c r="Z576" s="118"/>
      <c r="AA576" s="204"/>
      <c r="AB576" s="85" t="s">
        <v>1193</v>
      </c>
      <c r="AC576" s="95">
        <v>0</v>
      </c>
      <c r="AD576" s="96">
        <v>0</v>
      </c>
      <c r="AE576" s="97" t="s">
        <v>64</v>
      </c>
      <c r="AF576" s="89" t="s">
        <v>64</v>
      </c>
      <c r="AG576" s="98">
        <v>0</v>
      </c>
      <c r="AH576" s="90" t="s">
        <v>64</v>
      </c>
      <c r="AI576" s="90" t="s">
        <v>64</v>
      </c>
      <c r="AJ576" s="90" t="s">
        <v>64</v>
      </c>
      <c r="AK576" s="91" t="s">
        <v>64</v>
      </c>
      <c r="AL576" s="99" t="s">
        <v>64</v>
      </c>
      <c r="AM576" s="93" t="s">
        <v>64</v>
      </c>
      <c r="AN576" s="93">
        <v>0</v>
      </c>
      <c r="AO576" s="93">
        <v>0</v>
      </c>
      <c r="AP576" s="93">
        <v>0</v>
      </c>
      <c r="AQ576" s="94">
        <v>0</v>
      </c>
      <c r="AR576" s="48" t="str">
        <f t="shared" si="172"/>
        <v>ok</v>
      </c>
      <c r="AS576" s="48" t="str">
        <f t="shared" si="172"/>
        <v>revisar</v>
      </c>
      <c r="AT576" s="48" t="str">
        <f t="shared" si="172"/>
        <v>revisar</v>
      </c>
      <c r="AU576" s="48" t="str">
        <f t="shared" si="172"/>
        <v>revisar</v>
      </c>
      <c r="AV576" s="48" t="str">
        <f t="shared" si="172"/>
        <v>revisar</v>
      </c>
      <c r="AW576" s="48" t="str">
        <f t="shared" si="172"/>
        <v>ok</v>
      </c>
      <c r="AX576" s="48" t="str">
        <f t="shared" si="172"/>
        <v>revisar</v>
      </c>
      <c r="AY576" s="48" t="str">
        <f t="shared" si="172"/>
        <v>revisar</v>
      </c>
      <c r="AZ576" s="48" t="str">
        <f t="shared" si="172"/>
        <v>revisar</v>
      </c>
      <c r="BA576" s="48" t="str">
        <f t="shared" si="172"/>
        <v>revisar</v>
      </c>
      <c r="BB576" s="48" t="str">
        <f t="shared" si="172"/>
        <v>revisar</v>
      </c>
      <c r="BC576" s="48" t="str">
        <f t="shared" si="172"/>
        <v>revisar</v>
      </c>
      <c r="BD576" s="48" t="str">
        <f t="shared" si="171"/>
        <v>ok</v>
      </c>
      <c r="BE576" s="48" t="str">
        <f t="shared" si="171"/>
        <v>ok</v>
      </c>
      <c r="BF576" s="48" t="str">
        <f t="shared" si="171"/>
        <v>ok</v>
      </c>
      <c r="BG576" s="48" t="str">
        <f t="shared" si="170"/>
        <v>ok</v>
      </c>
    </row>
    <row r="577" spans="1:59" ht="26.25" customHeight="1">
      <c r="A577" s="122"/>
      <c r="B577" s="123" t="e">
        <f t="shared" si="163"/>
        <v>#DIV/0!</v>
      </c>
      <c r="C577" s="122"/>
      <c r="D577" s="124" t="s">
        <v>1195</v>
      </c>
      <c r="E577" s="86">
        <v>94451</v>
      </c>
      <c r="F577" s="125" t="s">
        <v>28</v>
      </c>
      <c r="G577" s="88" t="s">
        <v>1196</v>
      </c>
      <c r="H577" s="185" t="s">
        <v>46</v>
      </c>
      <c r="I577" s="200"/>
      <c r="J577" s="94"/>
      <c r="K577" s="94">
        <v>2.72</v>
      </c>
      <c r="L577" s="94">
        <v>87.05</v>
      </c>
      <c r="M577" s="186">
        <f t="shared" si="164"/>
        <v>89.77</v>
      </c>
      <c r="N577" s="92">
        <v>0.25190000000000001</v>
      </c>
      <c r="O577" s="93">
        <f t="shared" si="165"/>
        <v>112.38</v>
      </c>
      <c r="P577" s="93"/>
      <c r="Q577" s="93">
        <f t="shared" si="166"/>
        <v>0</v>
      </c>
      <c r="R577" s="93">
        <f t="shared" si="167"/>
        <v>0</v>
      </c>
      <c r="S577" s="94">
        <f t="shared" si="168"/>
        <v>0</v>
      </c>
      <c r="T577" s="118"/>
      <c r="U577" s="118"/>
      <c r="V577" s="6" t="str">
        <f t="shared" si="173"/>
        <v>14.37</v>
      </c>
      <c r="W577" s="6" t="b">
        <f t="shared" si="154"/>
        <v>0</v>
      </c>
      <c r="X577" s="118"/>
      <c r="Y577" s="118"/>
      <c r="Z577" s="118"/>
      <c r="AA577" s="204"/>
      <c r="AB577" s="85" t="s">
        <v>1195</v>
      </c>
      <c r="AC577" s="95">
        <v>0</v>
      </c>
      <c r="AD577" s="96">
        <v>0</v>
      </c>
      <c r="AE577" s="97" t="s">
        <v>64</v>
      </c>
      <c r="AF577" s="89" t="s">
        <v>64</v>
      </c>
      <c r="AG577" s="98">
        <v>0</v>
      </c>
      <c r="AH577" s="90" t="s">
        <v>64</v>
      </c>
      <c r="AI577" s="90" t="s">
        <v>64</v>
      </c>
      <c r="AJ577" s="90" t="s">
        <v>64</v>
      </c>
      <c r="AK577" s="91" t="s">
        <v>64</v>
      </c>
      <c r="AL577" s="99" t="s">
        <v>64</v>
      </c>
      <c r="AM577" s="93" t="s">
        <v>64</v>
      </c>
      <c r="AN577" s="93">
        <v>0</v>
      </c>
      <c r="AO577" s="93">
        <v>0</v>
      </c>
      <c r="AP577" s="93">
        <v>0</v>
      </c>
      <c r="AQ577" s="94">
        <v>0</v>
      </c>
      <c r="AR577" s="48" t="str">
        <f t="shared" si="172"/>
        <v>ok</v>
      </c>
      <c r="AS577" s="48" t="str">
        <f t="shared" si="172"/>
        <v>revisar</v>
      </c>
      <c r="AT577" s="48" t="str">
        <f t="shared" si="172"/>
        <v>revisar</v>
      </c>
      <c r="AU577" s="48" t="str">
        <f t="shared" si="172"/>
        <v>revisar</v>
      </c>
      <c r="AV577" s="48" t="str">
        <f t="shared" si="172"/>
        <v>revisar</v>
      </c>
      <c r="AW577" s="48" t="str">
        <f t="shared" si="172"/>
        <v>ok</v>
      </c>
      <c r="AX577" s="48" t="str">
        <f t="shared" si="172"/>
        <v>revisar</v>
      </c>
      <c r="AY577" s="48" t="str">
        <f t="shared" si="172"/>
        <v>revisar</v>
      </c>
      <c r="AZ577" s="48" t="str">
        <f t="shared" si="172"/>
        <v>revisar</v>
      </c>
      <c r="BA577" s="48" t="str">
        <f t="shared" si="172"/>
        <v>revisar</v>
      </c>
      <c r="BB577" s="48" t="str">
        <f t="shared" si="172"/>
        <v>revisar</v>
      </c>
      <c r="BC577" s="48" t="str">
        <f t="shared" si="172"/>
        <v>revisar</v>
      </c>
      <c r="BD577" s="48" t="str">
        <f t="shared" si="171"/>
        <v>ok</v>
      </c>
      <c r="BE577" s="48" t="str">
        <f t="shared" si="171"/>
        <v>ok</v>
      </c>
      <c r="BF577" s="48" t="str">
        <f t="shared" si="171"/>
        <v>ok</v>
      </c>
      <c r="BG577" s="48" t="str">
        <f t="shared" si="170"/>
        <v>ok</v>
      </c>
    </row>
    <row r="578" spans="1:59" ht="26.25" customHeight="1">
      <c r="A578" s="122"/>
      <c r="B578" s="123" t="e">
        <f t="shared" si="163"/>
        <v>#DIV/0!</v>
      </c>
      <c r="C578" s="122"/>
      <c r="D578" s="124" t="s">
        <v>1197</v>
      </c>
      <c r="E578" s="86" t="s">
        <v>1198</v>
      </c>
      <c r="F578" s="125" t="s">
        <v>42</v>
      </c>
      <c r="G578" s="88" t="s">
        <v>1199</v>
      </c>
      <c r="H578" s="185" t="s">
        <v>46</v>
      </c>
      <c r="I578" s="200"/>
      <c r="J578" s="94"/>
      <c r="K578" s="94">
        <v>3.33</v>
      </c>
      <c r="L578" s="94">
        <v>45.29</v>
      </c>
      <c r="M578" s="186">
        <f t="shared" si="164"/>
        <v>48.62</v>
      </c>
      <c r="N578" s="92">
        <v>0.25190000000000001</v>
      </c>
      <c r="O578" s="93">
        <f t="shared" si="165"/>
        <v>60.86</v>
      </c>
      <c r="P578" s="93"/>
      <c r="Q578" s="93">
        <f t="shared" si="166"/>
        <v>0</v>
      </c>
      <c r="R578" s="93">
        <f t="shared" si="167"/>
        <v>0</v>
      </c>
      <c r="S578" s="94">
        <f t="shared" si="168"/>
        <v>0</v>
      </c>
      <c r="T578" s="118"/>
      <c r="U578" s="118"/>
      <c r="V578" s="6" t="str">
        <f t="shared" si="173"/>
        <v>14.38</v>
      </c>
      <c r="W578" s="6" t="b">
        <f t="shared" si="154"/>
        <v>0</v>
      </c>
      <c r="X578" s="118"/>
      <c r="Y578" s="118"/>
      <c r="Z578" s="118"/>
      <c r="AA578" s="204"/>
      <c r="AB578" s="85" t="s">
        <v>1197</v>
      </c>
      <c r="AC578" s="95">
        <v>0</v>
      </c>
      <c r="AD578" s="96">
        <v>0</v>
      </c>
      <c r="AE578" s="97" t="s">
        <v>64</v>
      </c>
      <c r="AF578" s="89" t="s">
        <v>64</v>
      </c>
      <c r="AG578" s="98">
        <v>0</v>
      </c>
      <c r="AH578" s="90" t="s">
        <v>64</v>
      </c>
      <c r="AI578" s="90" t="s">
        <v>64</v>
      </c>
      <c r="AJ578" s="90" t="s">
        <v>64</v>
      </c>
      <c r="AK578" s="91" t="s">
        <v>64</v>
      </c>
      <c r="AL578" s="99" t="s">
        <v>64</v>
      </c>
      <c r="AM578" s="93" t="s">
        <v>64</v>
      </c>
      <c r="AN578" s="93">
        <v>0</v>
      </c>
      <c r="AO578" s="93">
        <v>0</v>
      </c>
      <c r="AP578" s="93">
        <v>0</v>
      </c>
      <c r="AQ578" s="94">
        <v>0</v>
      </c>
      <c r="AR578" s="48" t="str">
        <f t="shared" si="172"/>
        <v>ok</v>
      </c>
      <c r="AS578" s="48" t="str">
        <f t="shared" si="172"/>
        <v>revisar</v>
      </c>
      <c r="AT578" s="48" t="str">
        <f t="shared" si="172"/>
        <v>revisar</v>
      </c>
      <c r="AU578" s="48" t="str">
        <f t="shared" si="172"/>
        <v>revisar</v>
      </c>
      <c r="AV578" s="48" t="str">
        <f t="shared" si="172"/>
        <v>revisar</v>
      </c>
      <c r="AW578" s="48" t="str">
        <f t="shared" si="172"/>
        <v>ok</v>
      </c>
      <c r="AX578" s="48" t="str">
        <f t="shared" si="172"/>
        <v>revisar</v>
      </c>
      <c r="AY578" s="48" t="str">
        <f t="shared" si="172"/>
        <v>revisar</v>
      </c>
      <c r="AZ578" s="48" t="str">
        <f t="shared" si="172"/>
        <v>revisar</v>
      </c>
      <c r="BA578" s="48" t="str">
        <f t="shared" si="172"/>
        <v>revisar</v>
      </c>
      <c r="BB578" s="48" t="str">
        <f t="shared" si="172"/>
        <v>revisar</v>
      </c>
      <c r="BC578" s="48" t="str">
        <f t="shared" si="172"/>
        <v>revisar</v>
      </c>
      <c r="BD578" s="48" t="str">
        <f t="shared" si="171"/>
        <v>ok</v>
      </c>
      <c r="BE578" s="48" t="str">
        <f t="shared" si="171"/>
        <v>ok</v>
      </c>
      <c r="BF578" s="48" t="str">
        <f t="shared" si="171"/>
        <v>ok</v>
      </c>
      <c r="BG578" s="48" t="str">
        <f t="shared" si="170"/>
        <v>ok</v>
      </c>
    </row>
    <row r="579" spans="1:59" ht="26.25" customHeight="1">
      <c r="A579" s="122"/>
      <c r="B579" s="123" t="e">
        <f t="shared" si="163"/>
        <v>#DIV/0!</v>
      </c>
      <c r="C579" s="122"/>
      <c r="D579" s="124" t="s">
        <v>1200</v>
      </c>
      <c r="E579" s="86">
        <v>94231</v>
      </c>
      <c r="F579" s="125" t="s">
        <v>28</v>
      </c>
      <c r="G579" s="88" t="s">
        <v>1201</v>
      </c>
      <c r="H579" s="185" t="s">
        <v>46</v>
      </c>
      <c r="I579" s="200"/>
      <c r="J579" s="94"/>
      <c r="K579" s="94">
        <v>6.9</v>
      </c>
      <c r="L579" s="94">
        <v>50.57</v>
      </c>
      <c r="M579" s="186">
        <f t="shared" si="164"/>
        <v>57.47</v>
      </c>
      <c r="N579" s="92">
        <v>0.25190000000000001</v>
      </c>
      <c r="O579" s="93">
        <f t="shared" si="165"/>
        <v>71.94</v>
      </c>
      <c r="P579" s="93"/>
      <c r="Q579" s="93">
        <f t="shared" si="166"/>
        <v>0</v>
      </c>
      <c r="R579" s="93">
        <f t="shared" si="167"/>
        <v>0</v>
      </c>
      <c r="S579" s="94">
        <f t="shared" si="168"/>
        <v>0</v>
      </c>
      <c r="T579" s="118"/>
      <c r="U579" s="118"/>
      <c r="V579" s="6" t="str">
        <f t="shared" si="173"/>
        <v>14.39</v>
      </c>
      <c r="W579" s="6" t="b">
        <f t="shared" si="154"/>
        <v>0</v>
      </c>
      <c r="X579" s="118"/>
      <c r="Y579" s="118"/>
      <c r="Z579" s="118"/>
      <c r="AA579" s="204"/>
      <c r="AB579" s="85" t="s">
        <v>1200</v>
      </c>
      <c r="AC579" s="95">
        <v>0</v>
      </c>
      <c r="AD579" s="96">
        <v>0</v>
      </c>
      <c r="AE579" s="97" t="s">
        <v>64</v>
      </c>
      <c r="AF579" s="89" t="s">
        <v>64</v>
      </c>
      <c r="AG579" s="98">
        <v>0</v>
      </c>
      <c r="AH579" s="90" t="s">
        <v>64</v>
      </c>
      <c r="AI579" s="90" t="s">
        <v>64</v>
      </c>
      <c r="AJ579" s="90" t="s">
        <v>64</v>
      </c>
      <c r="AK579" s="91" t="s">
        <v>64</v>
      </c>
      <c r="AL579" s="99" t="s">
        <v>64</v>
      </c>
      <c r="AM579" s="93" t="s">
        <v>64</v>
      </c>
      <c r="AN579" s="93">
        <v>0</v>
      </c>
      <c r="AO579" s="93">
        <v>0</v>
      </c>
      <c r="AP579" s="93">
        <v>0</v>
      </c>
      <c r="AQ579" s="94">
        <v>0</v>
      </c>
      <c r="AR579" s="48" t="str">
        <f t="shared" si="172"/>
        <v>ok</v>
      </c>
      <c r="AS579" s="48" t="str">
        <f t="shared" si="172"/>
        <v>revisar</v>
      </c>
      <c r="AT579" s="48" t="str">
        <f t="shared" si="172"/>
        <v>revisar</v>
      </c>
      <c r="AU579" s="48" t="str">
        <f t="shared" si="172"/>
        <v>revisar</v>
      </c>
      <c r="AV579" s="48" t="str">
        <f t="shared" si="172"/>
        <v>revisar</v>
      </c>
      <c r="AW579" s="48" t="str">
        <f t="shared" si="172"/>
        <v>ok</v>
      </c>
      <c r="AX579" s="48" t="str">
        <f t="shared" si="172"/>
        <v>revisar</v>
      </c>
      <c r="AY579" s="48" t="str">
        <f t="shared" si="172"/>
        <v>revisar</v>
      </c>
      <c r="AZ579" s="48" t="str">
        <f t="shared" si="172"/>
        <v>revisar</v>
      </c>
      <c r="BA579" s="48" t="str">
        <f t="shared" si="172"/>
        <v>revisar</v>
      </c>
      <c r="BB579" s="48" t="str">
        <f t="shared" si="172"/>
        <v>revisar</v>
      </c>
      <c r="BC579" s="48" t="str">
        <f t="shared" si="172"/>
        <v>revisar</v>
      </c>
      <c r="BD579" s="48" t="str">
        <f t="shared" si="171"/>
        <v>ok</v>
      </c>
      <c r="BE579" s="48" t="str">
        <f t="shared" si="171"/>
        <v>ok</v>
      </c>
      <c r="BF579" s="48" t="str">
        <f t="shared" si="171"/>
        <v>ok</v>
      </c>
      <c r="BG579" s="48" t="str">
        <f t="shared" si="170"/>
        <v>ok</v>
      </c>
    </row>
    <row r="580" spans="1:59" ht="26.25" customHeight="1">
      <c r="A580" s="122"/>
      <c r="B580" s="123"/>
      <c r="C580" s="122"/>
      <c r="D580" s="124" t="s">
        <v>1202</v>
      </c>
      <c r="E580" s="86">
        <v>100327</v>
      </c>
      <c r="F580" s="125" t="s">
        <v>28</v>
      </c>
      <c r="G580" s="88" t="s">
        <v>1203</v>
      </c>
      <c r="H580" s="185" t="s">
        <v>46</v>
      </c>
      <c r="I580" s="200"/>
      <c r="J580" s="94"/>
      <c r="K580" s="94">
        <v>8.18</v>
      </c>
      <c r="L580" s="94">
        <v>57.11</v>
      </c>
      <c r="M580" s="186">
        <f t="shared" si="164"/>
        <v>65.289999999999992</v>
      </c>
      <c r="N580" s="92">
        <v>0.25190000000000001</v>
      </c>
      <c r="O580" s="93">
        <f t="shared" si="165"/>
        <v>81.73</v>
      </c>
      <c r="P580" s="93"/>
      <c r="Q580" s="93">
        <f t="shared" si="166"/>
        <v>0</v>
      </c>
      <c r="R580" s="93">
        <f t="shared" si="167"/>
        <v>0</v>
      </c>
      <c r="S580" s="94">
        <f t="shared" si="168"/>
        <v>0</v>
      </c>
      <c r="T580" s="118"/>
      <c r="U580" s="118"/>
      <c r="V580" s="6" t="str">
        <f t="shared" si="173"/>
        <v>14.40</v>
      </c>
      <c r="W580" s="6" t="b">
        <f t="shared" si="154"/>
        <v>0</v>
      </c>
      <c r="X580" s="118"/>
      <c r="Y580" s="118"/>
      <c r="Z580" s="118"/>
      <c r="AA580" s="204"/>
      <c r="AB580" s="85"/>
      <c r="AC580" s="95"/>
      <c r="AD580" s="96"/>
      <c r="AE580" s="97"/>
      <c r="AF580" s="89"/>
      <c r="AG580" s="98"/>
      <c r="AH580" s="90"/>
      <c r="AI580" s="90"/>
      <c r="AJ580" s="90"/>
      <c r="AK580" s="91"/>
      <c r="AL580" s="99"/>
      <c r="AM580" s="93"/>
      <c r="AN580" s="93"/>
      <c r="AO580" s="93"/>
      <c r="AP580" s="93"/>
      <c r="AQ580" s="94"/>
    </row>
    <row r="581" spans="1:59" ht="37.5" customHeight="1">
      <c r="A581" s="122"/>
      <c r="B581" s="123"/>
      <c r="C581" s="122"/>
      <c r="D581" s="124" t="s">
        <v>1204</v>
      </c>
      <c r="E581" s="86">
        <v>100434</v>
      </c>
      <c r="F581" s="125" t="s">
        <v>28</v>
      </c>
      <c r="G581" s="88" t="s">
        <v>1205</v>
      </c>
      <c r="H581" s="185" t="s">
        <v>46</v>
      </c>
      <c r="I581" s="200"/>
      <c r="J581" s="94"/>
      <c r="K581" s="94">
        <v>8.6</v>
      </c>
      <c r="L581" s="94">
        <v>155.66</v>
      </c>
      <c r="M581" s="186">
        <f t="shared" si="164"/>
        <v>164.26</v>
      </c>
      <c r="N581" s="92">
        <v>0.25190000000000001</v>
      </c>
      <c r="O581" s="93">
        <f t="shared" si="165"/>
        <v>205.63</v>
      </c>
      <c r="P581" s="93"/>
      <c r="Q581" s="93">
        <f t="shared" si="166"/>
        <v>0</v>
      </c>
      <c r="R581" s="93">
        <f t="shared" si="167"/>
        <v>0</v>
      </c>
      <c r="S581" s="94">
        <f t="shared" si="168"/>
        <v>0</v>
      </c>
      <c r="T581" s="118"/>
      <c r="U581" s="118"/>
      <c r="V581" s="6" t="str">
        <f t="shared" si="173"/>
        <v>14.41</v>
      </c>
      <c r="W581" s="6" t="b">
        <f t="shared" si="154"/>
        <v>0</v>
      </c>
      <c r="X581" s="118"/>
      <c r="Y581" s="118"/>
      <c r="Z581" s="118"/>
      <c r="AA581" s="204"/>
      <c r="AB581" s="85"/>
      <c r="AC581" s="95"/>
      <c r="AD581" s="96"/>
      <c r="AE581" s="97"/>
      <c r="AF581" s="89"/>
      <c r="AG581" s="98"/>
      <c r="AH581" s="90"/>
      <c r="AI581" s="90"/>
      <c r="AJ581" s="90"/>
      <c r="AK581" s="91"/>
      <c r="AL581" s="99"/>
      <c r="AM581" s="93"/>
      <c r="AN581" s="93"/>
      <c r="AO581" s="93"/>
      <c r="AP581" s="93"/>
      <c r="AQ581" s="94"/>
    </row>
    <row r="582" spans="1:59" ht="26.25" customHeight="1">
      <c r="A582" s="122"/>
      <c r="B582" s="123"/>
      <c r="C582" s="122"/>
      <c r="D582" s="124" t="s">
        <v>1206</v>
      </c>
      <c r="E582" s="86">
        <v>94227</v>
      </c>
      <c r="F582" s="125" t="s">
        <v>28</v>
      </c>
      <c r="G582" s="88" t="s">
        <v>1207</v>
      </c>
      <c r="H582" s="185" t="s">
        <v>46</v>
      </c>
      <c r="I582" s="200"/>
      <c r="J582" s="94"/>
      <c r="K582" s="94">
        <v>9.83</v>
      </c>
      <c r="L582" s="94">
        <v>61.71</v>
      </c>
      <c r="M582" s="186">
        <f t="shared" si="164"/>
        <v>71.540000000000006</v>
      </c>
      <c r="N582" s="92">
        <v>0.25190000000000001</v>
      </c>
      <c r="O582" s="93">
        <f t="shared" si="165"/>
        <v>89.56</v>
      </c>
      <c r="P582" s="93"/>
      <c r="Q582" s="93">
        <f t="shared" si="166"/>
        <v>0</v>
      </c>
      <c r="R582" s="93">
        <f t="shared" si="167"/>
        <v>0</v>
      </c>
      <c r="S582" s="94">
        <f t="shared" si="168"/>
        <v>0</v>
      </c>
      <c r="T582" s="118"/>
      <c r="U582" s="118"/>
      <c r="V582" s="6" t="str">
        <f t="shared" si="173"/>
        <v>14.42</v>
      </c>
      <c r="W582" s="6" t="b">
        <f t="shared" si="154"/>
        <v>0</v>
      </c>
      <c r="X582" s="118"/>
      <c r="Y582" s="118"/>
      <c r="Z582" s="118"/>
      <c r="AA582" s="204"/>
      <c r="AB582" s="85"/>
      <c r="AC582" s="95"/>
      <c r="AD582" s="96"/>
      <c r="AE582" s="97"/>
      <c r="AF582" s="89"/>
      <c r="AG582" s="98"/>
      <c r="AH582" s="90"/>
      <c r="AI582" s="90"/>
      <c r="AJ582" s="90"/>
      <c r="AK582" s="91"/>
      <c r="AL582" s="99"/>
      <c r="AM582" s="93"/>
      <c r="AN582" s="93"/>
      <c r="AO582" s="93"/>
      <c r="AP582" s="93"/>
      <c r="AQ582" s="94"/>
    </row>
    <row r="583" spans="1:59" ht="26.25" customHeight="1">
      <c r="A583" s="122"/>
      <c r="B583" s="123"/>
      <c r="C583" s="122"/>
      <c r="D583" s="124" t="s">
        <v>1208</v>
      </c>
      <c r="E583" s="86">
        <v>94228</v>
      </c>
      <c r="F583" s="125" t="s">
        <v>28</v>
      </c>
      <c r="G583" s="88" t="s">
        <v>1209</v>
      </c>
      <c r="H583" s="185" t="s">
        <v>46</v>
      </c>
      <c r="I583" s="200"/>
      <c r="J583" s="94"/>
      <c r="K583" s="94">
        <v>13.3</v>
      </c>
      <c r="L583" s="94">
        <v>84.24</v>
      </c>
      <c r="M583" s="186">
        <f t="shared" si="164"/>
        <v>97.539999999999992</v>
      </c>
      <c r="N583" s="92">
        <v>0.25190000000000001</v>
      </c>
      <c r="O583" s="93">
        <f t="shared" si="165"/>
        <v>122.11</v>
      </c>
      <c r="P583" s="93"/>
      <c r="Q583" s="93">
        <f t="shared" si="166"/>
        <v>0</v>
      </c>
      <c r="R583" s="93">
        <f t="shared" si="167"/>
        <v>0</v>
      </c>
      <c r="S583" s="94">
        <f t="shared" si="168"/>
        <v>0</v>
      </c>
      <c r="T583" s="118"/>
      <c r="U583" s="118"/>
      <c r="V583" s="6" t="str">
        <f t="shared" si="173"/>
        <v>14.43</v>
      </c>
      <c r="W583" s="6" t="b">
        <f t="shared" si="154"/>
        <v>0</v>
      </c>
      <c r="X583" s="118"/>
      <c r="Y583" s="118"/>
      <c r="Z583" s="118"/>
      <c r="AA583" s="204"/>
      <c r="AB583" s="85"/>
      <c r="AC583" s="95"/>
      <c r="AD583" s="96"/>
      <c r="AE583" s="97"/>
      <c r="AF583" s="89"/>
      <c r="AG583" s="98"/>
      <c r="AH583" s="90"/>
      <c r="AI583" s="90"/>
      <c r="AJ583" s="90"/>
      <c r="AK583" s="91"/>
      <c r="AL583" s="99"/>
      <c r="AM583" s="93"/>
      <c r="AN583" s="93"/>
      <c r="AO583" s="93"/>
      <c r="AP583" s="93"/>
      <c r="AQ583" s="94"/>
    </row>
    <row r="584" spans="1:59" ht="26.25" customHeight="1">
      <c r="A584" s="122"/>
      <c r="B584" s="123"/>
      <c r="C584" s="122"/>
      <c r="D584" s="124" t="s">
        <v>1210</v>
      </c>
      <c r="E584" s="86">
        <v>94229</v>
      </c>
      <c r="F584" s="125" t="s">
        <v>28</v>
      </c>
      <c r="G584" s="88" t="s">
        <v>1211</v>
      </c>
      <c r="H584" s="185" t="s">
        <v>46</v>
      </c>
      <c r="I584" s="200"/>
      <c r="J584" s="94"/>
      <c r="K584" s="94">
        <v>23.46</v>
      </c>
      <c r="L584" s="94">
        <v>125</v>
      </c>
      <c r="M584" s="186">
        <f t="shared" si="164"/>
        <v>148.46</v>
      </c>
      <c r="N584" s="92">
        <v>0.25190000000000001</v>
      </c>
      <c r="O584" s="93">
        <f t="shared" si="165"/>
        <v>185.85</v>
      </c>
      <c r="P584" s="93"/>
      <c r="Q584" s="93">
        <f t="shared" si="166"/>
        <v>0</v>
      </c>
      <c r="R584" s="93">
        <f t="shared" si="167"/>
        <v>0</v>
      </c>
      <c r="S584" s="94">
        <f t="shared" si="168"/>
        <v>0</v>
      </c>
      <c r="T584" s="118"/>
      <c r="U584" s="118"/>
      <c r="V584" s="6" t="str">
        <f t="shared" si="173"/>
        <v>14.44</v>
      </c>
      <c r="W584" s="6" t="b">
        <f t="shared" si="154"/>
        <v>0</v>
      </c>
      <c r="X584" s="118"/>
      <c r="Y584" s="118"/>
      <c r="Z584" s="118"/>
      <c r="AA584" s="204"/>
      <c r="AB584" s="85"/>
      <c r="AC584" s="95"/>
      <c r="AD584" s="96"/>
      <c r="AE584" s="97"/>
      <c r="AF584" s="89"/>
      <c r="AG584" s="98"/>
      <c r="AH584" s="90"/>
      <c r="AI584" s="90"/>
      <c r="AJ584" s="90"/>
      <c r="AK584" s="91"/>
      <c r="AL584" s="99"/>
      <c r="AM584" s="93"/>
      <c r="AN584" s="93"/>
      <c r="AO584" s="93"/>
      <c r="AP584" s="93"/>
      <c r="AQ584" s="94"/>
    </row>
    <row r="585" spans="1:59" ht="26.25" customHeight="1">
      <c r="A585" s="122"/>
      <c r="B585" s="123"/>
      <c r="C585" s="122"/>
      <c r="D585" s="124" t="s">
        <v>1212</v>
      </c>
      <c r="E585" s="86">
        <v>7192</v>
      </c>
      <c r="F585" s="125" t="s">
        <v>28</v>
      </c>
      <c r="G585" s="88" t="s">
        <v>1213</v>
      </c>
      <c r="H585" s="185" t="s">
        <v>76</v>
      </c>
      <c r="I585" s="200"/>
      <c r="J585" s="94"/>
      <c r="K585" s="94">
        <v>0</v>
      </c>
      <c r="L585" s="94">
        <v>100.94</v>
      </c>
      <c r="M585" s="186">
        <f t="shared" si="164"/>
        <v>100.94</v>
      </c>
      <c r="N585" s="92">
        <v>0.25190000000000001</v>
      </c>
      <c r="O585" s="93">
        <f t="shared" si="165"/>
        <v>126.36</v>
      </c>
      <c r="P585" s="93"/>
      <c r="Q585" s="93">
        <f t="shared" si="166"/>
        <v>0</v>
      </c>
      <c r="R585" s="93">
        <f t="shared" si="167"/>
        <v>0</v>
      </c>
      <c r="S585" s="94">
        <f t="shared" si="168"/>
        <v>0</v>
      </c>
      <c r="T585" s="118"/>
      <c r="U585" s="118"/>
      <c r="V585" s="6" t="str">
        <f t="shared" si="173"/>
        <v>14.45</v>
      </c>
      <c r="W585" s="6" t="b">
        <f t="shared" si="154"/>
        <v>0</v>
      </c>
      <c r="X585" s="118"/>
      <c r="Y585" s="118"/>
      <c r="Z585" s="118"/>
      <c r="AA585" s="204"/>
      <c r="AB585" s="85"/>
      <c r="AC585" s="95"/>
      <c r="AD585" s="96"/>
      <c r="AE585" s="97"/>
      <c r="AF585" s="89"/>
      <c r="AG585" s="98"/>
      <c r="AH585" s="90"/>
      <c r="AI585" s="90"/>
      <c r="AJ585" s="90"/>
      <c r="AK585" s="91"/>
      <c r="AL585" s="99"/>
      <c r="AM585" s="93"/>
      <c r="AN585" s="93"/>
      <c r="AO585" s="93"/>
      <c r="AP585" s="93"/>
      <c r="AQ585" s="94"/>
    </row>
    <row r="586" spans="1:59" ht="26.25" customHeight="1">
      <c r="A586" s="122"/>
      <c r="B586" s="123"/>
      <c r="C586" s="122"/>
      <c r="D586" s="124" t="s">
        <v>1214</v>
      </c>
      <c r="E586" s="86">
        <v>7193</v>
      </c>
      <c r="F586" s="125" t="s">
        <v>28</v>
      </c>
      <c r="G586" s="88" t="s">
        <v>1215</v>
      </c>
      <c r="H586" s="185" t="s">
        <v>76</v>
      </c>
      <c r="I586" s="200"/>
      <c r="J586" s="94"/>
      <c r="K586" s="94">
        <v>0</v>
      </c>
      <c r="L586" s="94">
        <v>113.65</v>
      </c>
      <c r="M586" s="186">
        <f t="shared" si="164"/>
        <v>113.65</v>
      </c>
      <c r="N586" s="92">
        <v>0.25190000000000001</v>
      </c>
      <c r="O586" s="93">
        <f t="shared" si="165"/>
        <v>142.27000000000001</v>
      </c>
      <c r="P586" s="93"/>
      <c r="Q586" s="93">
        <f t="shared" si="166"/>
        <v>0</v>
      </c>
      <c r="R586" s="93">
        <f t="shared" si="167"/>
        <v>0</v>
      </c>
      <c r="S586" s="94">
        <f t="shared" si="168"/>
        <v>0</v>
      </c>
      <c r="T586" s="118"/>
      <c r="U586" s="118"/>
      <c r="V586" s="6" t="str">
        <f t="shared" si="173"/>
        <v>14.46</v>
      </c>
      <c r="W586" s="6" t="b">
        <f t="shared" si="154"/>
        <v>0</v>
      </c>
      <c r="X586" s="118"/>
      <c r="Y586" s="118"/>
      <c r="Z586" s="118"/>
      <c r="AA586" s="204"/>
      <c r="AB586" s="85"/>
      <c r="AC586" s="95"/>
      <c r="AD586" s="96"/>
      <c r="AE586" s="97"/>
      <c r="AF586" s="89"/>
      <c r="AG586" s="98"/>
      <c r="AH586" s="90"/>
      <c r="AI586" s="90"/>
      <c r="AJ586" s="90"/>
      <c r="AK586" s="91"/>
      <c r="AL586" s="99"/>
      <c r="AM586" s="93"/>
      <c r="AN586" s="93"/>
      <c r="AO586" s="93"/>
      <c r="AP586" s="93"/>
      <c r="AQ586" s="94"/>
    </row>
    <row r="587" spans="1:59" ht="26.25" customHeight="1">
      <c r="A587" s="122"/>
      <c r="B587" s="123"/>
      <c r="C587" s="122"/>
      <c r="D587" s="124" t="s">
        <v>1216</v>
      </c>
      <c r="E587" s="86">
        <v>7189</v>
      </c>
      <c r="F587" s="125" t="s">
        <v>28</v>
      </c>
      <c r="G587" s="88" t="s">
        <v>1217</v>
      </c>
      <c r="H587" s="185" t="s">
        <v>76</v>
      </c>
      <c r="I587" s="200"/>
      <c r="J587" s="94"/>
      <c r="K587" s="94">
        <v>0</v>
      </c>
      <c r="L587" s="94">
        <v>132.07</v>
      </c>
      <c r="M587" s="186">
        <f t="shared" si="164"/>
        <v>132.07</v>
      </c>
      <c r="N587" s="92">
        <v>0.25190000000000001</v>
      </c>
      <c r="O587" s="93">
        <f t="shared" si="165"/>
        <v>165.33</v>
      </c>
      <c r="P587" s="93"/>
      <c r="Q587" s="93">
        <f t="shared" si="166"/>
        <v>0</v>
      </c>
      <c r="R587" s="93">
        <f t="shared" si="167"/>
        <v>0</v>
      </c>
      <c r="S587" s="94">
        <f t="shared" si="168"/>
        <v>0</v>
      </c>
      <c r="T587" s="118"/>
      <c r="U587" s="118"/>
      <c r="V587" s="6" t="str">
        <f t="shared" si="173"/>
        <v>14.47</v>
      </c>
      <c r="W587" s="6" t="b">
        <f t="shared" si="154"/>
        <v>0</v>
      </c>
      <c r="X587" s="118"/>
      <c r="Y587" s="118"/>
      <c r="Z587" s="118"/>
      <c r="AA587" s="204"/>
      <c r="AB587" s="85"/>
      <c r="AC587" s="95"/>
      <c r="AD587" s="96"/>
      <c r="AE587" s="97"/>
      <c r="AF587" s="89"/>
      <c r="AG587" s="98"/>
      <c r="AH587" s="90"/>
      <c r="AI587" s="90"/>
      <c r="AJ587" s="90"/>
      <c r="AK587" s="91"/>
      <c r="AL587" s="99"/>
      <c r="AM587" s="93"/>
      <c r="AN587" s="93"/>
      <c r="AO587" s="93"/>
      <c r="AP587" s="93"/>
      <c r="AQ587" s="94"/>
    </row>
    <row r="588" spans="1:59" ht="26.25" customHeight="1">
      <c r="A588" s="122"/>
      <c r="B588" s="123"/>
      <c r="C588" s="122"/>
      <c r="D588" s="124" t="s">
        <v>1218</v>
      </c>
      <c r="E588" s="86">
        <v>25007</v>
      </c>
      <c r="F588" s="125" t="s">
        <v>28</v>
      </c>
      <c r="G588" s="88" t="s">
        <v>1219</v>
      </c>
      <c r="H588" s="185" t="s">
        <v>40</v>
      </c>
      <c r="I588" s="200"/>
      <c r="J588" s="94"/>
      <c r="K588" s="94">
        <v>0</v>
      </c>
      <c r="L588" s="94">
        <v>33.5</v>
      </c>
      <c r="M588" s="186">
        <f t="shared" si="164"/>
        <v>33.5</v>
      </c>
      <c r="N588" s="92">
        <v>0.25190000000000001</v>
      </c>
      <c r="O588" s="93">
        <f t="shared" si="165"/>
        <v>41.93</v>
      </c>
      <c r="P588" s="93"/>
      <c r="Q588" s="93">
        <f t="shared" si="166"/>
        <v>0</v>
      </c>
      <c r="R588" s="93">
        <f t="shared" si="167"/>
        <v>0</v>
      </c>
      <c r="S588" s="94">
        <f t="shared" si="168"/>
        <v>0</v>
      </c>
      <c r="T588" s="118"/>
      <c r="U588" s="118"/>
      <c r="V588" s="6" t="str">
        <f t="shared" si="173"/>
        <v>14.48</v>
      </c>
      <c r="W588" s="6" t="b">
        <f t="shared" si="154"/>
        <v>0</v>
      </c>
      <c r="X588" s="118"/>
      <c r="Y588" s="118"/>
      <c r="Z588" s="118"/>
      <c r="AA588" s="204"/>
      <c r="AB588" s="85"/>
      <c r="AC588" s="95"/>
      <c r="AD588" s="96"/>
      <c r="AE588" s="97"/>
      <c r="AF588" s="89"/>
      <c r="AG588" s="98"/>
      <c r="AH588" s="90"/>
      <c r="AI588" s="90"/>
      <c r="AJ588" s="90"/>
      <c r="AK588" s="91"/>
      <c r="AL588" s="99"/>
      <c r="AM588" s="93"/>
      <c r="AN588" s="93"/>
      <c r="AO588" s="93"/>
      <c r="AP588" s="93"/>
      <c r="AQ588" s="94"/>
    </row>
    <row r="589" spans="1:59" ht="26.25" customHeight="1">
      <c r="A589" s="122"/>
      <c r="B589" s="123"/>
      <c r="C589" s="122"/>
      <c r="D589" s="124" t="s">
        <v>1220</v>
      </c>
      <c r="E589" s="86">
        <v>7243</v>
      </c>
      <c r="F589" s="125" t="s">
        <v>28</v>
      </c>
      <c r="G589" s="88" t="s">
        <v>1221</v>
      </c>
      <c r="H589" s="185" t="s">
        <v>40</v>
      </c>
      <c r="I589" s="200"/>
      <c r="J589" s="94"/>
      <c r="K589" s="94">
        <v>0</v>
      </c>
      <c r="L589" s="94">
        <v>44.07</v>
      </c>
      <c r="M589" s="186">
        <f t="shared" si="164"/>
        <v>44.07</v>
      </c>
      <c r="N589" s="92">
        <v>0.25190000000000001</v>
      </c>
      <c r="O589" s="93">
        <f t="shared" si="165"/>
        <v>55.17</v>
      </c>
      <c r="P589" s="93"/>
      <c r="Q589" s="93">
        <f t="shared" si="166"/>
        <v>0</v>
      </c>
      <c r="R589" s="93">
        <f t="shared" si="167"/>
        <v>0</v>
      </c>
      <c r="S589" s="94">
        <f t="shared" si="168"/>
        <v>0</v>
      </c>
      <c r="T589" s="118"/>
      <c r="U589" s="118"/>
      <c r="V589" s="6" t="str">
        <f t="shared" si="173"/>
        <v>14.49</v>
      </c>
      <c r="W589" s="6" t="b">
        <f t="shared" ref="W589:W652" si="174">IF(L589=0,S589-Q589-(TRUNC(TRUNC(J589*(1+N589),2)*I589,2)))</f>
        <v>0</v>
      </c>
      <c r="X589" s="118"/>
      <c r="Y589" s="118"/>
      <c r="Z589" s="118"/>
      <c r="AA589" s="204"/>
      <c r="AB589" s="85"/>
      <c r="AC589" s="95"/>
      <c r="AD589" s="96"/>
      <c r="AE589" s="97"/>
      <c r="AF589" s="89"/>
      <c r="AG589" s="98"/>
      <c r="AH589" s="90"/>
      <c r="AI589" s="90"/>
      <c r="AJ589" s="90"/>
      <c r="AK589" s="91"/>
      <c r="AL589" s="99"/>
      <c r="AM589" s="93"/>
      <c r="AN589" s="93"/>
      <c r="AO589" s="93"/>
      <c r="AP589" s="93"/>
      <c r="AQ589" s="94"/>
    </row>
    <row r="590" spans="1:59" ht="26.25" customHeight="1">
      <c r="A590" s="122"/>
      <c r="B590" s="123" t="e">
        <f t="shared" ref="B590:B600" si="175">S590/$S$697</f>
        <v>#DIV/0!</v>
      </c>
      <c r="C590" s="122"/>
      <c r="D590" s="124" t="s">
        <v>1222</v>
      </c>
      <c r="E590" s="86">
        <v>11067</v>
      </c>
      <c r="F590" s="125" t="s">
        <v>28</v>
      </c>
      <c r="G590" s="88" t="s">
        <v>1223</v>
      </c>
      <c r="H590" s="185" t="s">
        <v>76</v>
      </c>
      <c r="I590" s="200"/>
      <c r="J590" s="94"/>
      <c r="K590" s="94">
        <v>0</v>
      </c>
      <c r="L590" s="94">
        <v>270</v>
      </c>
      <c r="M590" s="186">
        <f t="shared" si="164"/>
        <v>270</v>
      </c>
      <c r="N590" s="92">
        <v>0.25190000000000001</v>
      </c>
      <c r="O590" s="93">
        <f t="shared" si="165"/>
        <v>338.01</v>
      </c>
      <c r="P590" s="93"/>
      <c r="Q590" s="93">
        <f t="shared" si="166"/>
        <v>0</v>
      </c>
      <c r="R590" s="93">
        <f t="shared" si="167"/>
        <v>0</v>
      </c>
      <c r="S590" s="94">
        <f t="shared" si="168"/>
        <v>0</v>
      </c>
      <c r="T590" s="118"/>
      <c r="U590" s="118"/>
      <c r="V590" s="6" t="str">
        <f t="shared" si="173"/>
        <v>14.50</v>
      </c>
      <c r="W590" s="6" t="b">
        <f t="shared" si="174"/>
        <v>0</v>
      </c>
      <c r="X590" s="118"/>
      <c r="Y590" s="118"/>
      <c r="Z590" s="118"/>
      <c r="AA590" s="204"/>
      <c r="AB590" s="85" t="s">
        <v>1202</v>
      </c>
      <c r="AC590" s="95">
        <v>0</v>
      </c>
      <c r="AD590" s="96">
        <v>0</v>
      </c>
      <c r="AE590" s="97" t="s">
        <v>64</v>
      </c>
      <c r="AF590" s="89" t="s">
        <v>64</v>
      </c>
      <c r="AG590" s="98">
        <v>0</v>
      </c>
      <c r="AH590" s="90" t="s">
        <v>64</v>
      </c>
      <c r="AI590" s="90" t="s">
        <v>64</v>
      </c>
      <c r="AJ590" s="90" t="s">
        <v>64</v>
      </c>
      <c r="AK590" s="91" t="s">
        <v>64</v>
      </c>
      <c r="AL590" s="99" t="s">
        <v>64</v>
      </c>
      <c r="AM590" s="93" t="s">
        <v>64</v>
      </c>
      <c r="AN590" s="93">
        <v>0</v>
      </c>
      <c r="AO590" s="93">
        <v>0</v>
      </c>
      <c r="AP590" s="93">
        <v>0</v>
      </c>
      <c r="AQ590" s="94">
        <v>0</v>
      </c>
      <c r="AR590" s="48" t="str">
        <f t="shared" si="172"/>
        <v>revisar</v>
      </c>
      <c r="AS590" s="48" t="str">
        <f t="shared" si="172"/>
        <v>revisar</v>
      </c>
      <c r="AT590" s="48" t="str">
        <f t="shared" si="172"/>
        <v>revisar</v>
      </c>
      <c r="AU590" s="48" t="str">
        <f t="shared" si="172"/>
        <v>revisar</v>
      </c>
      <c r="AV590" s="48" t="str">
        <f t="shared" si="172"/>
        <v>revisar</v>
      </c>
      <c r="AW590" s="48" t="str">
        <f t="shared" si="172"/>
        <v>ok</v>
      </c>
      <c r="AX590" s="48" t="str">
        <f t="shared" si="172"/>
        <v>revisar</v>
      </c>
      <c r="AY590" s="48" t="str">
        <f t="shared" si="172"/>
        <v>revisar</v>
      </c>
      <c r="AZ590" s="48" t="str">
        <f t="shared" si="172"/>
        <v>revisar</v>
      </c>
      <c r="BA590" s="48" t="str">
        <f t="shared" si="172"/>
        <v>revisar</v>
      </c>
      <c r="BB590" s="48" t="str">
        <f t="shared" si="172"/>
        <v>revisar</v>
      </c>
      <c r="BC590" s="48" t="str">
        <f t="shared" si="172"/>
        <v>revisar</v>
      </c>
      <c r="BD590" s="48" t="str">
        <f t="shared" si="171"/>
        <v>ok</v>
      </c>
      <c r="BE590" s="48" t="str">
        <f t="shared" si="171"/>
        <v>ok</v>
      </c>
      <c r="BF590" s="48" t="str">
        <f t="shared" si="171"/>
        <v>ok</v>
      </c>
      <c r="BG590" s="48" t="str">
        <f t="shared" si="170"/>
        <v>ok</v>
      </c>
    </row>
    <row r="591" spans="1:59" ht="26.25" customHeight="1">
      <c r="A591" s="122"/>
      <c r="B591" s="123" t="e">
        <f t="shared" si="175"/>
        <v>#DIV/0!</v>
      </c>
      <c r="C591" s="122"/>
      <c r="D591" s="124" t="s">
        <v>1224</v>
      </c>
      <c r="E591" s="86">
        <v>11068</v>
      </c>
      <c r="F591" s="125" t="s">
        <v>28</v>
      </c>
      <c r="G591" s="88" t="s">
        <v>1225</v>
      </c>
      <c r="H591" s="185" t="s">
        <v>76</v>
      </c>
      <c r="I591" s="200"/>
      <c r="J591" s="94"/>
      <c r="K591" s="94">
        <v>0</v>
      </c>
      <c r="L591" s="94">
        <v>355</v>
      </c>
      <c r="M591" s="186">
        <f t="shared" si="164"/>
        <v>355</v>
      </c>
      <c r="N591" s="92">
        <v>0.25190000000000001</v>
      </c>
      <c r="O591" s="93">
        <f t="shared" si="165"/>
        <v>444.42</v>
      </c>
      <c r="P591" s="93"/>
      <c r="Q591" s="93">
        <f t="shared" si="166"/>
        <v>0</v>
      </c>
      <c r="R591" s="93">
        <f t="shared" si="167"/>
        <v>0</v>
      </c>
      <c r="S591" s="94">
        <f t="shared" si="168"/>
        <v>0</v>
      </c>
      <c r="T591" s="118"/>
      <c r="U591" s="118"/>
      <c r="V591" s="6" t="str">
        <f t="shared" si="173"/>
        <v>14.51</v>
      </c>
      <c r="W591" s="6" t="b">
        <f t="shared" si="174"/>
        <v>0</v>
      </c>
      <c r="X591" s="118"/>
      <c r="Y591" s="118"/>
      <c r="Z591" s="118"/>
      <c r="AA591" s="204"/>
      <c r="AB591" s="85" t="s">
        <v>1204</v>
      </c>
      <c r="AC591" s="95">
        <v>0</v>
      </c>
      <c r="AD591" s="96">
        <v>0</v>
      </c>
      <c r="AE591" s="97" t="s">
        <v>64</v>
      </c>
      <c r="AF591" s="89" t="s">
        <v>64</v>
      </c>
      <c r="AG591" s="98">
        <v>0</v>
      </c>
      <c r="AH591" s="90" t="s">
        <v>64</v>
      </c>
      <c r="AI591" s="90" t="s">
        <v>64</v>
      </c>
      <c r="AJ591" s="90" t="s">
        <v>64</v>
      </c>
      <c r="AK591" s="91" t="s">
        <v>64</v>
      </c>
      <c r="AL591" s="99" t="s">
        <v>64</v>
      </c>
      <c r="AM591" s="93" t="s">
        <v>64</v>
      </c>
      <c r="AN591" s="93">
        <v>0</v>
      </c>
      <c r="AO591" s="93">
        <v>0</v>
      </c>
      <c r="AP591" s="93">
        <v>0</v>
      </c>
      <c r="AQ591" s="94">
        <v>0</v>
      </c>
      <c r="AR591" s="48" t="str">
        <f t="shared" si="172"/>
        <v>revisar</v>
      </c>
      <c r="AS591" s="48" t="str">
        <f t="shared" si="172"/>
        <v>revisar</v>
      </c>
      <c r="AT591" s="48" t="str">
        <f t="shared" si="172"/>
        <v>revisar</v>
      </c>
      <c r="AU591" s="48" t="str">
        <f t="shared" si="172"/>
        <v>revisar</v>
      </c>
      <c r="AV591" s="48" t="str">
        <f t="shared" si="172"/>
        <v>revisar</v>
      </c>
      <c r="AW591" s="48" t="str">
        <f t="shared" si="172"/>
        <v>ok</v>
      </c>
      <c r="AX591" s="48" t="str">
        <f t="shared" si="172"/>
        <v>revisar</v>
      </c>
      <c r="AY591" s="48" t="str">
        <f t="shared" si="172"/>
        <v>revisar</v>
      </c>
      <c r="AZ591" s="48" t="str">
        <f t="shared" si="172"/>
        <v>revisar</v>
      </c>
      <c r="BA591" s="48" t="str">
        <f t="shared" si="172"/>
        <v>revisar</v>
      </c>
      <c r="BB591" s="48" t="str">
        <f t="shared" si="172"/>
        <v>revisar</v>
      </c>
      <c r="BC591" s="48" t="str">
        <f t="shared" si="172"/>
        <v>revisar</v>
      </c>
      <c r="BD591" s="48" t="str">
        <f t="shared" si="171"/>
        <v>ok</v>
      </c>
      <c r="BE591" s="48" t="str">
        <f t="shared" si="171"/>
        <v>ok</v>
      </c>
      <c r="BF591" s="48" t="str">
        <f t="shared" si="171"/>
        <v>ok</v>
      </c>
      <c r="BG591" s="48" t="str">
        <f t="shared" si="170"/>
        <v>ok</v>
      </c>
    </row>
    <row r="592" spans="1:59" ht="26.25" customHeight="1">
      <c r="A592" s="122"/>
      <c r="B592" s="123" t="e">
        <f t="shared" si="175"/>
        <v>#DIV/0!</v>
      </c>
      <c r="C592" s="122"/>
      <c r="D592" s="124" t="s">
        <v>1226</v>
      </c>
      <c r="E592" s="86">
        <v>11029</v>
      </c>
      <c r="F592" s="125" t="s">
        <v>28</v>
      </c>
      <c r="G592" s="88" t="s">
        <v>1227</v>
      </c>
      <c r="H592" s="185" t="s">
        <v>1228</v>
      </c>
      <c r="I592" s="200"/>
      <c r="J592" s="94"/>
      <c r="K592" s="94">
        <v>0</v>
      </c>
      <c r="L592" s="94">
        <v>2.11</v>
      </c>
      <c r="M592" s="186">
        <f t="shared" si="164"/>
        <v>2.11</v>
      </c>
      <c r="N592" s="92">
        <v>0.25190000000000001</v>
      </c>
      <c r="O592" s="93">
        <f t="shared" si="165"/>
        <v>2.64</v>
      </c>
      <c r="P592" s="93"/>
      <c r="Q592" s="93">
        <f t="shared" si="166"/>
        <v>0</v>
      </c>
      <c r="R592" s="93">
        <f t="shared" si="167"/>
        <v>0</v>
      </c>
      <c r="S592" s="94">
        <f t="shared" si="168"/>
        <v>0</v>
      </c>
      <c r="T592" s="118"/>
      <c r="U592" s="118"/>
      <c r="V592" s="6" t="str">
        <f t="shared" si="173"/>
        <v>14.52</v>
      </c>
      <c r="W592" s="6" t="b">
        <f t="shared" si="174"/>
        <v>0</v>
      </c>
      <c r="X592" s="118"/>
      <c r="Y592" s="118"/>
      <c r="Z592" s="118"/>
      <c r="AA592" s="204"/>
      <c r="AB592" s="85" t="s">
        <v>1206</v>
      </c>
      <c r="AC592" s="95">
        <v>0</v>
      </c>
      <c r="AD592" s="96">
        <v>0</v>
      </c>
      <c r="AE592" s="97" t="s">
        <v>64</v>
      </c>
      <c r="AF592" s="89" t="s">
        <v>64</v>
      </c>
      <c r="AG592" s="98">
        <v>0</v>
      </c>
      <c r="AH592" s="90" t="s">
        <v>64</v>
      </c>
      <c r="AI592" s="90" t="s">
        <v>64</v>
      </c>
      <c r="AJ592" s="90" t="s">
        <v>64</v>
      </c>
      <c r="AK592" s="91" t="s">
        <v>64</v>
      </c>
      <c r="AL592" s="99" t="s">
        <v>64</v>
      </c>
      <c r="AM592" s="93" t="s">
        <v>64</v>
      </c>
      <c r="AN592" s="93">
        <v>0</v>
      </c>
      <c r="AO592" s="93">
        <v>0</v>
      </c>
      <c r="AP592" s="93">
        <v>0</v>
      </c>
      <c r="AQ592" s="94">
        <v>0</v>
      </c>
      <c r="AR592" s="48" t="str">
        <f t="shared" si="172"/>
        <v>revisar</v>
      </c>
      <c r="AS592" s="48" t="str">
        <f t="shared" si="172"/>
        <v>revisar</v>
      </c>
      <c r="AT592" s="48" t="str">
        <f t="shared" si="172"/>
        <v>revisar</v>
      </c>
      <c r="AU592" s="48" t="str">
        <f t="shared" si="172"/>
        <v>revisar</v>
      </c>
      <c r="AV592" s="48" t="str">
        <f t="shared" si="172"/>
        <v>revisar</v>
      </c>
      <c r="AW592" s="48" t="str">
        <f t="shared" si="172"/>
        <v>ok</v>
      </c>
      <c r="AX592" s="48" t="str">
        <f t="shared" si="172"/>
        <v>revisar</v>
      </c>
      <c r="AY592" s="48" t="str">
        <f t="shared" si="172"/>
        <v>revisar</v>
      </c>
      <c r="AZ592" s="48" t="str">
        <f t="shared" si="172"/>
        <v>revisar</v>
      </c>
      <c r="BA592" s="48" t="str">
        <f t="shared" si="172"/>
        <v>revisar</v>
      </c>
      <c r="BB592" s="48" t="str">
        <f t="shared" si="172"/>
        <v>revisar</v>
      </c>
      <c r="BC592" s="48" t="str">
        <f t="shared" si="172"/>
        <v>revisar</v>
      </c>
      <c r="BD592" s="48" t="str">
        <f t="shared" si="171"/>
        <v>ok</v>
      </c>
      <c r="BE592" s="48" t="str">
        <f t="shared" si="171"/>
        <v>ok</v>
      </c>
      <c r="BF592" s="48" t="str">
        <f t="shared" si="171"/>
        <v>ok</v>
      </c>
      <c r="BG592" s="48" t="str">
        <f t="shared" si="170"/>
        <v>ok</v>
      </c>
    </row>
    <row r="593" spans="1:59" ht="26.25" customHeight="1">
      <c r="A593" s="122"/>
      <c r="B593" s="123" t="e">
        <f t="shared" si="175"/>
        <v>#DIV/0!</v>
      </c>
      <c r="C593" s="122"/>
      <c r="D593" s="124" t="s">
        <v>1229</v>
      </c>
      <c r="E593" s="86">
        <v>4314</v>
      </c>
      <c r="F593" s="125" t="s">
        <v>28</v>
      </c>
      <c r="G593" s="88" t="s">
        <v>1230</v>
      </c>
      <c r="H593" s="185" t="s">
        <v>1228</v>
      </c>
      <c r="I593" s="200"/>
      <c r="J593" s="94"/>
      <c r="K593" s="94">
        <v>0</v>
      </c>
      <c r="L593" s="94">
        <v>4.09</v>
      </c>
      <c r="M593" s="186">
        <f t="shared" si="164"/>
        <v>4.09</v>
      </c>
      <c r="N593" s="92">
        <v>0.25190000000000001</v>
      </c>
      <c r="O593" s="93">
        <f t="shared" si="165"/>
        <v>5.12</v>
      </c>
      <c r="P593" s="93"/>
      <c r="Q593" s="93">
        <f t="shared" si="166"/>
        <v>0</v>
      </c>
      <c r="R593" s="93">
        <f t="shared" si="167"/>
        <v>0</v>
      </c>
      <c r="S593" s="94">
        <f t="shared" si="168"/>
        <v>0</v>
      </c>
      <c r="T593" s="118"/>
      <c r="U593" s="118"/>
      <c r="V593" s="6" t="str">
        <f t="shared" si="173"/>
        <v>14.53</v>
      </c>
      <c r="W593" s="6" t="b">
        <f t="shared" si="174"/>
        <v>0</v>
      </c>
      <c r="X593" s="118"/>
      <c r="Y593" s="118"/>
      <c r="Z593" s="118"/>
      <c r="AA593" s="204"/>
      <c r="AB593" s="85" t="s">
        <v>1208</v>
      </c>
      <c r="AC593" s="95">
        <v>0</v>
      </c>
      <c r="AD593" s="96">
        <v>0</v>
      </c>
      <c r="AE593" s="97" t="s">
        <v>64</v>
      </c>
      <c r="AF593" s="89" t="s">
        <v>64</v>
      </c>
      <c r="AG593" s="98">
        <v>0</v>
      </c>
      <c r="AH593" s="90" t="s">
        <v>64</v>
      </c>
      <c r="AI593" s="90" t="s">
        <v>64</v>
      </c>
      <c r="AJ593" s="90" t="s">
        <v>64</v>
      </c>
      <c r="AK593" s="91" t="s">
        <v>64</v>
      </c>
      <c r="AL593" s="99" t="s">
        <v>64</v>
      </c>
      <c r="AM593" s="93" t="s">
        <v>64</v>
      </c>
      <c r="AN593" s="93">
        <v>0</v>
      </c>
      <c r="AO593" s="93">
        <v>0</v>
      </c>
      <c r="AP593" s="93">
        <v>0</v>
      </c>
      <c r="AQ593" s="94">
        <v>0</v>
      </c>
      <c r="AR593" s="48" t="str">
        <f t="shared" si="172"/>
        <v>revisar</v>
      </c>
      <c r="AS593" s="48" t="str">
        <f t="shared" si="172"/>
        <v>revisar</v>
      </c>
      <c r="AT593" s="48" t="str">
        <f t="shared" si="172"/>
        <v>revisar</v>
      </c>
      <c r="AU593" s="48" t="str">
        <f t="shared" si="172"/>
        <v>revisar</v>
      </c>
      <c r="AV593" s="48" t="str">
        <f t="shared" si="172"/>
        <v>revisar</v>
      </c>
      <c r="AW593" s="48" t="str">
        <f t="shared" si="172"/>
        <v>ok</v>
      </c>
      <c r="AX593" s="48" t="str">
        <f t="shared" si="172"/>
        <v>revisar</v>
      </c>
      <c r="AY593" s="48" t="str">
        <f t="shared" si="172"/>
        <v>revisar</v>
      </c>
      <c r="AZ593" s="48" t="str">
        <f t="shared" si="172"/>
        <v>revisar</v>
      </c>
      <c r="BA593" s="48" t="str">
        <f t="shared" si="172"/>
        <v>revisar</v>
      </c>
      <c r="BB593" s="48" t="str">
        <f t="shared" si="172"/>
        <v>revisar</v>
      </c>
      <c r="BC593" s="48" t="str">
        <f t="shared" si="172"/>
        <v>revisar</v>
      </c>
      <c r="BD593" s="48" t="str">
        <f t="shared" si="171"/>
        <v>ok</v>
      </c>
      <c r="BE593" s="48" t="str">
        <f t="shared" si="171"/>
        <v>ok</v>
      </c>
      <c r="BF593" s="48" t="str">
        <f t="shared" si="171"/>
        <v>ok</v>
      </c>
      <c r="BG593" s="48" t="str">
        <f t="shared" si="170"/>
        <v>ok</v>
      </c>
    </row>
    <row r="594" spans="1:59" ht="26.25" customHeight="1">
      <c r="A594" s="122"/>
      <c r="B594" s="123" t="e">
        <f t="shared" si="175"/>
        <v>#DIV/0!</v>
      </c>
      <c r="C594" s="122"/>
      <c r="D594" s="124" t="s">
        <v>1231</v>
      </c>
      <c r="E594" s="86">
        <v>11059</v>
      </c>
      <c r="F594" s="125" t="s">
        <v>28</v>
      </c>
      <c r="G594" s="88" t="s">
        <v>1232</v>
      </c>
      <c r="H594" s="185" t="s">
        <v>76</v>
      </c>
      <c r="I594" s="200"/>
      <c r="J594" s="94"/>
      <c r="K594" s="94">
        <v>0</v>
      </c>
      <c r="L594" s="94">
        <v>0.36</v>
      </c>
      <c r="M594" s="186">
        <f t="shared" si="164"/>
        <v>0.36</v>
      </c>
      <c r="N594" s="92">
        <v>0.25190000000000001</v>
      </c>
      <c r="O594" s="93">
        <f t="shared" si="165"/>
        <v>0.45</v>
      </c>
      <c r="P594" s="93"/>
      <c r="Q594" s="93">
        <f t="shared" si="166"/>
        <v>0</v>
      </c>
      <c r="R594" s="93">
        <f t="shared" si="167"/>
        <v>0</v>
      </c>
      <c r="S594" s="94">
        <f t="shared" si="168"/>
        <v>0</v>
      </c>
      <c r="T594" s="118"/>
      <c r="U594" s="118"/>
      <c r="V594" s="6" t="str">
        <f t="shared" si="173"/>
        <v>14.54</v>
      </c>
      <c r="W594" s="6" t="b">
        <f t="shared" si="174"/>
        <v>0</v>
      </c>
      <c r="X594" s="118"/>
      <c r="Y594" s="118"/>
      <c r="Z594" s="118"/>
      <c r="AA594" s="204"/>
      <c r="AB594" s="85" t="s">
        <v>1210</v>
      </c>
      <c r="AC594" s="95">
        <v>0</v>
      </c>
      <c r="AD594" s="96">
        <v>0</v>
      </c>
      <c r="AE594" s="97" t="s">
        <v>64</v>
      </c>
      <c r="AF594" s="89" t="s">
        <v>64</v>
      </c>
      <c r="AG594" s="98">
        <v>0</v>
      </c>
      <c r="AH594" s="90" t="s">
        <v>64</v>
      </c>
      <c r="AI594" s="90" t="s">
        <v>64</v>
      </c>
      <c r="AJ594" s="90" t="s">
        <v>64</v>
      </c>
      <c r="AK594" s="91" t="s">
        <v>64</v>
      </c>
      <c r="AL594" s="99" t="s">
        <v>64</v>
      </c>
      <c r="AM594" s="93" t="s">
        <v>64</v>
      </c>
      <c r="AN594" s="93">
        <v>0</v>
      </c>
      <c r="AO594" s="93">
        <v>0</v>
      </c>
      <c r="AP594" s="93">
        <v>0</v>
      </c>
      <c r="AQ594" s="94">
        <v>0</v>
      </c>
      <c r="AR594" s="48" t="str">
        <f t="shared" si="172"/>
        <v>revisar</v>
      </c>
      <c r="AS594" s="48" t="str">
        <f t="shared" si="172"/>
        <v>revisar</v>
      </c>
      <c r="AT594" s="48" t="str">
        <f t="shared" si="172"/>
        <v>revisar</v>
      </c>
      <c r="AU594" s="48" t="str">
        <f t="shared" si="172"/>
        <v>revisar</v>
      </c>
      <c r="AV594" s="48" t="str">
        <f t="shared" si="172"/>
        <v>revisar</v>
      </c>
      <c r="AW594" s="48" t="str">
        <f t="shared" si="172"/>
        <v>ok</v>
      </c>
      <c r="AX594" s="48" t="str">
        <f t="shared" si="172"/>
        <v>revisar</v>
      </c>
      <c r="AY594" s="48" t="str">
        <f t="shared" si="172"/>
        <v>revisar</v>
      </c>
      <c r="AZ594" s="48" t="str">
        <f t="shared" si="172"/>
        <v>revisar</v>
      </c>
      <c r="BA594" s="48" t="str">
        <f t="shared" si="172"/>
        <v>revisar</v>
      </c>
      <c r="BB594" s="48" t="str">
        <f t="shared" si="172"/>
        <v>revisar</v>
      </c>
      <c r="BC594" s="48" t="str">
        <f t="shared" si="172"/>
        <v>revisar</v>
      </c>
      <c r="BD594" s="48" t="str">
        <f t="shared" si="171"/>
        <v>ok</v>
      </c>
      <c r="BE594" s="48" t="str">
        <f t="shared" si="171"/>
        <v>ok</v>
      </c>
      <c r="BF594" s="48" t="str">
        <f t="shared" si="171"/>
        <v>ok</v>
      </c>
      <c r="BG594" s="48" t="str">
        <f t="shared" si="170"/>
        <v>ok</v>
      </c>
    </row>
    <row r="595" spans="1:59" ht="26.25" customHeight="1">
      <c r="A595" s="122"/>
      <c r="B595" s="123" t="e">
        <f t="shared" si="175"/>
        <v>#DIV/0!</v>
      </c>
      <c r="C595" s="122"/>
      <c r="D595" s="124" t="s">
        <v>1233</v>
      </c>
      <c r="E595" s="86">
        <v>4306</v>
      </c>
      <c r="F595" s="125" t="s">
        <v>28</v>
      </c>
      <c r="G595" s="88" t="s">
        <v>1234</v>
      </c>
      <c r="H595" s="185" t="s">
        <v>76</v>
      </c>
      <c r="I595" s="200"/>
      <c r="J595" s="94"/>
      <c r="K595" s="94">
        <v>0</v>
      </c>
      <c r="L595" s="94">
        <v>2.76</v>
      </c>
      <c r="M595" s="186">
        <f t="shared" si="164"/>
        <v>2.76</v>
      </c>
      <c r="N595" s="92">
        <v>0.25190000000000001</v>
      </c>
      <c r="O595" s="93">
        <f t="shared" si="165"/>
        <v>3.45</v>
      </c>
      <c r="P595" s="93"/>
      <c r="Q595" s="93">
        <f t="shared" si="166"/>
        <v>0</v>
      </c>
      <c r="R595" s="93">
        <f t="shared" si="167"/>
        <v>0</v>
      </c>
      <c r="S595" s="94">
        <f t="shared" si="168"/>
        <v>0</v>
      </c>
      <c r="T595" s="118"/>
      <c r="U595" s="118"/>
      <c r="V595" s="6" t="str">
        <f t="shared" si="173"/>
        <v>14.55</v>
      </c>
      <c r="W595" s="6" t="b">
        <f t="shared" si="174"/>
        <v>0</v>
      </c>
      <c r="X595" s="118"/>
      <c r="Y595" s="118"/>
      <c r="Z595" s="118"/>
      <c r="AA595" s="204"/>
      <c r="AB595" s="85" t="s">
        <v>1212</v>
      </c>
      <c r="AC595" s="95">
        <v>0</v>
      </c>
      <c r="AD595" s="96">
        <v>0</v>
      </c>
      <c r="AE595" s="97" t="s">
        <v>64</v>
      </c>
      <c r="AF595" s="89" t="s">
        <v>64</v>
      </c>
      <c r="AG595" s="98">
        <v>0</v>
      </c>
      <c r="AH595" s="90" t="s">
        <v>64</v>
      </c>
      <c r="AI595" s="90" t="s">
        <v>64</v>
      </c>
      <c r="AJ595" s="90" t="s">
        <v>64</v>
      </c>
      <c r="AK595" s="91" t="s">
        <v>64</v>
      </c>
      <c r="AL595" s="99" t="s">
        <v>64</v>
      </c>
      <c r="AM595" s="93" t="s">
        <v>64</v>
      </c>
      <c r="AN595" s="93">
        <v>0</v>
      </c>
      <c r="AO595" s="93">
        <v>0</v>
      </c>
      <c r="AP595" s="93">
        <v>0</v>
      </c>
      <c r="AQ595" s="94">
        <v>0</v>
      </c>
      <c r="AR595" s="48" t="str">
        <f t="shared" si="172"/>
        <v>revisar</v>
      </c>
      <c r="AS595" s="48" t="str">
        <f t="shared" si="172"/>
        <v>revisar</v>
      </c>
      <c r="AT595" s="48" t="str">
        <f t="shared" si="172"/>
        <v>revisar</v>
      </c>
      <c r="AU595" s="48" t="str">
        <f t="shared" si="172"/>
        <v>revisar</v>
      </c>
      <c r="AV595" s="48" t="str">
        <f t="shared" si="172"/>
        <v>revisar</v>
      </c>
      <c r="AW595" s="48" t="str">
        <f t="shared" si="172"/>
        <v>ok</v>
      </c>
      <c r="AX595" s="48" t="str">
        <f t="shared" si="172"/>
        <v>revisar</v>
      </c>
      <c r="AY595" s="48" t="str">
        <f t="shared" si="172"/>
        <v>revisar</v>
      </c>
      <c r="AZ595" s="48" t="str">
        <f t="shared" si="172"/>
        <v>revisar</v>
      </c>
      <c r="BA595" s="48" t="str">
        <f t="shared" si="172"/>
        <v>revisar</v>
      </c>
      <c r="BB595" s="48" t="str">
        <f t="shared" si="172"/>
        <v>revisar</v>
      </c>
      <c r="BC595" s="48" t="str">
        <f t="shared" si="172"/>
        <v>revisar</v>
      </c>
      <c r="BD595" s="48" t="str">
        <f t="shared" si="171"/>
        <v>ok</v>
      </c>
      <c r="BE595" s="48" t="str">
        <f t="shared" si="171"/>
        <v>ok</v>
      </c>
      <c r="BF595" s="48" t="str">
        <f t="shared" si="171"/>
        <v>ok</v>
      </c>
      <c r="BG595" s="48" t="str">
        <f t="shared" si="170"/>
        <v>ok</v>
      </c>
    </row>
    <row r="596" spans="1:59" ht="26.25" customHeight="1">
      <c r="A596" s="122"/>
      <c r="B596" s="123" t="e">
        <f t="shared" si="175"/>
        <v>#DIV/0!</v>
      </c>
      <c r="C596" s="122"/>
      <c r="D596" s="124" t="s">
        <v>1235</v>
      </c>
      <c r="E596" s="86">
        <v>4302</v>
      </c>
      <c r="F596" s="125" t="s">
        <v>28</v>
      </c>
      <c r="G596" s="88" t="s">
        <v>1236</v>
      </c>
      <c r="H596" s="185" t="s">
        <v>76</v>
      </c>
      <c r="I596" s="200"/>
      <c r="J596" s="94"/>
      <c r="K596" s="94">
        <v>0</v>
      </c>
      <c r="L596" s="94">
        <v>4.28</v>
      </c>
      <c r="M596" s="186">
        <f t="shared" si="164"/>
        <v>4.28</v>
      </c>
      <c r="N596" s="92">
        <v>0.25190000000000001</v>
      </c>
      <c r="O596" s="93">
        <f t="shared" si="165"/>
        <v>5.35</v>
      </c>
      <c r="P596" s="93"/>
      <c r="Q596" s="93">
        <f t="shared" si="166"/>
        <v>0</v>
      </c>
      <c r="R596" s="93">
        <f t="shared" si="167"/>
        <v>0</v>
      </c>
      <c r="S596" s="94">
        <f t="shared" si="168"/>
        <v>0</v>
      </c>
      <c r="T596" s="118"/>
      <c r="U596" s="118"/>
      <c r="V596" s="6" t="str">
        <f t="shared" si="173"/>
        <v>14.56</v>
      </c>
      <c r="W596" s="6" t="b">
        <f t="shared" si="174"/>
        <v>0</v>
      </c>
      <c r="X596" s="118"/>
      <c r="Y596" s="118"/>
      <c r="Z596" s="118"/>
      <c r="AA596" s="204"/>
      <c r="AB596" s="85" t="s">
        <v>1214</v>
      </c>
      <c r="AC596" s="95">
        <v>0</v>
      </c>
      <c r="AD596" s="96">
        <v>0</v>
      </c>
      <c r="AE596" s="97" t="s">
        <v>64</v>
      </c>
      <c r="AF596" s="89" t="s">
        <v>64</v>
      </c>
      <c r="AG596" s="98">
        <v>0</v>
      </c>
      <c r="AH596" s="90" t="s">
        <v>64</v>
      </c>
      <c r="AI596" s="90" t="s">
        <v>64</v>
      </c>
      <c r="AJ596" s="90" t="s">
        <v>64</v>
      </c>
      <c r="AK596" s="91" t="s">
        <v>64</v>
      </c>
      <c r="AL596" s="99" t="s">
        <v>64</v>
      </c>
      <c r="AM596" s="93" t="s">
        <v>64</v>
      </c>
      <c r="AN596" s="93">
        <v>0</v>
      </c>
      <c r="AO596" s="93">
        <v>0</v>
      </c>
      <c r="AP596" s="93">
        <v>0</v>
      </c>
      <c r="AQ596" s="94">
        <v>0</v>
      </c>
      <c r="AR596" s="48" t="str">
        <f t="shared" si="172"/>
        <v>revisar</v>
      </c>
      <c r="AS596" s="48" t="str">
        <f t="shared" si="172"/>
        <v>revisar</v>
      </c>
      <c r="AT596" s="48" t="str">
        <f t="shared" si="172"/>
        <v>revisar</v>
      </c>
      <c r="AU596" s="48" t="str">
        <f t="shared" si="172"/>
        <v>revisar</v>
      </c>
      <c r="AV596" s="48" t="str">
        <f t="shared" si="172"/>
        <v>revisar</v>
      </c>
      <c r="AW596" s="48" t="str">
        <f t="shared" si="172"/>
        <v>ok</v>
      </c>
      <c r="AX596" s="48" t="str">
        <f t="shared" si="172"/>
        <v>revisar</v>
      </c>
      <c r="AY596" s="48" t="str">
        <f t="shared" si="172"/>
        <v>revisar</v>
      </c>
      <c r="AZ596" s="48" t="str">
        <f t="shared" si="172"/>
        <v>revisar</v>
      </c>
      <c r="BA596" s="48" t="str">
        <f t="shared" si="172"/>
        <v>revisar</v>
      </c>
      <c r="BB596" s="48" t="str">
        <f t="shared" si="172"/>
        <v>revisar</v>
      </c>
      <c r="BC596" s="48" t="str">
        <f t="shared" si="172"/>
        <v>revisar</v>
      </c>
      <c r="BD596" s="48" t="str">
        <f t="shared" si="171"/>
        <v>ok</v>
      </c>
      <c r="BE596" s="48" t="str">
        <f t="shared" si="171"/>
        <v>ok</v>
      </c>
      <c r="BF596" s="48" t="str">
        <f t="shared" si="171"/>
        <v>ok</v>
      </c>
      <c r="BG596" s="48" t="str">
        <f t="shared" si="170"/>
        <v>ok</v>
      </c>
    </row>
    <row r="597" spans="1:59" ht="26.25" customHeight="1">
      <c r="A597" s="122"/>
      <c r="B597" s="123" t="e">
        <f t="shared" si="175"/>
        <v>#DIV/0!</v>
      </c>
      <c r="C597" s="122"/>
      <c r="D597" s="124" t="s">
        <v>1237</v>
      </c>
      <c r="E597" s="86">
        <v>1607</v>
      </c>
      <c r="F597" s="125" t="s">
        <v>28</v>
      </c>
      <c r="G597" s="88" t="s">
        <v>1238</v>
      </c>
      <c r="H597" s="185" t="s">
        <v>1228</v>
      </c>
      <c r="I597" s="200"/>
      <c r="J597" s="94"/>
      <c r="K597" s="94">
        <v>0</v>
      </c>
      <c r="L597" s="94">
        <v>0.28000000000000003</v>
      </c>
      <c r="M597" s="186">
        <f t="shared" si="164"/>
        <v>0.28000000000000003</v>
      </c>
      <c r="N597" s="92">
        <v>0.25190000000000001</v>
      </c>
      <c r="O597" s="93">
        <f t="shared" si="165"/>
        <v>0.35</v>
      </c>
      <c r="P597" s="93"/>
      <c r="Q597" s="93">
        <f t="shared" si="166"/>
        <v>0</v>
      </c>
      <c r="R597" s="93">
        <f t="shared" si="167"/>
        <v>0</v>
      </c>
      <c r="S597" s="94">
        <f t="shared" si="168"/>
        <v>0</v>
      </c>
      <c r="T597" s="118"/>
      <c r="U597" s="118"/>
      <c r="V597" s="6" t="str">
        <f t="shared" si="173"/>
        <v>14.57</v>
      </c>
      <c r="W597" s="6" t="b">
        <f t="shared" si="174"/>
        <v>0</v>
      </c>
      <c r="X597" s="118"/>
      <c r="Y597" s="118"/>
      <c r="Z597" s="118"/>
      <c r="AA597" s="204"/>
      <c r="AB597" s="85" t="s">
        <v>1216</v>
      </c>
      <c r="AC597" s="95">
        <v>0</v>
      </c>
      <c r="AD597" s="96">
        <v>0</v>
      </c>
      <c r="AE597" s="97" t="s">
        <v>64</v>
      </c>
      <c r="AF597" s="89" t="s">
        <v>64</v>
      </c>
      <c r="AG597" s="98">
        <v>0</v>
      </c>
      <c r="AH597" s="90" t="s">
        <v>64</v>
      </c>
      <c r="AI597" s="90" t="s">
        <v>64</v>
      </c>
      <c r="AJ597" s="90" t="s">
        <v>64</v>
      </c>
      <c r="AK597" s="91" t="s">
        <v>64</v>
      </c>
      <c r="AL597" s="99" t="s">
        <v>64</v>
      </c>
      <c r="AM597" s="93" t="s">
        <v>64</v>
      </c>
      <c r="AN597" s="93">
        <v>0</v>
      </c>
      <c r="AO597" s="93">
        <v>0</v>
      </c>
      <c r="AP597" s="93">
        <v>0</v>
      </c>
      <c r="AQ597" s="94">
        <v>0</v>
      </c>
      <c r="AR597" s="48" t="str">
        <f t="shared" si="172"/>
        <v>revisar</v>
      </c>
      <c r="AS597" s="48" t="str">
        <f t="shared" si="172"/>
        <v>revisar</v>
      </c>
      <c r="AT597" s="48" t="str">
        <f t="shared" si="172"/>
        <v>revisar</v>
      </c>
      <c r="AU597" s="48" t="str">
        <f t="shared" si="172"/>
        <v>revisar</v>
      </c>
      <c r="AV597" s="48" t="str">
        <f t="shared" si="172"/>
        <v>revisar</v>
      </c>
      <c r="AW597" s="48" t="str">
        <f t="shared" si="172"/>
        <v>ok</v>
      </c>
      <c r="AX597" s="48" t="str">
        <f t="shared" si="172"/>
        <v>revisar</v>
      </c>
      <c r="AY597" s="48" t="str">
        <f t="shared" si="172"/>
        <v>revisar</v>
      </c>
      <c r="AZ597" s="48" t="str">
        <f t="shared" si="172"/>
        <v>revisar</v>
      </c>
      <c r="BA597" s="48" t="str">
        <f t="shared" si="172"/>
        <v>revisar</v>
      </c>
      <c r="BB597" s="48" t="str">
        <f t="shared" si="172"/>
        <v>revisar</v>
      </c>
      <c r="BC597" s="48" t="str">
        <f t="shared" si="172"/>
        <v>revisar</v>
      </c>
      <c r="BD597" s="48" t="str">
        <f t="shared" si="171"/>
        <v>ok</v>
      </c>
      <c r="BE597" s="48" t="str">
        <f t="shared" si="171"/>
        <v>ok</v>
      </c>
      <c r="BF597" s="48" t="str">
        <f t="shared" si="171"/>
        <v>ok</v>
      </c>
      <c r="BG597" s="48" t="str">
        <f t="shared" si="170"/>
        <v>ok</v>
      </c>
    </row>
    <row r="598" spans="1:59" ht="26.25" customHeight="1">
      <c r="A598" s="122"/>
      <c r="B598" s="123" t="e">
        <f t="shared" si="175"/>
        <v>#DIV/0!</v>
      </c>
      <c r="C598" s="122"/>
      <c r="D598" s="124" t="s">
        <v>1239</v>
      </c>
      <c r="E598" s="86">
        <v>21142</v>
      </c>
      <c r="F598" s="125" t="s">
        <v>28</v>
      </c>
      <c r="G598" s="88" t="s">
        <v>1240</v>
      </c>
      <c r="H598" s="185" t="s">
        <v>76</v>
      </c>
      <c r="I598" s="200"/>
      <c r="J598" s="94"/>
      <c r="K598" s="94">
        <v>0</v>
      </c>
      <c r="L598" s="94">
        <v>35.35</v>
      </c>
      <c r="M598" s="186">
        <f t="shared" si="164"/>
        <v>35.35</v>
      </c>
      <c r="N598" s="92">
        <v>0.25190000000000001</v>
      </c>
      <c r="O598" s="93">
        <f t="shared" si="165"/>
        <v>44.25</v>
      </c>
      <c r="P598" s="93"/>
      <c r="Q598" s="93">
        <f t="shared" si="166"/>
        <v>0</v>
      </c>
      <c r="R598" s="93">
        <f t="shared" si="167"/>
        <v>0</v>
      </c>
      <c r="S598" s="94">
        <f t="shared" si="168"/>
        <v>0</v>
      </c>
      <c r="T598" s="118"/>
      <c r="U598" s="118"/>
      <c r="V598" s="6" t="str">
        <f t="shared" si="173"/>
        <v>14.58</v>
      </c>
      <c r="W598" s="6" t="b">
        <f t="shared" si="174"/>
        <v>0</v>
      </c>
      <c r="X598" s="118"/>
      <c r="Y598" s="118"/>
      <c r="Z598" s="118"/>
      <c r="AA598" s="204"/>
      <c r="AB598" s="85" t="s">
        <v>1218</v>
      </c>
      <c r="AC598" s="95">
        <v>0</v>
      </c>
      <c r="AD598" s="96">
        <v>0</v>
      </c>
      <c r="AE598" s="97" t="s">
        <v>64</v>
      </c>
      <c r="AF598" s="89" t="s">
        <v>64</v>
      </c>
      <c r="AG598" s="98">
        <v>0</v>
      </c>
      <c r="AH598" s="90" t="s">
        <v>64</v>
      </c>
      <c r="AI598" s="90" t="s">
        <v>64</v>
      </c>
      <c r="AJ598" s="90" t="s">
        <v>64</v>
      </c>
      <c r="AK598" s="91" t="s">
        <v>64</v>
      </c>
      <c r="AL598" s="99" t="s">
        <v>64</v>
      </c>
      <c r="AM598" s="93" t="s">
        <v>64</v>
      </c>
      <c r="AN598" s="93">
        <v>0</v>
      </c>
      <c r="AO598" s="93">
        <v>0</v>
      </c>
      <c r="AP598" s="93">
        <v>0</v>
      </c>
      <c r="AQ598" s="94">
        <v>0</v>
      </c>
      <c r="AR598" s="48" t="str">
        <f t="shared" si="172"/>
        <v>revisar</v>
      </c>
      <c r="AS598" s="48" t="str">
        <f t="shared" si="172"/>
        <v>revisar</v>
      </c>
      <c r="AT598" s="48" t="str">
        <f t="shared" si="172"/>
        <v>revisar</v>
      </c>
      <c r="AU598" s="48" t="str">
        <f t="shared" si="172"/>
        <v>revisar</v>
      </c>
      <c r="AV598" s="48" t="str">
        <f t="shared" si="172"/>
        <v>revisar</v>
      </c>
      <c r="AW598" s="48" t="str">
        <f t="shared" si="172"/>
        <v>ok</v>
      </c>
      <c r="AX598" s="48" t="str">
        <f t="shared" si="172"/>
        <v>revisar</v>
      </c>
      <c r="AY598" s="48" t="str">
        <f t="shared" si="172"/>
        <v>revisar</v>
      </c>
      <c r="AZ598" s="48" t="str">
        <f t="shared" si="172"/>
        <v>revisar</v>
      </c>
      <c r="BA598" s="48" t="str">
        <f t="shared" si="172"/>
        <v>revisar</v>
      </c>
      <c r="BB598" s="48" t="str">
        <f t="shared" si="172"/>
        <v>revisar</v>
      </c>
      <c r="BC598" s="48" t="str">
        <f t="shared" si="172"/>
        <v>revisar</v>
      </c>
      <c r="BD598" s="48" t="str">
        <f t="shared" si="171"/>
        <v>ok</v>
      </c>
      <c r="BE598" s="48" t="str">
        <f t="shared" si="171"/>
        <v>ok</v>
      </c>
      <c r="BF598" s="48" t="str">
        <f t="shared" si="171"/>
        <v>ok</v>
      </c>
      <c r="BG598" s="48" t="str">
        <f t="shared" si="170"/>
        <v>ok</v>
      </c>
    </row>
    <row r="599" spans="1:59" ht="26.25" customHeight="1">
      <c r="A599" s="122"/>
      <c r="B599" s="123" t="e">
        <f t="shared" si="175"/>
        <v>#DIV/0!</v>
      </c>
      <c r="C599" s="122"/>
      <c r="D599" s="124" t="s">
        <v>1241</v>
      </c>
      <c r="E599" s="86">
        <v>20205</v>
      </c>
      <c r="F599" s="125" t="s">
        <v>28</v>
      </c>
      <c r="G599" s="88" t="s">
        <v>1242</v>
      </c>
      <c r="H599" s="185" t="s">
        <v>46</v>
      </c>
      <c r="I599" s="200"/>
      <c r="J599" s="94"/>
      <c r="K599" s="94">
        <v>0</v>
      </c>
      <c r="L599" s="94">
        <v>2.59</v>
      </c>
      <c r="M599" s="186">
        <f t="shared" si="164"/>
        <v>2.59</v>
      </c>
      <c r="N599" s="92">
        <v>0.25190000000000001</v>
      </c>
      <c r="O599" s="93">
        <f t="shared" si="165"/>
        <v>3.24</v>
      </c>
      <c r="P599" s="93"/>
      <c r="Q599" s="93">
        <f t="shared" si="166"/>
        <v>0</v>
      </c>
      <c r="R599" s="93">
        <f t="shared" si="167"/>
        <v>0</v>
      </c>
      <c r="S599" s="94">
        <f t="shared" si="168"/>
        <v>0</v>
      </c>
      <c r="T599" s="118"/>
      <c r="U599" s="118"/>
      <c r="V599" s="6" t="str">
        <f t="shared" si="173"/>
        <v>14.59</v>
      </c>
      <c r="W599" s="6" t="b">
        <f t="shared" si="174"/>
        <v>0</v>
      </c>
      <c r="X599" s="118"/>
      <c r="Y599" s="118"/>
      <c r="Z599" s="118"/>
      <c r="AA599" s="204"/>
      <c r="AB599" s="85" t="s">
        <v>1220</v>
      </c>
      <c r="AC599" s="95">
        <v>0</v>
      </c>
      <c r="AD599" s="96">
        <v>0</v>
      </c>
      <c r="AE599" s="97" t="s">
        <v>64</v>
      </c>
      <c r="AF599" s="89" t="s">
        <v>64</v>
      </c>
      <c r="AG599" s="98">
        <v>0</v>
      </c>
      <c r="AH599" s="90" t="s">
        <v>64</v>
      </c>
      <c r="AI599" s="90" t="s">
        <v>64</v>
      </c>
      <c r="AJ599" s="90" t="s">
        <v>64</v>
      </c>
      <c r="AK599" s="91" t="s">
        <v>64</v>
      </c>
      <c r="AL599" s="99" t="s">
        <v>64</v>
      </c>
      <c r="AM599" s="93" t="s">
        <v>64</v>
      </c>
      <c r="AN599" s="93">
        <v>0</v>
      </c>
      <c r="AO599" s="93">
        <v>0</v>
      </c>
      <c r="AP599" s="93">
        <v>0</v>
      </c>
      <c r="AQ599" s="94">
        <v>0</v>
      </c>
      <c r="AR599" s="48" t="str">
        <f t="shared" si="172"/>
        <v>revisar</v>
      </c>
      <c r="AS599" s="48" t="str">
        <f t="shared" si="172"/>
        <v>revisar</v>
      </c>
      <c r="AT599" s="48" t="str">
        <f t="shared" si="172"/>
        <v>revisar</v>
      </c>
      <c r="AU599" s="48" t="str">
        <f t="shared" si="172"/>
        <v>revisar</v>
      </c>
      <c r="AV599" s="48" t="str">
        <f t="shared" si="172"/>
        <v>revisar</v>
      </c>
      <c r="AW599" s="48" t="str">
        <f t="shared" si="172"/>
        <v>ok</v>
      </c>
      <c r="AX599" s="48" t="str">
        <f t="shared" si="172"/>
        <v>revisar</v>
      </c>
      <c r="AY599" s="48" t="str">
        <f t="shared" si="172"/>
        <v>revisar</v>
      </c>
      <c r="AZ599" s="48" t="str">
        <f t="shared" si="172"/>
        <v>revisar</v>
      </c>
      <c r="BA599" s="48" t="str">
        <f t="shared" si="172"/>
        <v>revisar</v>
      </c>
      <c r="BB599" s="48" t="str">
        <f t="shared" si="172"/>
        <v>revisar</v>
      </c>
      <c r="BC599" s="48" t="str">
        <f t="shared" si="172"/>
        <v>revisar</v>
      </c>
      <c r="BD599" s="48" t="str">
        <f t="shared" si="171"/>
        <v>ok</v>
      </c>
      <c r="BE599" s="48" t="str">
        <f t="shared" si="171"/>
        <v>ok</v>
      </c>
      <c r="BF599" s="48" t="str">
        <f t="shared" si="171"/>
        <v>ok</v>
      </c>
      <c r="BG599" s="48" t="str">
        <f t="shared" si="170"/>
        <v>ok</v>
      </c>
    </row>
    <row r="600" spans="1:59" ht="26.25" customHeight="1">
      <c r="A600" s="122"/>
      <c r="B600" s="123" t="e">
        <f t="shared" si="175"/>
        <v>#DIV/0!</v>
      </c>
      <c r="C600" s="122"/>
      <c r="D600" s="124" t="s">
        <v>1243</v>
      </c>
      <c r="E600" s="86">
        <v>20212</v>
      </c>
      <c r="F600" s="125" t="s">
        <v>28</v>
      </c>
      <c r="G600" s="88" t="s">
        <v>1244</v>
      </c>
      <c r="H600" s="185" t="s">
        <v>46</v>
      </c>
      <c r="I600" s="200"/>
      <c r="J600" s="94"/>
      <c r="K600" s="94">
        <v>0</v>
      </c>
      <c r="L600" s="94">
        <v>17.41</v>
      </c>
      <c r="M600" s="186">
        <f t="shared" ref="M600" si="176">SUM(K600:L600)</f>
        <v>17.41</v>
      </c>
      <c r="N600" s="92">
        <v>0.25190000000000001</v>
      </c>
      <c r="O600" s="93">
        <f t="shared" si="165"/>
        <v>21.79</v>
      </c>
      <c r="P600" s="93"/>
      <c r="Q600" s="93">
        <f t="shared" si="166"/>
        <v>0</v>
      </c>
      <c r="R600" s="93">
        <f t="shared" si="167"/>
        <v>0</v>
      </c>
      <c r="S600" s="94">
        <f t="shared" si="168"/>
        <v>0</v>
      </c>
      <c r="T600" s="118"/>
      <c r="U600" s="118"/>
      <c r="V600" s="6" t="str">
        <f t="shared" si="173"/>
        <v>14.60</v>
      </c>
      <c r="W600" s="6" t="b">
        <f t="shared" si="174"/>
        <v>0</v>
      </c>
      <c r="X600" s="118"/>
      <c r="Y600" s="118"/>
      <c r="Z600" s="118"/>
      <c r="AA600" s="204"/>
      <c r="AB600" s="85" t="s">
        <v>1222</v>
      </c>
      <c r="AC600" s="95">
        <v>0</v>
      </c>
      <c r="AD600" s="96">
        <v>0</v>
      </c>
      <c r="AE600" s="97" t="s">
        <v>64</v>
      </c>
      <c r="AF600" s="89" t="s">
        <v>64</v>
      </c>
      <c r="AG600" s="98">
        <v>0</v>
      </c>
      <c r="AH600" s="90" t="s">
        <v>64</v>
      </c>
      <c r="AI600" s="90" t="s">
        <v>64</v>
      </c>
      <c r="AJ600" s="90" t="s">
        <v>64</v>
      </c>
      <c r="AK600" s="91" t="s">
        <v>64</v>
      </c>
      <c r="AL600" s="99" t="s">
        <v>64</v>
      </c>
      <c r="AM600" s="93" t="s">
        <v>64</v>
      </c>
      <c r="AN600" s="93">
        <v>0</v>
      </c>
      <c r="AO600" s="93">
        <v>0</v>
      </c>
      <c r="AP600" s="93">
        <v>0</v>
      </c>
      <c r="AQ600" s="94">
        <v>0</v>
      </c>
      <c r="AR600" s="48" t="str">
        <f t="shared" si="172"/>
        <v>revisar</v>
      </c>
      <c r="AS600" s="48" t="str">
        <f t="shared" si="172"/>
        <v>revisar</v>
      </c>
      <c r="AT600" s="48" t="str">
        <f t="shared" si="172"/>
        <v>revisar</v>
      </c>
      <c r="AU600" s="48" t="str">
        <f t="shared" si="172"/>
        <v>revisar</v>
      </c>
      <c r="AV600" s="48" t="str">
        <f t="shared" si="172"/>
        <v>revisar</v>
      </c>
      <c r="AW600" s="48" t="str">
        <f t="shared" si="172"/>
        <v>ok</v>
      </c>
      <c r="AX600" s="48" t="str">
        <f t="shared" si="172"/>
        <v>revisar</v>
      </c>
      <c r="AY600" s="48" t="str">
        <f t="shared" si="172"/>
        <v>revisar</v>
      </c>
      <c r="AZ600" s="48" t="str">
        <f t="shared" si="172"/>
        <v>revisar</v>
      </c>
      <c r="BA600" s="48" t="str">
        <f t="shared" si="172"/>
        <v>revisar</v>
      </c>
      <c r="BB600" s="48" t="str">
        <f t="shared" si="172"/>
        <v>revisar</v>
      </c>
      <c r="BC600" s="48" t="str">
        <f t="shared" si="172"/>
        <v>revisar</v>
      </c>
      <c r="BD600" s="48" t="str">
        <f t="shared" si="171"/>
        <v>ok</v>
      </c>
      <c r="BE600" s="48" t="str">
        <f t="shared" si="171"/>
        <v>ok</v>
      </c>
      <c r="BF600" s="48" t="str">
        <f t="shared" si="171"/>
        <v>ok</v>
      </c>
      <c r="BG600" s="48" t="str">
        <f t="shared" si="170"/>
        <v>ok</v>
      </c>
    </row>
    <row r="601" spans="1:59" ht="6" customHeight="1">
      <c r="A601" s="122"/>
      <c r="B601" s="123"/>
      <c r="C601" s="122"/>
      <c r="D601" s="102"/>
      <c r="E601" s="102"/>
      <c r="F601" s="102"/>
      <c r="G601" s="127"/>
      <c r="H601" s="101"/>
      <c r="I601" s="188"/>
      <c r="J601" s="193"/>
      <c r="K601" s="193"/>
      <c r="L601" s="193"/>
      <c r="M601" s="190"/>
      <c r="N601" s="129"/>
      <c r="O601" s="109"/>
      <c r="P601" s="109"/>
      <c r="Q601" s="109"/>
      <c r="R601" s="109"/>
      <c r="S601" s="110"/>
      <c r="T601" s="118"/>
      <c r="U601" s="118"/>
      <c r="V601" s="6">
        <f t="shared" si="173"/>
        <v>0</v>
      </c>
      <c r="W601" s="6">
        <f t="shared" si="174"/>
        <v>0</v>
      </c>
      <c r="X601" s="118"/>
      <c r="Y601" s="118"/>
      <c r="Z601" s="118"/>
      <c r="AA601" s="204"/>
      <c r="AB601" s="102"/>
      <c r="AC601" s="102"/>
      <c r="AD601" s="102"/>
      <c r="AE601" s="127"/>
      <c r="AF601" s="102"/>
      <c r="AG601" s="131"/>
      <c r="AH601" s="128"/>
      <c r="AI601" s="128"/>
      <c r="AJ601" s="128"/>
      <c r="AK601" s="107"/>
      <c r="AL601" s="129"/>
      <c r="AM601" s="109"/>
      <c r="AN601" s="109"/>
      <c r="AO601" s="109"/>
      <c r="AP601" s="109"/>
      <c r="AQ601" s="110"/>
      <c r="AR601" s="48" t="str">
        <f t="shared" si="172"/>
        <v>ok</v>
      </c>
      <c r="AS601" s="48" t="str">
        <f t="shared" si="172"/>
        <v>ok</v>
      </c>
      <c r="AT601" s="48" t="str">
        <f t="shared" si="172"/>
        <v>ok</v>
      </c>
      <c r="AU601" s="48" t="str">
        <f t="shared" si="172"/>
        <v>ok</v>
      </c>
      <c r="AV601" s="48" t="str">
        <f t="shared" si="172"/>
        <v>ok</v>
      </c>
      <c r="AW601" s="48" t="str">
        <f t="shared" si="172"/>
        <v>ok</v>
      </c>
      <c r="AX601" s="48" t="str">
        <f t="shared" si="172"/>
        <v>ok</v>
      </c>
      <c r="AY601" s="48" t="str">
        <f t="shared" si="172"/>
        <v>ok</v>
      </c>
      <c r="AZ601" s="48" t="str">
        <f t="shared" si="172"/>
        <v>ok</v>
      </c>
      <c r="BA601" s="48" t="str">
        <f t="shared" si="172"/>
        <v>ok</v>
      </c>
      <c r="BB601" s="48" t="str">
        <f t="shared" si="172"/>
        <v>ok</v>
      </c>
      <c r="BC601" s="48" t="str">
        <f t="shared" si="172"/>
        <v>ok</v>
      </c>
      <c r="BD601" s="48" t="str">
        <f t="shared" si="171"/>
        <v>ok</v>
      </c>
      <c r="BE601" s="48" t="str">
        <f t="shared" si="171"/>
        <v>ok</v>
      </c>
      <c r="BF601" s="48" t="str">
        <f t="shared" si="171"/>
        <v>ok</v>
      </c>
      <c r="BG601" s="48" t="str">
        <f t="shared" si="170"/>
        <v>ok</v>
      </c>
    </row>
    <row r="602" spans="1:59" ht="15" customHeight="1">
      <c r="A602" s="51"/>
      <c r="B602" s="52"/>
      <c r="C602" s="51"/>
      <c r="D602" s="111"/>
      <c r="E602" s="112"/>
      <c r="F602" s="112"/>
      <c r="G602" s="112"/>
      <c r="H602" s="191"/>
      <c r="I602" s="192"/>
      <c r="J602" s="191"/>
      <c r="K602" s="191"/>
      <c r="L602" s="191"/>
      <c r="M602" s="191"/>
      <c r="N602" s="83"/>
      <c r="O602" s="113" t="str">
        <f>CONCATENATE("Subtotal ",G540)</f>
        <v xml:space="preserve">Subtotal COBERTURA </v>
      </c>
      <c r="P602" s="114"/>
      <c r="Q602" s="114">
        <f>SUM(Q541:Q601)</f>
        <v>0</v>
      </c>
      <c r="R602" s="114">
        <f t="shared" ref="R602:S602" si="177">SUM(R541:R601)</f>
        <v>0</v>
      </c>
      <c r="S602" s="115">
        <f t="shared" si="177"/>
        <v>0</v>
      </c>
      <c r="T602" s="116"/>
      <c r="U602" s="6">
        <v>1</v>
      </c>
      <c r="V602" s="6"/>
      <c r="W602" s="6"/>
      <c r="X602" s="100">
        <f>SUM(P602:R602)</f>
        <v>0</v>
      </c>
      <c r="Y602" s="6" t="str">
        <f>IF(X602&lt;&gt;S602,"erro","ok")</f>
        <v>ok</v>
      </c>
      <c r="Z602" s="6"/>
      <c r="AA602" s="203"/>
      <c r="AB602" s="111"/>
      <c r="AC602" s="112"/>
      <c r="AD602" s="112"/>
      <c r="AE602" s="112"/>
      <c r="AF602" s="112"/>
      <c r="AG602" s="112"/>
      <c r="AH602" s="112"/>
      <c r="AI602" s="112"/>
      <c r="AJ602" s="112"/>
      <c r="AK602" s="112"/>
      <c r="AL602" s="83"/>
      <c r="AM602" s="113" t="s">
        <v>377</v>
      </c>
      <c r="AN602" s="114">
        <v>0</v>
      </c>
      <c r="AO602" s="114">
        <v>0</v>
      </c>
      <c r="AP602" s="114">
        <v>0</v>
      </c>
      <c r="AQ602" s="115">
        <v>0</v>
      </c>
      <c r="AR602" s="48" t="str">
        <f t="shared" si="172"/>
        <v>ok</v>
      </c>
      <c r="AS602" s="48" t="str">
        <f t="shared" si="172"/>
        <v>ok</v>
      </c>
      <c r="AT602" s="48" t="str">
        <f t="shared" si="172"/>
        <v>ok</v>
      </c>
      <c r="AU602" s="48" t="str">
        <f t="shared" ref="AU602:BC630" si="178">IF(AE602=G602,"ok","revisar")</f>
        <v>ok</v>
      </c>
      <c r="AV602" s="48" t="str">
        <f t="shared" si="178"/>
        <v>ok</v>
      </c>
      <c r="AW602" s="48" t="str">
        <f t="shared" si="178"/>
        <v>ok</v>
      </c>
      <c r="AX602" s="48" t="str">
        <f t="shared" si="178"/>
        <v>ok</v>
      </c>
      <c r="AY602" s="48" t="str">
        <f t="shared" si="178"/>
        <v>ok</v>
      </c>
      <c r="AZ602" s="48" t="str">
        <f t="shared" si="178"/>
        <v>ok</v>
      </c>
      <c r="BA602" s="48" t="str">
        <f t="shared" si="178"/>
        <v>ok</v>
      </c>
      <c r="BB602" s="48" t="str">
        <f t="shared" si="178"/>
        <v>ok</v>
      </c>
      <c r="BC602" s="48" t="str">
        <f t="shared" si="178"/>
        <v>revisar</v>
      </c>
      <c r="BD602" s="48" t="str">
        <f t="shared" si="171"/>
        <v>ok</v>
      </c>
      <c r="BE602" s="48" t="str">
        <f t="shared" si="171"/>
        <v>ok</v>
      </c>
      <c r="BF602" s="48" t="str">
        <f t="shared" si="171"/>
        <v>ok</v>
      </c>
      <c r="BG602" s="48" t="str">
        <f t="shared" si="170"/>
        <v>ok</v>
      </c>
    </row>
    <row r="603" spans="1:59" ht="6" customHeight="1">
      <c r="A603" s="38"/>
      <c r="B603" s="74"/>
      <c r="C603" s="38"/>
      <c r="D603" s="117"/>
      <c r="E603" s="118"/>
      <c r="F603" s="119"/>
      <c r="G603" s="119"/>
      <c r="H603" s="118"/>
      <c r="I603" s="120"/>
      <c r="J603" s="118"/>
      <c r="K603" s="118"/>
      <c r="L603" s="118"/>
      <c r="M603" s="118"/>
      <c r="N603" s="6"/>
      <c r="O603" s="118"/>
      <c r="P603" s="118"/>
      <c r="Q603" s="118"/>
      <c r="R603" s="118"/>
      <c r="S603" s="121"/>
      <c r="T603" s="6"/>
      <c r="U603" s="6"/>
      <c r="V603" s="6">
        <f t="shared" si="173"/>
        <v>0</v>
      </c>
      <c r="W603" s="6">
        <f t="shared" si="174"/>
        <v>0</v>
      </c>
      <c r="X603" s="6"/>
      <c r="Y603" s="6"/>
      <c r="Z603" s="6"/>
      <c r="AA603" s="203"/>
      <c r="AB603" s="117"/>
      <c r="AC603" s="118"/>
      <c r="AD603" s="119"/>
      <c r="AE603" s="119"/>
      <c r="AF603" s="118"/>
      <c r="AG603" s="118"/>
      <c r="AH603" s="118"/>
      <c r="AI603" s="118"/>
      <c r="AJ603" s="118"/>
      <c r="AK603" s="118"/>
      <c r="AL603" s="6"/>
      <c r="AM603" s="118"/>
      <c r="AN603" s="118"/>
      <c r="AO603" s="118"/>
      <c r="AP603" s="118"/>
      <c r="AQ603" s="121"/>
      <c r="AR603" s="48" t="str">
        <f t="shared" ref="AR603:BG651" si="179">IF(AB603=D603,"ok","revisar")</f>
        <v>ok</v>
      </c>
      <c r="AS603" s="48" t="str">
        <f t="shared" si="179"/>
        <v>ok</v>
      </c>
      <c r="AT603" s="48" t="str">
        <f t="shared" si="179"/>
        <v>ok</v>
      </c>
      <c r="AU603" s="48" t="str">
        <f t="shared" si="178"/>
        <v>ok</v>
      </c>
      <c r="AV603" s="48" t="str">
        <f t="shared" si="178"/>
        <v>ok</v>
      </c>
      <c r="AW603" s="48" t="str">
        <f t="shared" si="178"/>
        <v>ok</v>
      </c>
      <c r="AX603" s="48" t="str">
        <f t="shared" si="178"/>
        <v>ok</v>
      </c>
      <c r="AY603" s="48" t="str">
        <f t="shared" si="178"/>
        <v>ok</v>
      </c>
      <c r="AZ603" s="48" t="str">
        <f t="shared" si="178"/>
        <v>ok</v>
      </c>
      <c r="BA603" s="48" t="str">
        <f t="shared" si="178"/>
        <v>ok</v>
      </c>
      <c r="BB603" s="48" t="str">
        <f t="shared" si="178"/>
        <v>ok</v>
      </c>
      <c r="BC603" s="48" t="str">
        <f t="shared" si="178"/>
        <v>ok</v>
      </c>
      <c r="BD603" s="48" t="str">
        <f t="shared" si="171"/>
        <v>ok</v>
      </c>
      <c r="BE603" s="48" t="str">
        <f t="shared" si="171"/>
        <v>ok</v>
      </c>
      <c r="BF603" s="48" t="str">
        <f t="shared" si="171"/>
        <v>ok</v>
      </c>
      <c r="BG603" s="48" t="str">
        <f t="shared" si="170"/>
        <v>ok</v>
      </c>
    </row>
    <row r="604" spans="1:59" ht="15" customHeight="1">
      <c r="A604" s="51"/>
      <c r="B604" s="52"/>
      <c r="C604" s="51"/>
      <c r="D604" s="79">
        <v>15</v>
      </c>
      <c r="E604" s="80"/>
      <c r="F604" s="80"/>
      <c r="G604" s="81" t="s">
        <v>1245</v>
      </c>
      <c r="H604" s="81"/>
      <c r="I604" s="82"/>
      <c r="J604" s="81"/>
      <c r="K604" s="81"/>
      <c r="L604" s="81"/>
      <c r="M604" s="81"/>
      <c r="N604" s="83"/>
      <c r="O604" s="81"/>
      <c r="P604" s="81"/>
      <c r="Q604" s="81"/>
      <c r="R604" s="81"/>
      <c r="S604" s="84">
        <f>S613</f>
        <v>0</v>
      </c>
      <c r="T604" s="6"/>
      <c r="U604" s="6"/>
      <c r="V604" s="6">
        <f t="shared" si="173"/>
        <v>15</v>
      </c>
      <c r="W604" s="6">
        <f t="shared" si="174"/>
        <v>0</v>
      </c>
      <c r="X604" s="6"/>
      <c r="Y604" s="6"/>
      <c r="Z604" s="6"/>
      <c r="AA604" s="203"/>
      <c r="AB604" s="79">
        <v>15</v>
      </c>
      <c r="AC604" s="80"/>
      <c r="AD604" s="80"/>
      <c r="AE604" s="81" t="s">
        <v>307</v>
      </c>
      <c r="AF604" s="81"/>
      <c r="AG604" s="81"/>
      <c r="AH604" s="81"/>
      <c r="AI604" s="81"/>
      <c r="AJ604" s="81"/>
      <c r="AK604" s="81"/>
      <c r="AL604" s="83"/>
      <c r="AM604" s="81"/>
      <c r="AN604" s="81"/>
      <c r="AO604" s="81"/>
      <c r="AP604" s="81"/>
      <c r="AQ604" s="84">
        <v>0</v>
      </c>
      <c r="AR604" s="48" t="str">
        <f t="shared" si="179"/>
        <v>ok</v>
      </c>
      <c r="AS604" s="48" t="str">
        <f t="shared" si="179"/>
        <v>ok</v>
      </c>
      <c r="AT604" s="48" t="str">
        <f t="shared" si="179"/>
        <v>ok</v>
      </c>
      <c r="AU604" s="48" t="str">
        <f t="shared" si="178"/>
        <v>revisar</v>
      </c>
      <c r="AV604" s="48" t="str">
        <f t="shared" si="178"/>
        <v>ok</v>
      </c>
      <c r="AW604" s="48" t="str">
        <f t="shared" si="178"/>
        <v>ok</v>
      </c>
      <c r="AX604" s="48" t="str">
        <f t="shared" si="178"/>
        <v>ok</v>
      </c>
      <c r="AY604" s="48" t="str">
        <f t="shared" si="178"/>
        <v>ok</v>
      </c>
      <c r="AZ604" s="48" t="str">
        <f t="shared" si="178"/>
        <v>ok</v>
      </c>
      <c r="BA604" s="48" t="str">
        <f t="shared" si="178"/>
        <v>ok</v>
      </c>
      <c r="BB604" s="48" t="str">
        <f t="shared" si="178"/>
        <v>ok</v>
      </c>
      <c r="BC604" s="48" t="str">
        <f t="shared" si="178"/>
        <v>ok</v>
      </c>
      <c r="BD604" s="48" t="str">
        <f t="shared" si="171"/>
        <v>ok</v>
      </c>
      <c r="BE604" s="48" t="str">
        <f t="shared" si="171"/>
        <v>ok</v>
      </c>
      <c r="BF604" s="48" t="str">
        <f t="shared" si="171"/>
        <v>ok</v>
      </c>
      <c r="BG604" s="48" t="str">
        <f t="shared" si="170"/>
        <v>ok</v>
      </c>
    </row>
    <row r="605" spans="1:59" ht="26.25" customHeight="1">
      <c r="A605" s="122"/>
      <c r="B605" s="123" t="e">
        <f t="shared" ref="B605:B611" si="180">S605/$S$697</f>
        <v>#DIV/0!</v>
      </c>
      <c r="C605" s="122"/>
      <c r="D605" s="124" t="s">
        <v>1246</v>
      </c>
      <c r="E605" s="132" t="s">
        <v>1247</v>
      </c>
      <c r="F605" s="125" t="s">
        <v>42</v>
      </c>
      <c r="G605" s="88" t="s">
        <v>1248</v>
      </c>
      <c r="H605" s="185" t="s">
        <v>179</v>
      </c>
      <c r="I605" s="200"/>
      <c r="J605" s="94"/>
      <c r="K605" s="94">
        <v>0</v>
      </c>
      <c r="L605" s="94">
        <v>305</v>
      </c>
      <c r="M605" s="186">
        <f t="shared" ref="M605:M611" si="181">SUM(K605:L605)</f>
        <v>305</v>
      </c>
      <c r="N605" s="92">
        <v>0.25190000000000001</v>
      </c>
      <c r="O605" s="93">
        <f t="shared" ref="O605:O611" si="182">IF(N605="-",M605,(TRUNC(M605*(1+N605),2)))</f>
        <v>381.82</v>
      </c>
      <c r="P605" s="93"/>
      <c r="Q605" s="93">
        <f t="shared" ref="Q605:Q611" si="183">IF($L605=0,$S605,IF(K605=0,0,IF($N605&lt;&gt;"-",IFERROR(TRUNC(TRUNC((K605*(1+$N605)),2)*$I605,2),0),IFERROR(TRUNC(K605*$I605,2),0))))</f>
        <v>0</v>
      </c>
      <c r="R605" s="93">
        <f t="shared" ref="R605:R611" si="184">IF(L605=0,0,S605-Q605)</f>
        <v>0</v>
      </c>
      <c r="S605" s="94">
        <f t="shared" ref="S605:S611" si="185">IFERROR(ROUND(ROUND(O605,2)*ROUND(I605,2),2),0)</f>
        <v>0</v>
      </c>
      <c r="T605" s="118"/>
      <c r="U605" s="118"/>
      <c r="V605" s="6" t="str">
        <f t="shared" si="173"/>
        <v>15.1</v>
      </c>
      <c r="W605" s="6" t="b">
        <f t="shared" si="174"/>
        <v>0</v>
      </c>
      <c r="X605" s="118"/>
      <c r="Y605" s="118"/>
      <c r="Z605" s="118"/>
      <c r="AA605" s="204"/>
      <c r="AB605" s="85" t="s">
        <v>1246</v>
      </c>
      <c r="AC605" s="95">
        <v>0</v>
      </c>
      <c r="AD605" s="96">
        <v>0</v>
      </c>
      <c r="AE605" s="97" t="s">
        <v>64</v>
      </c>
      <c r="AF605" s="89" t="s">
        <v>64</v>
      </c>
      <c r="AG605" s="98">
        <v>0</v>
      </c>
      <c r="AH605" s="90" t="s">
        <v>64</v>
      </c>
      <c r="AI605" s="90" t="s">
        <v>64</v>
      </c>
      <c r="AJ605" s="90" t="s">
        <v>64</v>
      </c>
      <c r="AK605" s="91" t="s">
        <v>64</v>
      </c>
      <c r="AL605" s="99" t="s">
        <v>64</v>
      </c>
      <c r="AM605" s="93" t="s">
        <v>64</v>
      </c>
      <c r="AN605" s="93">
        <v>0</v>
      </c>
      <c r="AO605" s="93">
        <v>0</v>
      </c>
      <c r="AP605" s="93">
        <v>0</v>
      </c>
      <c r="AQ605" s="94">
        <v>0</v>
      </c>
      <c r="AR605" s="48" t="str">
        <f t="shared" si="179"/>
        <v>ok</v>
      </c>
      <c r="AS605" s="48" t="str">
        <f t="shared" si="179"/>
        <v>revisar</v>
      </c>
      <c r="AT605" s="48" t="str">
        <f t="shared" si="179"/>
        <v>revisar</v>
      </c>
      <c r="AU605" s="48" t="str">
        <f t="shared" si="178"/>
        <v>revisar</v>
      </c>
      <c r="AV605" s="48" t="str">
        <f t="shared" si="178"/>
        <v>revisar</v>
      </c>
      <c r="AW605" s="48" t="str">
        <f t="shared" si="178"/>
        <v>ok</v>
      </c>
      <c r="AX605" s="48" t="str">
        <f t="shared" si="178"/>
        <v>revisar</v>
      </c>
      <c r="AY605" s="48" t="str">
        <f t="shared" si="178"/>
        <v>revisar</v>
      </c>
      <c r="AZ605" s="48" t="str">
        <f t="shared" si="178"/>
        <v>revisar</v>
      </c>
      <c r="BA605" s="48" t="str">
        <f t="shared" si="178"/>
        <v>revisar</v>
      </c>
      <c r="BB605" s="48" t="str">
        <f t="shared" si="178"/>
        <v>revisar</v>
      </c>
      <c r="BC605" s="48" t="str">
        <f t="shared" si="178"/>
        <v>revisar</v>
      </c>
      <c r="BD605" s="48" t="str">
        <f t="shared" si="171"/>
        <v>ok</v>
      </c>
      <c r="BE605" s="48" t="str">
        <f t="shared" si="171"/>
        <v>ok</v>
      </c>
      <c r="BF605" s="48" t="str">
        <f t="shared" si="171"/>
        <v>ok</v>
      </c>
      <c r="BG605" s="48" t="str">
        <f t="shared" si="170"/>
        <v>ok</v>
      </c>
    </row>
    <row r="606" spans="1:59" ht="37.5" customHeight="1">
      <c r="A606" s="122"/>
      <c r="B606" s="123" t="e">
        <f t="shared" si="180"/>
        <v>#DIV/0!</v>
      </c>
      <c r="C606" s="122"/>
      <c r="D606" s="124" t="s">
        <v>1249</v>
      </c>
      <c r="E606" s="86">
        <v>5901</v>
      </c>
      <c r="F606" s="125" t="s">
        <v>28</v>
      </c>
      <c r="G606" s="88" t="s">
        <v>1250</v>
      </c>
      <c r="H606" s="185" t="s">
        <v>1251</v>
      </c>
      <c r="I606" s="200"/>
      <c r="J606" s="94"/>
      <c r="K606" s="94">
        <v>22.6</v>
      </c>
      <c r="L606" s="94">
        <v>311.77</v>
      </c>
      <c r="M606" s="186">
        <f t="shared" si="181"/>
        <v>334.37</v>
      </c>
      <c r="N606" s="92">
        <v>0.25190000000000001</v>
      </c>
      <c r="O606" s="93">
        <f t="shared" si="182"/>
        <v>418.59</v>
      </c>
      <c r="P606" s="93"/>
      <c r="Q606" s="93">
        <f t="shared" si="183"/>
        <v>0</v>
      </c>
      <c r="R606" s="93">
        <f t="shared" si="184"/>
        <v>0</v>
      </c>
      <c r="S606" s="94">
        <f t="shared" si="185"/>
        <v>0</v>
      </c>
      <c r="T606" s="118"/>
      <c r="U606" s="118"/>
      <c r="V606" s="6" t="str">
        <f t="shared" si="173"/>
        <v>15.2</v>
      </c>
      <c r="W606" s="6" t="b">
        <f t="shared" si="174"/>
        <v>0</v>
      </c>
      <c r="X606" s="118"/>
      <c r="Y606" s="118"/>
      <c r="Z606" s="118"/>
      <c r="AA606" s="204"/>
      <c r="AB606" s="85" t="s">
        <v>1249</v>
      </c>
      <c r="AC606" s="95">
        <v>0</v>
      </c>
      <c r="AD606" s="96">
        <v>0</v>
      </c>
      <c r="AE606" s="97" t="s">
        <v>64</v>
      </c>
      <c r="AF606" s="89" t="s">
        <v>64</v>
      </c>
      <c r="AG606" s="98">
        <v>0</v>
      </c>
      <c r="AH606" s="90" t="s">
        <v>64</v>
      </c>
      <c r="AI606" s="90" t="s">
        <v>64</v>
      </c>
      <c r="AJ606" s="90" t="s">
        <v>64</v>
      </c>
      <c r="AK606" s="91" t="s">
        <v>64</v>
      </c>
      <c r="AL606" s="99" t="s">
        <v>64</v>
      </c>
      <c r="AM606" s="93" t="s">
        <v>64</v>
      </c>
      <c r="AN606" s="93">
        <v>0</v>
      </c>
      <c r="AO606" s="93">
        <v>0</v>
      </c>
      <c r="AP606" s="93">
        <v>0</v>
      </c>
      <c r="AQ606" s="94">
        <v>0</v>
      </c>
      <c r="AR606" s="48" t="str">
        <f t="shared" si="179"/>
        <v>ok</v>
      </c>
      <c r="AS606" s="48" t="str">
        <f t="shared" si="179"/>
        <v>revisar</v>
      </c>
      <c r="AT606" s="48" t="str">
        <f t="shared" si="179"/>
        <v>revisar</v>
      </c>
      <c r="AU606" s="48" t="str">
        <f t="shared" si="178"/>
        <v>revisar</v>
      </c>
      <c r="AV606" s="48" t="str">
        <f t="shared" si="178"/>
        <v>revisar</v>
      </c>
      <c r="AW606" s="48" t="str">
        <f t="shared" si="178"/>
        <v>ok</v>
      </c>
      <c r="AX606" s="48" t="str">
        <f t="shared" si="178"/>
        <v>revisar</v>
      </c>
      <c r="AY606" s="48" t="str">
        <f t="shared" si="178"/>
        <v>revisar</v>
      </c>
      <c r="AZ606" s="48" t="str">
        <f t="shared" si="178"/>
        <v>revisar</v>
      </c>
      <c r="BA606" s="48" t="str">
        <f t="shared" si="178"/>
        <v>revisar</v>
      </c>
      <c r="BB606" s="48" t="str">
        <f t="shared" si="178"/>
        <v>revisar</v>
      </c>
      <c r="BC606" s="48" t="str">
        <f t="shared" si="178"/>
        <v>revisar</v>
      </c>
      <c r="BD606" s="48" t="str">
        <f t="shared" si="171"/>
        <v>ok</v>
      </c>
      <c r="BE606" s="48" t="str">
        <f t="shared" si="171"/>
        <v>ok</v>
      </c>
      <c r="BF606" s="48" t="str">
        <f t="shared" si="171"/>
        <v>ok</v>
      </c>
      <c r="BG606" s="48" t="str">
        <f t="shared" si="170"/>
        <v>ok</v>
      </c>
    </row>
    <row r="607" spans="1:59" ht="26.25" customHeight="1">
      <c r="A607" s="122"/>
      <c r="B607" s="123" t="e">
        <f t="shared" si="180"/>
        <v>#DIV/0!</v>
      </c>
      <c r="C607" s="122"/>
      <c r="D607" s="124" t="s">
        <v>1252</v>
      </c>
      <c r="E607" s="86" t="s">
        <v>1253</v>
      </c>
      <c r="F607" s="125" t="s">
        <v>42</v>
      </c>
      <c r="G607" s="88" t="s">
        <v>1254</v>
      </c>
      <c r="H607" s="185" t="s">
        <v>30</v>
      </c>
      <c r="I607" s="200"/>
      <c r="J607" s="94"/>
      <c r="K607" s="94">
        <v>16.28</v>
      </c>
      <c r="L607" s="94">
        <v>17.75</v>
      </c>
      <c r="M607" s="186">
        <f t="shared" si="181"/>
        <v>34.03</v>
      </c>
      <c r="N607" s="92">
        <v>0.25190000000000001</v>
      </c>
      <c r="O607" s="93">
        <f t="shared" si="182"/>
        <v>42.6</v>
      </c>
      <c r="P607" s="93"/>
      <c r="Q607" s="93">
        <f t="shared" si="183"/>
        <v>0</v>
      </c>
      <c r="R607" s="93">
        <f t="shared" si="184"/>
        <v>0</v>
      </c>
      <c r="S607" s="94">
        <f t="shared" si="185"/>
        <v>0</v>
      </c>
      <c r="T607" s="118"/>
      <c r="U607" s="118"/>
      <c r="V607" s="6" t="str">
        <f t="shared" si="173"/>
        <v>15.3</v>
      </c>
      <c r="W607" s="6" t="b">
        <f t="shared" si="174"/>
        <v>0</v>
      </c>
      <c r="X607" s="118"/>
      <c r="Y607" s="118"/>
      <c r="Z607" s="118"/>
      <c r="AA607" s="204"/>
      <c r="AB607" s="85" t="s">
        <v>1252</v>
      </c>
      <c r="AC607" s="95">
        <v>0</v>
      </c>
      <c r="AD607" s="96">
        <v>0</v>
      </c>
      <c r="AE607" s="97" t="s">
        <v>64</v>
      </c>
      <c r="AF607" s="89" t="s">
        <v>64</v>
      </c>
      <c r="AG607" s="98">
        <v>0</v>
      </c>
      <c r="AH607" s="90" t="s">
        <v>64</v>
      </c>
      <c r="AI607" s="90" t="s">
        <v>64</v>
      </c>
      <c r="AJ607" s="90" t="s">
        <v>64</v>
      </c>
      <c r="AK607" s="91" t="s">
        <v>64</v>
      </c>
      <c r="AL607" s="99" t="s">
        <v>64</v>
      </c>
      <c r="AM607" s="93" t="s">
        <v>64</v>
      </c>
      <c r="AN607" s="93">
        <v>0</v>
      </c>
      <c r="AO607" s="93">
        <v>0</v>
      </c>
      <c r="AP607" s="93">
        <v>0</v>
      </c>
      <c r="AQ607" s="94">
        <v>0</v>
      </c>
      <c r="AR607" s="48" t="str">
        <f t="shared" si="179"/>
        <v>ok</v>
      </c>
      <c r="AS607" s="48" t="str">
        <f t="shared" si="179"/>
        <v>revisar</v>
      </c>
      <c r="AT607" s="48" t="str">
        <f t="shared" si="179"/>
        <v>revisar</v>
      </c>
      <c r="AU607" s="48" t="str">
        <f t="shared" si="178"/>
        <v>revisar</v>
      </c>
      <c r="AV607" s="48" t="str">
        <f t="shared" si="178"/>
        <v>revisar</v>
      </c>
      <c r="AW607" s="48" t="str">
        <f t="shared" si="178"/>
        <v>ok</v>
      </c>
      <c r="AX607" s="48" t="str">
        <f t="shared" si="178"/>
        <v>revisar</v>
      </c>
      <c r="AY607" s="48" t="str">
        <f t="shared" si="178"/>
        <v>revisar</v>
      </c>
      <c r="AZ607" s="48" t="str">
        <f t="shared" si="178"/>
        <v>revisar</v>
      </c>
      <c r="BA607" s="48" t="str">
        <f t="shared" si="178"/>
        <v>revisar</v>
      </c>
      <c r="BB607" s="48" t="str">
        <f t="shared" si="178"/>
        <v>revisar</v>
      </c>
      <c r="BC607" s="48" t="str">
        <f t="shared" si="178"/>
        <v>revisar</v>
      </c>
      <c r="BD607" s="48" t="str">
        <f t="shared" si="171"/>
        <v>ok</v>
      </c>
      <c r="BE607" s="48" t="str">
        <f t="shared" si="171"/>
        <v>ok</v>
      </c>
      <c r="BF607" s="48" t="str">
        <f t="shared" si="171"/>
        <v>ok</v>
      </c>
      <c r="BG607" s="48" t="str">
        <f t="shared" si="170"/>
        <v>ok</v>
      </c>
    </row>
    <row r="608" spans="1:59" ht="26.25" customHeight="1">
      <c r="A608" s="122"/>
      <c r="B608" s="123" t="e">
        <f t="shared" si="180"/>
        <v>#DIV/0!</v>
      </c>
      <c r="C608" s="122"/>
      <c r="D608" s="124" t="s">
        <v>1255</v>
      </c>
      <c r="E608" s="86" t="s">
        <v>1256</v>
      </c>
      <c r="F608" s="125" t="s">
        <v>42</v>
      </c>
      <c r="G608" s="88" t="s">
        <v>1257</v>
      </c>
      <c r="H608" s="185" t="s">
        <v>30</v>
      </c>
      <c r="I608" s="200"/>
      <c r="J608" s="94"/>
      <c r="K608" s="94">
        <v>0</v>
      </c>
      <c r="L608" s="94">
        <v>8.68</v>
      </c>
      <c r="M608" s="186">
        <f t="shared" si="181"/>
        <v>8.68</v>
      </c>
      <c r="N608" s="92">
        <v>0.25190000000000001</v>
      </c>
      <c r="O608" s="93">
        <f t="shared" si="182"/>
        <v>10.86</v>
      </c>
      <c r="P608" s="93"/>
      <c r="Q608" s="93">
        <f t="shared" si="183"/>
        <v>0</v>
      </c>
      <c r="R608" s="93">
        <f t="shared" si="184"/>
        <v>0</v>
      </c>
      <c r="S608" s="94">
        <f t="shared" si="185"/>
        <v>0</v>
      </c>
      <c r="T608" s="118"/>
      <c r="U608" s="118"/>
      <c r="V608" s="6" t="str">
        <f t="shared" si="173"/>
        <v>15.4</v>
      </c>
      <c r="W608" s="6" t="b">
        <f t="shared" si="174"/>
        <v>0</v>
      </c>
      <c r="X608" s="118"/>
      <c r="Y608" s="118"/>
      <c r="Z608" s="118"/>
      <c r="AA608" s="204"/>
      <c r="AB608" s="85" t="s">
        <v>1255</v>
      </c>
      <c r="AC608" s="95">
        <v>0</v>
      </c>
      <c r="AD608" s="96">
        <v>0</v>
      </c>
      <c r="AE608" s="97" t="s">
        <v>64</v>
      </c>
      <c r="AF608" s="89" t="s">
        <v>64</v>
      </c>
      <c r="AG608" s="98">
        <v>0</v>
      </c>
      <c r="AH608" s="90" t="s">
        <v>64</v>
      </c>
      <c r="AI608" s="90" t="s">
        <v>64</v>
      </c>
      <c r="AJ608" s="90" t="s">
        <v>64</v>
      </c>
      <c r="AK608" s="91" t="s">
        <v>64</v>
      </c>
      <c r="AL608" s="99" t="s">
        <v>64</v>
      </c>
      <c r="AM608" s="93" t="s">
        <v>64</v>
      </c>
      <c r="AN608" s="93">
        <v>0</v>
      </c>
      <c r="AO608" s="93">
        <v>0</v>
      </c>
      <c r="AP608" s="93">
        <v>0</v>
      </c>
      <c r="AQ608" s="94">
        <v>0</v>
      </c>
      <c r="AR608" s="48" t="str">
        <f t="shared" si="179"/>
        <v>ok</v>
      </c>
      <c r="AS608" s="48" t="str">
        <f t="shared" si="179"/>
        <v>revisar</v>
      </c>
      <c r="AT608" s="48" t="str">
        <f t="shared" si="179"/>
        <v>revisar</v>
      </c>
      <c r="AU608" s="48" t="str">
        <f t="shared" si="178"/>
        <v>revisar</v>
      </c>
      <c r="AV608" s="48" t="str">
        <f t="shared" si="178"/>
        <v>revisar</v>
      </c>
      <c r="AW608" s="48" t="str">
        <f t="shared" si="178"/>
        <v>ok</v>
      </c>
      <c r="AX608" s="48" t="str">
        <f t="shared" si="178"/>
        <v>revisar</v>
      </c>
      <c r="AY608" s="48" t="str">
        <f t="shared" si="178"/>
        <v>revisar</v>
      </c>
      <c r="AZ608" s="48" t="str">
        <f t="shared" si="178"/>
        <v>revisar</v>
      </c>
      <c r="BA608" s="48" t="str">
        <f t="shared" si="178"/>
        <v>revisar</v>
      </c>
      <c r="BB608" s="48" t="str">
        <f t="shared" si="178"/>
        <v>revisar</v>
      </c>
      <c r="BC608" s="48" t="str">
        <f t="shared" si="178"/>
        <v>revisar</v>
      </c>
      <c r="BD608" s="48" t="str">
        <f t="shared" si="171"/>
        <v>ok</v>
      </c>
      <c r="BE608" s="48" t="str">
        <f t="shared" si="171"/>
        <v>ok</v>
      </c>
      <c r="BF608" s="48" t="str">
        <f t="shared" si="171"/>
        <v>ok</v>
      </c>
      <c r="BG608" s="48" t="str">
        <f t="shared" si="170"/>
        <v>ok</v>
      </c>
    </row>
    <row r="609" spans="1:59" ht="26.25" customHeight="1">
      <c r="A609" s="122"/>
      <c r="B609" s="123" t="e">
        <f t="shared" si="180"/>
        <v>#DIV/0!</v>
      </c>
      <c r="C609" s="122"/>
      <c r="D609" s="124" t="s">
        <v>1258</v>
      </c>
      <c r="E609" s="86">
        <v>95875</v>
      </c>
      <c r="F609" s="125" t="s">
        <v>28</v>
      </c>
      <c r="G609" s="88" t="s">
        <v>1259</v>
      </c>
      <c r="H609" s="185" t="s">
        <v>1260</v>
      </c>
      <c r="I609" s="200"/>
      <c r="J609" s="94"/>
      <c r="K609" s="94">
        <v>0.27</v>
      </c>
      <c r="L609" s="94">
        <v>2.38</v>
      </c>
      <c r="M609" s="186">
        <f t="shared" si="181"/>
        <v>2.65</v>
      </c>
      <c r="N609" s="92">
        <v>0.25190000000000001</v>
      </c>
      <c r="O609" s="93">
        <f t="shared" si="182"/>
        <v>3.31</v>
      </c>
      <c r="P609" s="93"/>
      <c r="Q609" s="93">
        <f t="shared" si="183"/>
        <v>0</v>
      </c>
      <c r="R609" s="93">
        <f t="shared" si="184"/>
        <v>0</v>
      </c>
      <c r="S609" s="94">
        <f t="shared" si="185"/>
        <v>0</v>
      </c>
      <c r="T609" s="118"/>
      <c r="U609" s="118"/>
      <c r="V609" s="6" t="str">
        <f t="shared" si="173"/>
        <v>15.5</v>
      </c>
      <c r="W609" s="6" t="b">
        <f t="shared" si="174"/>
        <v>0</v>
      </c>
      <c r="X609" s="118"/>
      <c r="Y609" s="118"/>
      <c r="Z609" s="118"/>
      <c r="AA609" s="204"/>
      <c r="AB609" s="85" t="s">
        <v>1258</v>
      </c>
      <c r="AC609" s="95">
        <v>0</v>
      </c>
      <c r="AD609" s="96">
        <v>0</v>
      </c>
      <c r="AE609" s="97" t="s">
        <v>64</v>
      </c>
      <c r="AF609" s="89" t="s">
        <v>64</v>
      </c>
      <c r="AG609" s="98">
        <v>0</v>
      </c>
      <c r="AH609" s="90" t="s">
        <v>64</v>
      </c>
      <c r="AI609" s="90" t="s">
        <v>64</v>
      </c>
      <c r="AJ609" s="90" t="s">
        <v>64</v>
      </c>
      <c r="AK609" s="91" t="s">
        <v>64</v>
      </c>
      <c r="AL609" s="99" t="s">
        <v>64</v>
      </c>
      <c r="AM609" s="93" t="s">
        <v>64</v>
      </c>
      <c r="AN609" s="93">
        <v>0</v>
      </c>
      <c r="AO609" s="93">
        <v>0</v>
      </c>
      <c r="AP609" s="93">
        <v>0</v>
      </c>
      <c r="AQ609" s="94">
        <v>0</v>
      </c>
      <c r="AR609" s="48" t="str">
        <f t="shared" si="179"/>
        <v>ok</v>
      </c>
      <c r="AS609" s="48" t="str">
        <f t="shared" si="179"/>
        <v>revisar</v>
      </c>
      <c r="AT609" s="48" t="str">
        <f t="shared" si="179"/>
        <v>revisar</v>
      </c>
      <c r="AU609" s="48" t="str">
        <f t="shared" si="178"/>
        <v>revisar</v>
      </c>
      <c r="AV609" s="48" t="str">
        <f t="shared" si="178"/>
        <v>revisar</v>
      </c>
      <c r="AW609" s="48" t="str">
        <f t="shared" si="178"/>
        <v>ok</v>
      </c>
      <c r="AX609" s="48" t="str">
        <f t="shared" si="178"/>
        <v>revisar</v>
      </c>
      <c r="AY609" s="48" t="str">
        <f t="shared" si="178"/>
        <v>revisar</v>
      </c>
      <c r="AZ609" s="48" t="str">
        <f t="shared" si="178"/>
        <v>revisar</v>
      </c>
      <c r="BA609" s="48" t="str">
        <f t="shared" si="178"/>
        <v>revisar</v>
      </c>
      <c r="BB609" s="48" t="str">
        <f t="shared" si="178"/>
        <v>revisar</v>
      </c>
      <c r="BC609" s="48" t="str">
        <f t="shared" si="178"/>
        <v>revisar</v>
      </c>
      <c r="BD609" s="48" t="str">
        <f t="shared" si="171"/>
        <v>ok</v>
      </c>
      <c r="BE609" s="48" t="str">
        <f t="shared" si="171"/>
        <v>ok</v>
      </c>
      <c r="BF609" s="48" t="str">
        <f t="shared" si="171"/>
        <v>ok</v>
      </c>
      <c r="BG609" s="48" t="str">
        <f t="shared" si="170"/>
        <v>ok</v>
      </c>
    </row>
    <row r="610" spans="1:59" ht="26.25" customHeight="1">
      <c r="A610" s="122"/>
      <c r="B610" s="123" t="e">
        <f t="shared" si="180"/>
        <v>#DIV/0!</v>
      </c>
      <c r="C610" s="122"/>
      <c r="D610" s="124" t="s">
        <v>1261</v>
      </c>
      <c r="E610" s="86" t="s">
        <v>1262</v>
      </c>
      <c r="F610" s="125" t="s">
        <v>42</v>
      </c>
      <c r="G610" s="88" t="s">
        <v>1263</v>
      </c>
      <c r="H610" s="185" t="s">
        <v>30</v>
      </c>
      <c r="I610" s="200"/>
      <c r="J610" s="94"/>
      <c r="K610" s="94">
        <v>0</v>
      </c>
      <c r="L610" s="94">
        <v>18.29</v>
      </c>
      <c r="M610" s="186">
        <f t="shared" si="181"/>
        <v>18.29</v>
      </c>
      <c r="N610" s="92">
        <v>0.25190000000000001</v>
      </c>
      <c r="O610" s="93">
        <f t="shared" si="182"/>
        <v>22.89</v>
      </c>
      <c r="P610" s="93"/>
      <c r="Q610" s="93">
        <f t="shared" si="183"/>
        <v>0</v>
      </c>
      <c r="R610" s="93">
        <f t="shared" si="184"/>
        <v>0</v>
      </c>
      <c r="S610" s="94">
        <f t="shared" si="185"/>
        <v>0</v>
      </c>
      <c r="T610" s="118"/>
      <c r="U610" s="118"/>
      <c r="V610" s="6" t="str">
        <f t="shared" si="173"/>
        <v>15.6</v>
      </c>
      <c r="W610" s="6" t="b">
        <f t="shared" si="174"/>
        <v>0</v>
      </c>
      <c r="X610" s="118"/>
      <c r="Y610" s="118"/>
      <c r="Z610" s="118"/>
      <c r="AA610" s="204"/>
      <c r="AB610" s="85" t="s">
        <v>1261</v>
      </c>
      <c r="AC610" s="95">
        <v>0</v>
      </c>
      <c r="AD610" s="96">
        <v>0</v>
      </c>
      <c r="AE610" s="97" t="s">
        <v>64</v>
      </c>
      <c r="AF610" s="89" t="s">
        <v>64</v>
      </c>
      <c r="AG610" s="98">
        <v>0</v>
      </c>
      <c r="AH610" s="90" t="s">
        <v>64</v>
      </c>
      <c r="AI610" s="90" t="s">
        <v>64</v>
      </c>
      <c r="AJ610" s="90" t="s">
        <v>64</v>
      </c>
      <c r="AK610" s="91" t="s">
        <v>64</v>
      </c>
      <c r="AL610" s="99" t="s">
        <v>64</v>
      </c>
      <c r="AM610" s="93" t="s">
        <v>64</v>
      </c>
      <c r="AN610" s="93">
        <v>0</v>
      </c>
      <c r="AO610" s="93">
        <v>0</v>
      </c>
      <c r="AP610" s="93">
        <v>0</v>
      </c>
      <c r="AQ610" s="94">
        <v>0</v>
      </c>
      <c r="AR610" s="48" t="str">
        <f t="shared" si="179"/>
        <v>ok</v>
      </c>
      <c r="AS610" s="48" t="str">
        <f t="shared" si="179"/>
        <v>revisar</v>
      </c>
      <c r="AT610" s="48" t="str">
        <f t="shared" si="179"/>
        <v>revisar</v>
      </c>
      <c r="AU610" s="48" t="str">
        <f t="shared" si="178"/>
        <v>revisar</v>
      </c>
      <c r="AV610" s="48" t="str">
        <f t="shared" si="178"/>
        <v>revisar</v>
      </c>
      <c r="AW610" s="48" t="str">
        <f t="shared" si="178"/>
        <v>ok</v>
      </c>
      <c r="AX610" s="48" t="str">
        <f t="shared" si="178"/>
        <v>revisar</v>
      </c>
      <c r="AY610" s="48" t="str">
        <f t="shared" si="178"/>
        <v>revisar</v>
      </c>
      <c r="AZ610" s="48" t="str">
        <f t="shared" si="178"/>
        <v>revisar</v>
      </c>
      <c r="BA610" s="48" t="str">
        <f t="shared" si="178"/>
        <v>revisar</v>
      </c>
      <c r="BB610" s="48" t="str">
        <f t="shared" si="178"/>
        <v>revisar</v>
      </c>
      <c r="BC610" s="48" t="str">
        <f t="shared" si="178"/>
        <v>revisar</v>
      </c>
      <c r="BD610" s="48" t="str">
        <f t="shared" si="171"/>
        <v>ok</v>
      </c>
      <c r="BE610" s="48" t="str">
        <f t="shared" si="171"/>
        <v>ok</v>
      </c>
      <c r="BF610" s="48" t="str">
        <f t="shared" si="171"/>
        <v>ok</v>
      </c>
      <c r="BG610" s="48" t="str">
        <f t="shared" si="170"/>
        <v>ok</v>
      </c>
    </row>
    <row r="611" spans="1:59" ht="26.25" customHeight="1">
      <c r="A611" s="122"/>
      <c r="B611" s="123" t="e">
        <f t="shared" si="180"/>
        <v>#DIV/0!</v>
      </c>
      <c r="C611" s="122"/>
      <c r="D611" s="124" t="s">
        <v>1264</v>
      </c>
      <c r="E611" s="86" t="s">
        <v>1265</v>
      </c>
      <c r="F611" s="125" t="s">
        <v>42</v>
      </c>
      <c r="G611" s="88" t="s">
        <v>1266</v>
      </c>
      <c r="H611" s="185" t="s">
        <v>1260</v>
      </c>
      <c r="I611" s="200"/>
      <c r="J611" s="94"/>
      <c r="K611" s="94">
        <v>0</v>
      </c>
      <c r="L611" s="94">
        <v>1.53</v>
      </c>
      <c r="M611" s="186">
        <f t="shared" si="181"/>
        <v>1.53</v>
      </c>
      <c r="N611" s="92">
        <v>0.25190000000000001</v>
      </c>
      <c r="O611" s="93">
        <f t="shared" si="182"/>
        <v>1.91</v>
      </c>
      <c r="P611" s="93"/>
      <c r="Q611" s="93">
        <f t="shared" si="183"/>
        <v>0</v>
      </c>
      <c r="R611" s="93">
        <f t="shared" si="184"/>
        <v>0</v>
      </c>
      <c r="S611" s="94">
        <f t="shared" si="185"/>
        <v>0</v>
      </c>
      <c r="T611" s="118"/>
      <c r="U611" s="118"/>
      <c r="V611" s="6" t="str">
        <f t="shared" si="173"/>
        <v>15.7</v>
      </c>
      <c r="W611" s="6" t="b">
        <f t="shared" si="174"/>
        <v>0</v>
      </c>
      <c r="X611" s="118"/>
      <c r="Y611" s="118"/>
      <c r="Z611" s="118"/>
      <c r="AA611" s="204"/>
      <c r="AB611" s="85" t="s">
        <v>1264</v>
      </c>
      <c r="AC611" s="95">
        <v>0</v>
      </c>
      <c r="AD611" s="96">
        <v>0</v>
      </c>
      <c r="AE611" s="97" t="s">
        <v>64</v>
      </c>
      <c r="AF611" s="89" t="s">
        <v>64</v>
      </c>
      <c r="AG611" s="98">
        <v>0</v>
      </c>
      <c r="AH611" s="90" t="s">
        <v>64</v>
      </c>
      <c r="AI611" s="90" t="s">
        <v>64</v>
      </c>
      <c r="AJ611" s="90" t="s">
        <v>64</v>
      </c>
      <c r="AK611" s="91" t="s">
        <v>64</v>
      </c>
      <c r="AL611" s="99" t="s">
        <v>64</v>
      </c>
      <c r="AM611" s="93" t="s">
        <v>64</v>
      </c>
      <c r="AN611" s="93">
        <v>0</v>
      </c>
      <c r="AO611" s="93">
        <v>0</v>
      </c>
      <c r="AP611" s="93">
        <v>0</v>
      </c>
      <c r="AQ611" s="94">
        <v>0</v>
      </c>
      <c r="AR611" s="48" t="str">
        <f t="shared" si="179"/>
        <v>ok</v>
      </c>
      <c r="AS611" s="48" t="str">
        <f t="shared" si="179"/>
        <v>revisar</v>
      </c>
      <c r="AT611" s="48" t="str">
        <f t="shared" si="179"/>
        <v>revisar</v>
      </c>
      <c r="AU611" s="48" t="str">
        <f t="shared" si="178"/>
        <v>revisar</v>
      </c>
      <c r="AV611" s="48" t="str">
        <f t="shared" si="178"/>
        <v>revisar</v>
      </c>
      <c r="AW611" s="48" t="str">
        <f t="shared" si="178"/>
        <v>ok</v>
      </c>
      <c r="AX611" s="48" t="str">
        <f t="shared" si="178"/>
        <v>revisar</v>
      </c>
      <c r="AY611" s="48" t="str">
        <f t="shared" si="178"/>
        <v>revisar</v>
      </c>
      <c r="AZ611" s="48" t="str">
        <f t="shared" si="178"/>
        <v>revisar</v>
      </c>
      <c r="BA611" s="48" t="str">
        <f t="shared" si="178"/>
        <v>revisar</v>
      </c>
      <c r="BB611" s="48" t="str">
        <f t="shared" si="178"/>
        <v>revisar</v>
      </c>
      <c r="BC611" s="48" t="str">
        <f t="shared" si="178"/>
        <v>revisar</v>
      </c>
      <c r="BD611" s="48" t="str">
        <f t="shared" si="171"/>
        <v>ok</v>
      </c>
      <c r="BE611" s="48" t="str">
        <f t="shared" si="171"/>
        <v>ok</v>
      </c>
      <c r="BF611" s="48" t="str">
        <f t="shared" si="171"/>
        <v>ok</v>
      </c>
      <c r="BG611" s="48" t="str">
        <f t="shared" si="170"/>
        <v>ok</v>
      </c>
    </row>
    <row r="612" spans="1:59" ht="6" customHeight="1">
      <c r="A612" s="122"/>
      <c r="B612" s="123"/>
      <c r="C612" s="122"/>
      <c r="D612" s="102"/>
      <c r="E612" s="102"/>
      <c r="F612" s="102"/>
      <c r="G612" s="127"/>
      <c r="H612" s="101"/>
      <c r="I612" s="188"/>
      <c r="J612" s="193"/>
      <c r="K612" s="193"/>
      <c r="L612" s="193"/>
      <c r="M612" s="190"/>
      <c r="N612" s="129"/>
      <c r="O612" s="109"/>
      <c r="P612" s="109"/>
      <c r="Q612" s="109"/>
      <c r="R612" s="109"/>
      <c r="S612" s="110"/>
      <c r="T612" s="118"/>
      <c r="U612" s="118"/>
      <c r="V612" s="6">
        <f t="shared" si="173"/>
        <v>0</v>
      </c>
      <c r="W612" s="6">
        <f t="shared" si="174"/>
        <v>0</v>
      </c>
      <c r="X612" s="118"/>
      <c r="Y612" s="118"/>
      <c r="Z612" s="118"/>
      <c r="AA612" s="204"/>
      <c r="AB612" s="102"/>
      <c r="AC612" s="102"/>
      <c r="AD612" s="102"/>
      <c r="AE612" s="127"/>
      <c r="AF612" s="102"/>
      <c r="AG612" s="131"/>
      <c r="AH612" s="128"/>
      <c r="AI612" s="128"/>
      <c r="AJ612" s="128"/>
      <c r="AK612" s="107"/>
      <c r="AL612" s="129"/>
      <c r="AM612" s="109"/>
      <c r="AN612" s="109"/>
      <c r="AO612" s="109"/>
      <c r="AP612" s="109"/>
      <c r="AQ612" s="110"/>
      <c r="AR612" s="48" t="str">
        <f t="shared" si="179"/>
        <v>ok</v>
      </c>
      <c r="AS612" s="48" t="str">
        <f t="shared" si="179"/>
        <v>ok</v>
      </c>
      <c r="AT612" s="48" t="str">
        <f t="shared" si="179"/>
        <v>ok</v>
      </c>
      <c r="AU612" s="48" t="str">
        <f t="shared" si="178"/>
        <v>ok</v>
      </c>
      <c r="AV612" s="48" t="str">
        <f t="shared" si="178"/>
        <v>ok</v>
      </c>
      <c r="AW612" s="48" t="str">
        <f t="shared" si="178"/>
        <v>ok</v>
      </c>
      <c r="AX612" s="48" t="str">
        <f t="shared" si="178"/>
        <v>ok</v>
      </c>
      <c r="AY612" s="48" t="str">
        <f t="shared" si="178"/>
        <v>ok</v>
      </c>
      <c r="AZ612" s="48" t="str">
        <f t="shared" si="178"/>
        <v>ok</v>
      </c>
      <c r="BA612" s="48" t="str">
        <f t="shared" si="178"/>
        <v>ok</v>
      </c>
      <c r="BB612" s="48" t="str">
        <f t="shared" si="178"/>
        <v>ok</v>
      </c>
      <c r="BC612" s="48" t="str">
        <f t="shared" si="178"/>
        <v>ok</v>
      </c>
      <c r="BD612" s="48" t="str">
        <f t="shared" si="171"/>
        <v>ok</v>
      </c>
      <c r="BE612" s="48" t="str">
        <f t="shared" si="171"/>
        <v>ok</v>
      </c>
      <c r="BF612" s="48" t="str">
        <f t="shared" si="171"/>
        <v>ok</v>
      </c>
      <c r="BG612" s="48" t="str">
        <f t="shared" si="170"/>
        <v>ok</v>
      </c>
    </row>
    <row r="613" spans="1:59" ht="15" customHeight="1">
      <c r="A613" s="51"/>
      <c r="B613" s="52"/>
      <c r="C613" s="51"/>
      <c r="D613" s="111"/>
      <c r="E613" s="112"/>
      <c r="F613" s="112"/>
      <c r="G613" s="112"/>
      <c r="H613" s="191"/>
      <c r="I613" s="192"/>
      <c r="J613" s="191"/>
      <c r="K613" s="191"/>
      <c r="L613" s="191"/>
      <c r="M613" s="191"/>
      <c r="N613" s="83"/>
      <c r="O613" s="113" t="str">
        <f>CONCATENATE("Subtotal ",G604)</f>
        <v>Subtotal CARGA, TRANSPORTE E MAQUINARIOS</v>
      </c>
      <c r="P613" s="114"/>
      <c r="Q613" s="114">
        <f>SUM(Q605:Q612)</f>
        <v>0</v>
      </c>
      <c r="R613" s="114">
        <f>SUM(R605:R612)</f>
        <v>0</v>
      </c>
      <c r="S613" s="115">
        <f>SUM(S605:S612)</f>
        <v>0</v>
      </c>
      <c r="T613" s="116"/>
      <c r="U613" s="6">
        <v>1</v>
      </c>
      <c r="V613" s="6"/>
      <c r="W613" s="6"/>
      <c r="X613" s="100">
        <f>SUM(P613:R613)</f>
        <v>0</v>
      </c>
      <c r="Y613" s="6" t="str">
        <f>IF(X613&lt;&gt;S613,"erro","ok")</f>
        <v>ok</v>
      </c>
      <c r="Z613" s="6"/>
      <c r="AA613" s="203"/>
      <c r="AB613" s="111"/>
      <c r="AC613" s="112"/>
      <c r="AD613" s="112"/>
      <c r="AE613" s="112"/>
      <c r="AF613" s="112"/>
      <c r="AG613" s="112"/>
      <c r="AH613" s="112"/>
      <c r="AI613" s="112"/>
      <c r="AJ613" s="112"/>
      <c r="AK613" s="112"/>
      <c r="AL613" s="83"/>
      <c r="AM613" s="113" t="s">
        <v>377</v>
      </c>
      <c r="AN613" s="114">
        <v>0</v>
      </c>
      <c r="AO613" s="114">
        <v>0</v>
      </c>
      <c r="AP613" s="114">
        <v>0</v>
      </c>
      <c r="AQ613" s="115">
        <v>0</v>
      </c>
      <c r="AR613" s="48" t="str">
        <f t="shared" si="179"/>
        <v>ok</v>
      </c>
      <c r="AS613" s="48" t="str">
        <f t="shared" si="179"/>
        <v>ok</v>
      </c>
      <c r="AT613" s="48" t="str">
        <f t="shared" si="179"/>
        <v>ok</v>
      </c>
      <c r="AU613" s="48" t="str">
        <f t="shared" si="178"/>
        <v>ok</v>
      </c>
      <c r="AV613" s="48" t="str">
        <f t="shared" si="178"/>
        <v>ok</v>
      </c>
      <c r="AW613" s="48" t="str">
        <f t="shared" si="178"/>
        <v>ok</v>
      </c>
      <c r="AX613" s="48" t="str">
        <f t="shared" si="178"/>
        <v>ok</v>
      </c>
      <c r="AY613" s="48" t="str">
        <f t="shared" si="178"/>
        <v>ok</v>
      </c>
      <c r="AZ613" s="48" t="str">
        <f t="shared" si="178"/>
        <v>ok</v>
      </c>
      <c r="BA613" s="48" t="str">
        <f t="shared" si="178"/>
        <v>ok</v>
      </c>
      <c r="BB613" s="48" t="str">
        <f t="shared" si="178"/>
        <v>ok</v>
      </c>
      <c r="BC613" s="48" t="str">
        <f t="shared" si="178"/>
        <v>revisar</v>
      </c>
      <c r="BD613" s="48" t="str">
        <f t="shared" si="171"/>
        <v>ok</v>
      </c>
      <c r="BE613" s="48" t="str">
        <f t="shared" si="171"/>
        <v>ok</v>
      </c>
      <c r="BF613" s="48" t="str">
        <f t="shared" si="171"/>
        <v>ok</v>
      </c>
      <c r="BG613" s="48" t="str">
        <f t="shared" si="170"/>
        <v>ok</v>
      </c>
    </row>
    <row r="614" spans="1:59" ht="6" customHeight="1">
      <c r="A614" s="38"/>
      <c r="B614" s="74"/>
      <c r="C614" s="38"/>
      <c r="D614" s="117"/>
      <c r="E614" s="118"/>
      <c r="F614" s="119"/>
      <c r="G614" s="119"/>
      <c r="H614" s="118"/>
      <c r="I614" s="120"/>
      <c r="J614" s="118"/>
      <c r="K614" s="118"/>
      <c r="L614" s="118"/>
      <c r="M614" s="118"/>
      <c r="N614" s="6"/>
      <c r="O614" s="118"/>
      <c r="P614" s="118"/>
      <c r="Q614" s="118"/>
      <c r="R614" s="118"/>
      <c r="S614" s="121"/>
      <c r="T614" s="6"/>
      <c r="U614" s="6"/>
      <c r="V614" s="6">
        <f t="shared" si="173"/>
        <v>0</v>
      </c>
      <c r="W614" s="6">
        <f t="shared" si="174"/>
        <v>0</v>
      </c>
      <c r="X614" s="6"/>
      <c r="Y614" s="6"/>
      <c r="Z614" s="6"/>
      <c r="AA614" s="203"/>
      <c r="AB614" s="117"/>
      <c r="AC614" s="118"/>
      <c r="AD614" s="119"/>
      <c r="AE614" s="119"/>
      <c r="AF614" s="118"/>
      <c r="AG614" s="118"/>
      <c r="AH614" s="118"/>
      <c r="AI614" s="118"/>
      <c r="AJ614" s="118"/>
      <c r="AK614" s="118"/>
      <c r="AL614" s="6"/>
      <c r="AM614" s="118"/>
      <c r="AN614" s="118"/>
      <c r="AO614" s="118"/>
      <c r="AP614" s="118"/>
      <c r="AQ614" s="121"/>
      <c r="AR614" s="48" t="str">
        <f t="shared" si="179"/>
        <v>ok</v>
      </c>
      <c r="AS614" s="48" t="str">
        <f t="shared" si="179"/>
        <v>ok</v>
      </c>
      <c r="AT614" s="48" t="str">
        <f t="shared" si="179"/>
        <v>ok</v>
      </c>
      <c r="AU614" s="48" t="str">
        <f t="shared" si="178"/>
        <v>ok</v>
      </c>
      <c r="AV614" s="48" t="str">
        <f t="shared" si="178"/>
        <v>ok</v>
      </c>
      <c r="AW614" s="48" t="str">
        <f t="shared" si="178"/>
        <v>ok</v>
      </c>
      <c r="AX614" s="48" t="str">
        <f t="shared" si="178"/>
        <v>ok</v>
      </c>
      <c r="AY614" s="48" t="str">
        <f t="shared" si="178"/>
        <v>ok</v>
      </c>
      <c r="AZ614" s="48" t="str">
        <f t="shared" si="178"/>
        <v>ok</v>
      </c>
      <c r="BA614" s="48" t="str">
        <f t="shared" si="178"/>
        <v>ok</v>
      </c>
      <c r="BB614" s="48" t="str">
        <f t="shared" si="178"/>
        <v>ok</v>
      </c>
      <c r="BC614" s="48" t="str">
        <f t="shared" si="178"/>
        <v>ok</v>
      </c>
      <c r="BD614" s="48" t="str">
        <f t="shared" si="171"/>
        <v>ok</v>
      </c>
      <c r="BE614" s="48" t="str">
        <f t="shared" si="171"/>
        <v>ok</v>
      </c>
      <c r="BF614" s="48" t="str">
        <f t="shared" si="171"/>
        <v>ok</v>
      </c>
      <c r="BG614" s="48" t="str">
        <f t="shared" si="170"/>
        <v>ok</v>
      </c>
    </row>
    <row r="615" spans="1:59" ht="15" customHeight="1">
      <c r="A615" s="51"/>
      <c r="B615" s="52"/>
      <c r="C615" s="51"/>
      <c r="D615" s="79">
        <v>16</v>
      </c>
      <c r="E615" s="80"/>
      <c r="F615" s="80"/>
      <c r="G615" s="81" t="s">
        <v>1425</v>
      </c>
      <c r="H615" s="81"/>
      <c r="I615" s="82"/>
      <c r="J615" s="81"/>
      <c r="K615" s="81"/>
      <c r="L615" s="81"/>
      <c r="M615" s="81"/>
      <c r="N615" s="83"/>
      <c r="O615" s="81"/>
      <c r="P615" s="81"/>
      <c r="Q615" s="81"/>
      <c r="R615" s="81"/>
      <c r="S615" s="84">
        <f>S627</f>
        <v>0</v>
      </c>
      <c r="T615" s="6"/>
      <c r="U615" s="6"/>
      <c r="V615" s="6">
        <f t="shared" si="173"/>
        <v>16</v>
      </c>
      <c r="W615" s="6">
        <f t="shared" si="174"/>
        <v>0</v>
      </c>
      <c r="X615" s="6"/>
      <c r="Y615" s="6"/>
      <c r="Z615" s="6"/>
      <c r="AA615" s="203"/>
      <c r="AB615" s="79">
        <v>16</v>
      </c>
      <c r="AC615" s="80"/>
      <c r="AD615" s="80"/>
      <c r="AE615" s="81" t="s">
        <v>307</v>
      </c>
      <c r="AF615" s="81"/>
      <c r="AG615" s="81"/>
      <c r="AH615" s="81"/>
      <c r="AI615" s="81"/>
      <c r="AJ615" s="81"/>
      <c r="AK615" s="81"/>
      <c r="AL615" s="83"/>
      <c r="AM615" s="81"/>
      <c r="AN615" s="81"/>
      <c r="AO615" s="81"/>
      <c r="AP615" s="81"/>
      <c r="AQ615" s="84">
        <v>0</v>
      </c>
      <c r="AR615" s="48" t="str">
        <f t="shared" si="179"/>
        <v>ok</v>
      </c>
      <c r="AS615" s="48" t="str">
        <f t="shared" si="179"/>
        <v>ok</v>
      </c>
      <c r="AT615" s="48" t="str">
        <f t="shared" si="179"/>
        <v>ok</v>
      </c>
      <c r="AU615" s="48" t="str">
        <f t="shared" si="178"/>
        <v>revisar</v>
      </c>
      <c r="AV615" s="48" t="str">
        <f t="shared" si="178"/>
        <v>ok</v>
      </c>
      <c r="AW615" s="48" t="str">
        <f t="shared" si="178"/>
        <v>ok</v>
      </c>
      <c r="AX615" s="48" t="str">
        <f t="shared" si="178"/>
        <v>ok</v>
      </c>
      <c r="AY615" s="48" t="str">
        <f t="shared" si="178"/>
        <v>ok</v>
      </c>
      <c r="AZ615" s="48" t="str">
        <f t="shared" si="178"/>
        <v>ok</v>
      </c>
      <c r="BA615" s="48" t="str">
        <f t="shared" si="178"/>
        <v>ok</v>
      </c>
      <c r="BB615" s="48" t="str">
        <f t="shared" si="178"/>
        <v>ok</v>
      </c>
      <c r="BC615" s="48" t="str">
        <f t="shared" si="178"/>
        <v>ok</v>
      </c>
      <c r="BD615" s="48" t="str">
        <f t="shared" si="171"/>
        <v>ok</v>
      </c>
      <c r="BE615" s="48" t="str">
        <f t="shared" si="171"/>
        <v>ok</v>
      </c>
      <c r="BF615" s="48" t="str">
        <f t="shared" si="171"/>
        <v>ok</v>
      </c>
      <c r="BG615" s="48" t="str">
        <f t="shared" si="170"/>
        <v>ok</v>
      </c>
    </row>
    <row r="616" spans="1:59" ht="37.5" customHeight="1">
      <c r="A616" s="122"/>
      <c r="B616" s="123" t="e">
        <f t="shared" ref="B616:B625" si="186">S616/$S$697</f>
        <v>#DIV/0!</v>
      </c>
      <c r="C616" s="122"/>
      <c r="D616" s="124" t="s">
        <v>1267</v>
      </c>
      <c r="E616" s="132">
        <v>99837</v>
      </c>
      <c r="F616" s="125" t="s">
        <v>28</v>
      </c>
      <c r="G616" s="88" t="s">
        <v>1268</v>
      </c>
      <c r="H616" s="185" t="s">
        <v>46</v>
      </c>
      <c r="I616" s="200"/>
      <c r="J616" s="94"/>
      <c r="K616" s="94">
        <v>203.49</v>
      </c>
      <c r="L616" s="94">
        <v>391.52</v>
      </c>
      <c r="M616" s="186">
        <f t="shared" ref="M616:M625" si="187">SUM(K616:L616)</f>
        <v>595.01</v>
      </c>
      <c r="N616" s="92">
        <v>0.25190000000000001</v>
      </c>
      <c r="O616" s="93">
        <f t="shared" ref="O616:O625" si="188">IF(N616="-",M616,(TRUNC(M616*(1+N616),2)))</f>
        <v>744.89</v>
      </c>
      <c r="P616" s="93"/>
      <c r="Q616" s="93">
        <f t="shared" ref="Q616:Q625" si="189">IF($L616=0,$S616,IF(K616=0,0,IF($N616&lt;&gt;"-",IFERROR(TRUNC(TRUNC((K616*(1+$N616)),2)*$I616,2),0),IFERROR(TRUNC(K616*$I616,2),0))))</f>
        <v>0</v>
      </c>
      <c r="R616" s="93">
        <f t="shared" ref="R616:R625" si="190">IF(L616=0,0,S616-Q616)</f>
        <v>0</v>
      </c>
      <c r="S616" s="94">
        <f t="shared" ref="S616:S625" si="191">IFERROR(ROUND(ROUND(O616,2)*ROUND(I616,2),2),0)</f>
        <v>0</v>
      </c>
      <c r="T616" s="118"/>
      <c r="U616" s="118"/>
      <c r="V616" s="6" t="str">
        <f t="shared" si="173"/>
        <v>16.1</v>
      </c>
      <c r="W616" s="6" t="b">
        <f t="shared" si="174"/>
        <v>0</v>
      </c>
      <c r="X616" s="118"/>
      <c r="Y616" s="118"/>
      <c r="Z616" s="118"/>
      <c r="AA616" s="204"/>
      <c r="AB616" s="85" t="s">
        <v>1267</v>
      </c>
      <c r="AC616" s="95">
        <v>0</v>
      </c>
      <c r="AD616" s="96">
        <v>0</v>
      </c>
      <c r="AE616" s="97" t="s">
        <v>64</v>
      </c>
      <c r="AF616" s="89" t="s">
        <v>64</v>
      </c>
      <c r="AG616" s="98">
        <v>0</v>
      </c>
      <c r="AH616" s="90" t="s">
        <v>64</v>
      </c>
      <c r="AI616" s="90" t="s">
        <v>64</v>
      </c>
      <c r="AJ616" s="90" t="s">
        <v>64</v>
      </c>
      <c r="AK616" s="91" t="s">
        <v>64</v>
      </c>
      <c r="AL616" s="99" t="s">
        <v>64</v>
      </c>
      <c r="AM616" s="93" t="s">
        <v>64</v>
      </c>
      <c r="AN616" s="93">
        <v>0</v>
      </c>
      <c r="AO616" s="93">
        <v>0</v>
      </c>
      <c r="AP616" s="93">
        <v>0</v>
      </c>
      <c r="AQ616" s="94">
        <v>0</v>
      </c>
      <c r="AR616" s="48" t="str">
        <f t="shared" si="179"/>
        <v>ok</v>
      </c>
      <c r="AS616" s="48" t="str">
        <f t="shared" si="179"/>
        <v>revisar</v>
      </c>
      <c r="AT616" s="48" t="str">
        <f t="shared" si="179"/>
        <v>revisar</v>
      </c>
      <c r="AU616" s="48" t="str">
        <f t="shared" si="178"/>
        <v>revisar</v>
      </c>
      <c r="AV616" s="48" t="str">
        <f t="shared" si="178"/>
        <v>revisar</v>
      </c>
      <c r="AW616" s="48" t="str">
        <f t="shared" si="178"/>
        <v>ok</v>
      </c>
      <c r="AX616" s="48" t="str">
        <f t="shared" si="178"/>
        <v>revisar</v>
      </c>
      <c r="AY616" s="48" t="str">
        <f t="shared" si="178"/>
        <v>revisar</v>
      </c>
      <c r="AZ616" s="48" t="str">
        <f t="shared" si="178"/>
        <v>revisar</v>
      </c>
      <c r="BA616" s="48" t="str">
        <f t="shared" si="178"/>
        <v>revisar</v>
      </c>
      <c r="BB616" s="48" t="str">
        <f t="shared" si="178"/>
        <v>revisar</v>
      </c>
      <c r="BC616" s="48" t="str">
        <f t="shared" si="178"/>
        <v>revisar</v>
      </c>
      <c r="BD616" s="48" t="str">
        <f t="shared" si="171"/>
        <v>ok</v>
      </c>
      <c r="BE616" s="48" t="str">
        <f t="shared" si="171"/>
        <v>ok</v>
      </c>
      <c r="BF616" s="48" t="str">
        <f t="shared" si="171"/>
        <v>ok</v>
      </c>
      <c r="BG616" s="48" t="str">
        <f t="shared" si="170"/>
        <v>ok</v>
      </c>
    </row>
    <row r="617" spans="1:59" ht="26.25" customHeight="1">
      <c r="A617" s="122"/>
      <c r="B617" s="123" t="e">
        <f t="shared" si="186"/>
        <v>#DIV/0!</v>
      </c>
      <c r="C617" s="122"/>
      <c r="D617" s="124" t="s">
        <v>1269</v>
      </c>
      <c r="E617" s="86">
        <v>99855</v>
      </c>
      <c r="F617" s="125" t="s">
        <v>28</v>
      </c>
      <c r="G617" s="88" t="s">
        <v>1270</v>
      </c>
      <c r="H617" s="185" t="s">
        <v>46</v>
      </c>
      <c r="I617" s="200"/>
      <c r="J617" s="94"/>
      <c r="K617" s="94">
        <v>34.979999999999997</v>
      </c>
      <c r="L617" s="94">
        <v>76.59</v>
      </c>
      <c r="M617" s="186">
        <f t="shared" si="187"/>
        <v>111.57</v>
      </c>
      <c r="N617" s="92">
        <v>0.25190000000000001</v>
      </c>
      <c r="O617" s="93">
        <f t="shared" si="188"/>
        <v>139.66999999999999</v>
      </c>
      <c r="P617" s="93"/>
      <c r="Q617" s="93">
        <f t="shared" si="189"/>
        <v>0</v>
      </c>
      <c r="R617" s="93">
        <f t="shared" si="190"/>
        <v>0</v>
      </c>
      <c r="S617" s="94">
        <f t="shared" si="191"/>
        <v>0</v>
      </c>
      <c r="T617" s="118"/>
      <c r="U617" s="118"/>
      <c r="V617" s="6" t="str">
        <f t="shared" si="173"/>
        <v>16.2</v>
      </c>
      <c r="W617" s="6" t="b">
        <f t="shared" si="174"/>
        <v>0</v>
      </c>
      <c r="X617" s="118"/>
      <c r="Y617" s="118"/>
      <c r="Z617" s="118"/>
      <c r="AA617" s="204"/>
      <c r="AB617" s="85" t="s">
        <v>1269</v>
      </c>
      <c r="AC617" s="95">
        <v>0</v>
      </c>
      <c r="AD617" s="96">
        <v>0</v>
      </c>
      <c r="AE617" s="97" t="s">
        <v>64</v>
      </c>
      <c r="AF617" s="89" t="s">
        <v>64</v>
      </c>
      <c r="AG617" s="98">
        <v>0</v>
      </c>
      <c r="AH617" s="90" t="s">
        <v>64</v>
      </c>
      <c r="AI617" s="90" t="s">
        <v>64</v>
      </c>
      <c r="AJ617" s="90" t="s">
        <v>64</v>
      </c>
      <c r="AK617" s="91" t="s">
        <v>64</v>
      </c>
      <c r="AL617" s="99" t="s">
        <v>64</v>
      </c>
      <c r="AM617" s="93" t="s">
        <v>64</v>
      </c>
      <c r="AN617" s="93">
        <v>0</v>
      </c>
      <c r="AO617" s="93">
        <v>0</v>
      </c>
      <c r="AP617" s="93">
        <v>0</v>
      </c>
      <c r="AQ617" s="94">
        <v>0</v>
      </c>
      <c r="AR617" s="48" t="str">
        <f t="shared" si="179"/>
        <v>ok</v>
      </c>
      <c r="AS617" s="48" t="str">
        <f t="shared" si="179"/>
        <v>revisar</v>
      </c>
      <c r="AT617" s="48" t="str">
        <f t="shared" si="179"/>
        <v>revisar</v>
      </c>
      <c r="AU617" s="48" t="str">
        <f t="shared" si="178"/>
        <v>revisar</v>
      </c>
      <c r="AV617" s="48" t="str">
        <f t="shared" si="178"/>
        <v>revisar</v>
      </c>
      <c r="AW617" s="48" t="str">
        <f t="shared" si="178"/>
        <v>ok</v>
      </c>
      <c r="AX617" s="48" t="str">
        <f t="shared" si="178"/>
        <v>revisar</v>
      </c>
      <c r="AY617" s="48" t="str">
        <f t="shared" si="178"/>
        <v>revisar</v>
      </c>
      <c r="AZ617" s="48" t="str">
        <f t="shared" si="178"/>
        <v>revisar</v>
      </c>
      <c r="BA617" s="48" t="str">
        <f t="shared" si="178"/>
        <v>revisar</v>
      </c>
      <c r="BB617" s="48" t="str">
        <f t="shared" si="178"/>
        <v>revisar</v>
      </c>
      <c r="BC617" s="48" t="str">
        <f t="shared" si="178"/>
        <v>revisar</v>
      </c>
      <c r="BD617" s="48" t="str">
        <f t="shared" si="171"/>
        <v>ok</v>
      </c>
      <c r="BE617" s="48" t="str">
        <f t="shared" si="171"/>
        <v>ok</v>
      </c>
      <c r="BF617" s="48" t="str">
        <f t="shared" si="171"/>
        <v>ok</v>
      </c>
      <c r="BG617" s="48" t="str">
        <f t="shared" si="170"/>
        <v>ok</v>
      </c>
    </row>
    <row r="618" spans="1:59" ht="26.25" customHeight="1">
      <c r="A618" s="122"/>
      <c r="B618" s="123" t="e">
        <f t="shared" si="186"/>
        <v>#DIV/0!</v>
      </c>
      <c r="C618" s="122"/>
      <c r="D618" s="124" t="s">
        <v>1271</v>
      </c>
      <c r="E618" s="86" t="s">
        <v>1272</v>
      </c>
      <c r="F618" s="125" t="s">
        <v>42</v>
      </c>
      <c r="G618" s="88" t="s">
        <v>1273</v>
      </c>
      <c r="H618" s="185" t="s">
        <v>40</v>
      </c>
      <c r="I618" s="200"/>
      <c r="J618" s="94"/>
      <c r="K618" s="94">
        <v>306.72000000000003</v>
      </c>
      <c r="L618" s="94">
        <v>363.3</v>
      </c>
      <c r="M618" s="186">
        <f t="shared" si="187"/>
        <v>670.02</v>
      </c>
      <c r="N618" s="92">
        <v>0.25190000000000001</v>
      </c>
      <c r="O618" s="93">
        <f t="shared" si="188"/>
        <v>838.79</v>
      </c>
      <c r="P618" s="93"/>
      <c r="Q618" s="93">
        <f t="shared" si="189"/>
        <v>0</v>
      </c>
      <c r="R618" s="93">
        <f t="shared" si="190"/>
        <v>0</v>
      </c>
      <c r="S618" s="94">
        <f t="shared" si="191"/>
        <v>0</v>
      </c>
      <c r="T618" s="118"/>
      <c r="U618" s="118"/>
      <c r="V618" s="6" t="str">
        <f t="shared" si="173"/>
        <v>16.3</v>
      </c>
      <c r="W618" s="6" t="b">
        <f t="shared" si="174"/>
        <v>0</v>
      </c>
      <c r="X618" s="118"/>
      <c r="Y618" s="118"/>
      <c r="Z618" s="118"/>
      <c r="AA618" s="204"/>
      <c r="AB618" s="85" t="s">
        <v>1271</v>
      </c>
      <c r="AC618" s="95">
        <v>0</v>
      </c>
      <c r="AD618" s="96">
        <v>0</v>
      </c>
      <c r="AE618" s="97" t="s">
        <v>64</v>
      </c>
      <c r="AF618" s="89" t="s">
        <v>64</v>
      </c>
      <c r="AG618" s="98">
        <v>0</v>
      </c>
      <c r="AH618" s="90" t="s">
        <v>64</v>
      </c>
      <c r="AI618" s="90" t="s">
        <v>64</v>
      </c>
      <c r="AJ618" s="90" t="s">
        <v>64</v>
      </c>
      <c r="AK618" s="91" t="s">
        <v>64</v>
      </c>
      <c r="AL618" s="99" t="s">
        <v>64</v>
      </c>
      <c r="AM618" s="93" t="s">
        <v>64</v>
      </c>
      <c r="AN618" s="93">
        <v>0</v>
      </c>
      <c r="AO618" s="93">
        <v>0</v>
      </c>
      <c r="AP618" s="93">
        <v>0</v>
      </c>
      <c r="AQ618" s="94">
        <v>0</v>
      </c>
      <c r="AR618" s="48" t="str">
        <f t="shared" si="179"/>
        <v>ok</v>
      </c>
      <c r="AS618" s="48" t="str">
        <f t="shared" si="179"/>
        <v>revisar</v>
      </c>
      <c r="AT618" s="48" t="str">
        <f t="shared" si="179"/>
        <v>revisar</v>
      </c>
      <c r="AU618" s="48" t="str">
        <f t="shared" si="178"/>
        <v>revisar</v>
      </c>
      <c r="AV618" s="48" t="str">
        <f t="shared" si="178"/>
        <v>revisar</v>
      </c>
      <c r="AW618" s="48" t="str">
        <f t="shared" si="178"/>
        <v>ok</v>
      </c>
      <c r="AX618" s="48" t="str">
        <f t="shared" si="178"/>
        <v>revisar</v>
      </c>
      <c r="AY618" s="48" t="str">
        <f t="shared" si="178"/>
        <v>revisar</v>
      </c>
      <c r="AZ618" s="48" t="str">
        <f t="shared" si="178"/>
        <v>revisar</v>
      </c>
      <c r="BA618" s="48" t="str">
        <f t="shared" si="178"/>
        <v>revisar</v>
      </c>
      <c r="BB618" s="48" t="str">
        <f t="shared" si="178"/>
        <v>revisar</v>
      </c>
      <c r="BC618" s="48" t="str">
        <f t="shared" si="178"/>
        <v>revisar</v>
      </c>
      <c r="BD618" s="48" t="str">
        <f t="shared" si="171"/>
        <v>ok</v>
      </c>
      <c r="BE618" s="48" t="str">
        <f t="shared" si="171"/>
        <v>ok</v>
      </c>
      <c r="BF618" s="48" t="str">
        <f t="shared" si="171"/>
        <v>ok</v>
      </c>
      <c r="BG618" s="48" t="str">
        <f t="shared" si="171"/>
        <v>ok</v>
      </c>
    </row>
    <row r="619" spans="1:59" ht="26.25" customHeight="1">
      <c r="A619" s="122"/>
      <c r="B619" s="123" t="e">
        <f t="shared" si="186"/>
        <v>#DIV/0!</v>
      </c>
      <c r="C619" s="122"/>
      <c r="D619" s="124" t="s">
        <v>1274</v>
      </c>
      <c r="E619" s="86" t="s">
        <v>1275</v>
      </c>
      <c r="F619" s="125" t="s">
        <v>42</v>
      </c>
      <c r="G619" s="88" t="s">
        <v>1276</v>
      </c>
      <c r="H619" s="185" t="s">
        <v>40</v>
      </c>
      <c r="I619" s="200"/>
      <c r="J619" s="94"/>
      <c r="K619" s="94">
        <v>23.6</v>
      </c>
      <c r="L619" s="94">
        <v>543.74</v>
      </c>
      <c r="M619" s="186">
        <f t="shared" si="187"/>
        <v>567.34</v>
      </c>
      <c r="N619" s="92">
        <v>0.25190000000000001</v>
      </c>
      <c r="O619" s="93">
        <f t="shared" si="188"/>
        <v>710.25</v>
      </c>
      <c r="P619" s="93"/>
      <c r="Q619" s="93">
        <f t="shared" si="189"/>
        <v>0</v>
      </c>
      <c r="R619" s="93">
        <f t="shared" si="190"/>
        <v>0</v>
      </c>
      <c r="S619" s="94">
        <f t="shared" si="191"/>
        <v>0</v>
      </c>
      <c r="T619" s="118"/>
      <c r="U619" s="118"/>
      <c r="V619" s="6" t="str">
        <f t="shared" si="173"/>
        <v>16.4</v>
      </c>
      <c r="W619" s="6" t="b">
        <f t="shared" si="174"/>
        <v>0</v>
      </c>
      <c r="X619" s="118"/>
      <c r="Y619" s="118"/>
      <c r="Z619" s="118"/>
      <c r="AA619" s="204"/>
      <c r="AB619" s="85" t="s">
        <v>1274</v>
      </c>
      <c r="AC619" s="95">
        <v>0</v>
      </c>
      <c r="AD619" s="96">
        <v>0</v>
      </c>
      <c r="AE619" s="97" t="s">
        <v>64</v>
      </c>
      <c r="AF619" s="89" t="s">
        <v>64</v>
      </c>
      <c r="AG619" s="98">
        <v>0</v>
      </c>
      <c r="AH619" s="90" t="s">
        <v>64</v>
      </c>
      <c r="AI619" s="90" t="s">
        <v>64</v>
      </c>
      <c r="AJ619" s="90" t="s">
        <v>64</v>
      </c>
      <c r="AK619" s="91" t="s">
        <v>64</v>
      </c>
      <c r="AL619" s="99" t="s">
        <v>64</v>
      </c>
      <c r="AM619" s="93" t="s">
        <v>64</v>
      </c>
      <c r="AN619" s="93">
        <v>0</v>
      </c>
      <c r="AO619" s="93">
        <v>0</v>
      </c>
      <c r="AP619" s="93">
        <v>0</v>
      </c>
      <c r="AQ619" s="94">
        <v>0</v>
      </c>
      <c r="AR619" s="48" t="str">
        <f t="shared" si="179"/>
        <v>ok</v>
      </c>
      <c r="AS619" s="48" t="str">
        <f t="shared" si="179"/>
        <v>revisar</v>
      </c>
      <c r="AT619" s="48" t="str">
        <f t="shared" si="179"/>
        <v>revisar</v>
      </c>
      <c r="AU619" s="48" t="str">
        <f t="shared" si="178"/>
        <v>revisar</v>
      </c>
      <c r="AV619" s="48" t="str">
        <f t="shared" si="178"/>
        <v>revisar</v>
      </c>
      <c r="AW619" s="48" t="str">
        <f t="shared" si="178"/>
        <v>ok</v>
      </c>
      <c r="AX619" s="48" t="str">
        <f t="shared" si="178"/>
        <v>revisar</v>
      </c>
      <c r="AY619" s="48" t="str">
        <f t="shared" si="178"/>
        <v>revisar</v>
      </c>
      <c r="AZ619" s="48" t="str">
        <f t="shared" si="178"/>
        <v>revisar</v>
      </c>
      <c r="BA619" s="48" t="str">
        <f t="shared" si="178"/>
        <v>revisar</v>
      </c>
      <c r="BB619" s="48" t="str">
        <f t="shared" si="178"/>
        <v>revisar</v>
      </c>
      <c r="BC619" s="48" t="str">
        <f t="shared" si="178"/>
        <v>revisar</v>
      </c>
      <c r="BD619" s="48" t="str">
        <f t="shared" si="171"/>
        <v>ok</v>
      </c>
      <c r="BE619" s="48" t="str">
        <f t="shared" si="171"/>
        <v>ok</v>
      </c>
      <c r="BF619" s="48" t="str">
        <f t="shared" si="171"/>
        <v>ok</v>
      </c>
      <c r="BG619" s="48" t="str">
        <f t="shared" si="171"/>
        <v>ok</v>
      </c>
    </row>
    <row r="620" spans="1:59" ht="26.25" customHeight="1">
      <c r="A620" s="122"/>
      <c r="B620" s="123" t="e">
        <f t="shared" si="186"/>
        <v>#DIV/0!</v>
      </c>
      <c r="C620" s="122"/>
      <c r="D620" s="124" t="s">
        <v>1277</v>
      </c>
      <c r="E620" s="86" t="s">
        <v>1278</v>
      </c>
      <c r="F620" s="125" t="s">
        <v>42</v>
      </c>
      <c r="G620" s="88" t="s">
        <v>1279</v>
      </c>
      <c r="H620" s="185" t="s">
        <v>40</v>
      </c>
      <c r="I620" s="200"/>
      <c r="J620" s="94"/>
      <c r="K620" s="94">
        <v>306.72000000000003</v>
      </c>
      <c r="L620" s="94">
        <v>758.16</v>
      </c>
      <c r="M620" s="186">
        <f t="shared" si="187"/>
        <v>1064.8800000000001</v>
      </c>
      <c r="N620" s="92">
        <v>0.25190000000000001</v>
      </c>
      <c r="O620" s="93">
        <f t="shared" si="188"/>
        <v>1333.12</v>
      </c>
      <c r="P620" s="93"/>
      <c r="Q620" s="93">
        <f t="shared" si="189"/>
        <v>0</v>
      </c>
      <c r="R620" s="93">
        <f t="shared" si="190"/>
        <v>0</v>
      </c>
      <c r="S620" s="94">
        <f t="shared" si="191"/>
        <v>0</v>
      </c>
      <c r="T620" s="118"/>
      <c r="U620" s="118"/>
      <c r="V620" s="6" t="str">
        <f t="shared" si="173"/>
        <v>16.5</v>
      </c>
      <c r="W620" s="6" t="b">
        <f t="shared" si="174"/>
        <v>0</v>
      </c>
      <c r="X620" s="118"/>
      <c r="Y620" s="118"/>
      <c r="Z620" s="118"/>
      <c r="AA620" s="204"/>
      <c r="AB620" s="85" t="s">
        <v>1277</v>
      </c>
      <c r="AC620" s="95">
        <v>0</v>
      </c>
      <c r="AD620" s="96">
        <v>0</v>
      </c>
      <c r="AE620" s="97" t="s">
        <v>64</v>
      </c>
      <c r="AF620" s="89" t="s">
        <v>64</v>
      </c>
      <c r="AG620" s="98">
        <v>0</v>
      </c>
      <c r="AH620" s="90" t="s">
        <v>64</v>
      </c>
      <c r="AI620" s="90" t="s">
        <v>64</v>
      </c>
      <c r="AJ620" s="90" t="s">
        <v>64</v>
      </c>
      <c r="AK620" s="91" t="s">
        <v>64</v>
      </c>
      <c r="AL620" s="99" t="s">
        <v>64</v>
      </c>
      <c r="AM620" s="93" t="s">
        <v>64</v>
      </c>
      <c r="AN620" s="93">
        <v>0</v>
      </c>
      <c r="AO620" s="93">
        <v>0</v>
      </c>
      <c r="AP620" s="93">
        <v>0</v>
      </c>
      <c r="AQ620" s="94">
        <v>0</v>
      </c>
      <c r="AR620" s="48" t="str">
        <f t="shared" si="179"/>
        <v>ok</v>
      </c>
      <c r="AS620" s="48" t="str">
        <f t="shared" si="179"/>
        <v>revisar</v>
      </c>
      <c r="AT620" s="48" t="str">
        <f t="shared" si="179"/>
        <v>revisar</v>
      </c>
      <c r="AU620" s="48" t="str">
        <f t="shared" si="178"/>
        <v>revisar</v>
      </c>
      <c r="AV620" s="48" t="str">
        <f t="shared" si="178"/>
        <v>revisar</v>
      </c>
      <c r="AW620" s="48" t="str">
        <f t="shared" si="178"/>
        <v>ok</v>
      </c>
      <c r="AX620" s="48" t="str">
        <f t="shared" si="178"/>
        <v>revisar</v>
      </c>
      <c r="AY620" s="48" t="str">
        <f t="shared" si="178"/>
        <v>revisar</v>
      </c>
      <c r="AZ620" s="48" t="str">
        <f t="shared" si="178"/>
        <v>revisar</v>
      </c>
      <c r="BA620" s="48" t="str">
        <f t="shared" si="178"/>
        <v>revisar</v>
      </c>
      <c r="BB620" s="48" t="str">
        <f t="shared" si="178"/>
        <v>revisar</v>
      </c>
      <c r="BC620" s="48" t="str">
        <f t="shared" si="178"/>
        <v>revisar</v>
      </c>
      <c r="BD620" s="48" t="str">
        <f t="shared" si="171"/>
        <v>ok</v>
      </c>
      <c r="BE620" s="48" t="str">
        <f t="shared" si="171"/>
        <v>ok</v>
      </c>
      <c r="BF620" s="48" t="str">
        <f t="shared" si="171"/>
        <v>ok</v>
      </c>
      <c r="BG620" s="48" t="str">
        <f t="shared" si="171"/>
        <v>ok</v>
      </c>
    </row>
    <row r="621" spans="1:59" ht="26.25" customHeight="1">
      <c r="A621" s="122"/>
      <c r="B621" s="123" t="e">
        <f t="shared" si="186"/>
        <v>#DIV/0!</v>
      </c>
      <c r="C621" s="122"/>
      <c r="D621" s="124" t="s">
        <v>1280</v>
      </c>
      <c r="E621" s="86">
        <v>12036</v>
      </c>
      <c r="F621" s="125" t="s">
        <v>229</v>
      </c>
      <c r="G621" s="88" t="s">
        <v>1281</v>
      </c>
      <c r="H621" s="185" t="s">
        <v>40</v>
      </c>
      <c r="I621" s="200"/>
      <c r="J621" s="94"/>
      <c r="K621" s="94">
        <v>116.48</v>
      </c>
      <c r="L621" s="94">
        <v>662.73</v>
      </c>
      <c r="M621" s="186">
        <f t="shared" si="187"/>
        <v>779.21</v>
      </c>
      <c r="N621" s="92">
        <v>0.25190000000000001</v>
      </c>
      <c r="O621" s="93">
        <f t="shared" si="188"/>
        <v>975.49</v>
      </c>
      <c r="P621" s="93"/>
      <c r="Q621" s="93">
        <f t="shared" si="189"/>
        <v>0</v>
      </c>
      <c r="R621" s="93">
        <f t="shared" si="190"/>
        <v>0</v>
      </c>
      <c r="S621" s="94">
        <f t="shared" si="191"/>
        <v>0</v>
      </c>
      <c r="T621" s="118"/>
      <c r="U621" s="118"/>
      <c r="V621" s="6" t="str">
        <f t="shared" si="173"/>
        <v>16.6</v>
      </c>
      <c r="W621" s="6" t="b">
        <f t="shared" si="174"/>
        <v>0</v>
      </c>
      <c r="X621" s="118"/>
      <c r="Y621" s="118"/>
      <c r="Z621" s="118"/>
      <c r="AA621" s="204"/>
      <c r="AB621" s="85" t="s">
        <v>1280</v>
      </c>
      <c r="AC621" s="95">
        <v>0</v>
      </c>
      <c r="AD621" s="96">
        <v>0</v>
      </c>
      <c r="AE621" s="97" t="s">
        <v>64</v>
      </c>
      <c r="AF621" s="89" t="s">
        <v>64</v>
      </c>
      <c r="AG621" s="98">
        <v>0</v>
      </c>
      <c r="AH621" s="90" t="s">
        <v>64</v>
      </c>
      <c r="AI621" s="90" t="s">
        <v>64</v>
      </c>
      <c r="AJ621" s="90" t="s">
        <v>64</v>
      </c>
      <c r="AK621" s="91" t="s">
        <v>64</v>
      </c>
      <c r="AL621" s="99" t="s">
        <v>64</v>
      </c>
      <c r="AM621" s="93" t="s">
        <v>64</v>
      </c>
      <c r="AN621" s="93">
        <v>0</v>
      </c>
      <c r="AO621" s="93">
        <v>0</v>
      </c>
      <c r="AP621" s="93">
        <v>0</v>
      </c>
      <c r="AQ621" s="94">
        <v>0</v>
      </c>
      <c r="AR621" s="48" t="str">
        <f t="shared" si="179"/>
        <v>ok</v>
      </c>
      <c r="AS621" s="48" t="str">
        <f t="shared" si="179"/>
        <v>revisar</v>
      </c>
      <c r="AT621" s="48" t="str">
        <f t="shared" si="179"/>
        <v>revisar</v>
      </c>
      <c r="AU621" s="48" t="str">
        <f t="shared" si="178"/>
        <v>revisar</v>
      </c>
      <c r="AV621" s="48" t="str">
        <f t="shared" si="178"/>
        <v>revisar</v>
      </c>
      <c r="AW621" s="48" t="str">
        <f t="shared" si="178"/>
        <v>ok</v>
      </c>
      <c r="AX621" s="48" t="str">
        <f t="shared" si="178"/>
        <v>revisar</v>
      </c>
      <c r="AY621" s="48" t="str">
        <f t="shared" si="178"/>
        <v>revisar</v>
      </c>
      <c r="AZ621" s="48" t="str">
        <f t="shared" si="178"/>
        <v>revisar</v>
      </c>
      <c r="BA621" s="48" t="str">
        <f t="shared" si="178"/>
        <v>revisar</v>
      </c>
      <c r="BB621" s="48" t="str">
        <f t="shared" si="178"/>
        <v>revisar</v>
      </c>
      <c r="BC621" s="48" t="str">
        <f t="shared" si="178"/>
        <v>revisar</v>
      </c>
      <c r="BD621" s="48" t="str">
        <f t="shared" si="171"/>
        <v>ok</v>
      </c>
      <c r="BE621" s="48" t="str">
        <f t="shared" si="171"/>
        <v>ok</v>
      </c>
      <c r="BF621" s="48" t="str">
        <f t="shared" si="171"/>
        <v>ok</v>
      </c>
      <c r="BG621" s="48" t="str">
        <f t="shared" si="171"/>
        <v>ok</v>
      </c>
    </row>
    <row r="622" spans="1:59" ht="26.25" customHeight="1">
      <c r="A622" s="122"/>
      <c r="B622" s="123" t="e">
        <f t="shared" si="186"/>
        <v>#DIV/0!</v>
      </c>
      <c r="C622" s="122"/>
      <c r="D622" s="124" t="s">
        <v>1282</v>
      </c>
      <c r="E622" s="86" t="s">
        <v>1283</v>
      </c>
      <c r="F622" s="125" t="s">
        <v>42</v>
      </c>
      <c r="G622" s="88" t="s">
        <v>1284</v>
      </c>
      <c r="H622" s="185" t="s">
        <v>40</v>
      </c>
      <c r="I622" s="200"/>
      <c r="J622" s="94"/>
      <c r="K622" s="94">
        <v>26.17</v>
      </c>
      <c r="L622" s="94">
        <v>0</v>
      </c>
      <c r="M622" s="186">
        <f t="shared" si="187"/>
        <v>26.17</v>
      </c>
      <c r="N622" s="92">
        <v>0.25190000000000001</v>
      </c>
      <c r="O622" s="93">
        <f t="shared" si="188"/>
        <v>32.76</v>
      </c>
      <c r="P622" s="93"/>
      <c r="Q622" s="93">
        <f t="shared" si="189"/>
        <v>0</v>
      </c>
      <c r="R622" s="93">
        <f t="shared" si="190"/>
        <v>0</v>
      </c>
      <c r="S622" s="94">
        <f t="shared" si="191"/>
        <v>0</v>
      </c>
      <c r="T622" s="118"/>
      <c r="U622" s="118"/>
      <c r="V622" s="6" t="str">
        <f t="shared" si="173"/>
        <v>16.7</v>
      </c>
      <c r="W622" s="6">
        <f t="shared" si="174"/>
        <v>0</v>
      </c>
      <c r="X622" s="118"/>
      <c r="Y622" s="118"/>
      <c r="Z622" s="118"/>
      <c r="AA622" s="204"/>
      <c r="AB622" s="85" t="s">
        <v>1282</v>
      </c>
      <c r="AC622" s="95">
        <v>0</v>
      </c>
      <c r="AD622" s="96">
        <v>0</v>
      </c>
      <c r="AE622" s="97" t="s">
        <v>64</v>
      </c>
      <c r="AF622" s="89" t="s">
        <v>64</v>
      </c>
      <c r="AG622" s="98">
        <v>0</v>
      </c>
      <c r="AH622" s="90" t="s">
        <v>64</v>
      </c>
      <c r="AI622" s="90" t="s">
        <v>64</v>
      </c>
      <c r="AJ622" s="90" t="s">
        <v>64</v>
      </c>
      <c r="AK622" s="91" t="s">
        <v>64</v>
      </c>
      <c r="AL622" s="99" t="s">
        <v>64</v>
      </c>
      <c r="AM622" s="93" t="s">
        <v>64</v>
      </c>
      <c r="AN622" s="93">
        <v>0</v>
      </c>
      <c r="AO622" s="93">
        <v>0</v>
      </c>
      <c r="AP622" s="93">
        <v>0</v>
      </c>
      <c r="AQ622" s="94">
        <v>0</v>
      </c>
      <c r="AR622" s="48" t="str">
        <f t="shared" si="179"/>
        <v>ok</v>
      </c>
      <c r="AS622" s="48" t="str">
        <f t="shared" si="179"/>
        <v>revisar</v>
      </c>
      <c r="AT622" s="48" t="str">
        <f t="shared" si="179"/>
        <v>revisar</v>
      </c>
      <c r="AU622" s="48" t="str">
        <f t="shared" si="178"/>
        <v>revisar</v>
      </c>
      <c r="AV622" s="48" t="str">
        <f t="shared" si="178"/>
        <v>revisar</v>
      </c>
      <c r="AW622" s="48" t="str">
        <f t="shared" si="178"/>
        <v>ok</v>
      </c>
      <c r="AX622" s="48" t="str">
        <f t="shared" si="178"/>
        <v>revisar</v>
      </c>
      <c r="AY622" s="48" t="str">
        <f t="shared" si="178"/>
        <v>revisar</v>
      </c>
      <c r="AZ622" s="48" t="str">
        <f t="shared" si="178"/>
        <v>revisar</v>
      </c>
      <c r="BA622" s="48" t="str">
        <f t="shared" si="178"/>
        <v>revisar</v>
      </c>
      <c r="BB622" s="48" t="str">
        <f t="shared" si="178"/>
        <v>revisar</v>
      </c>
      <c r="BC622" s="48" t="str">
        <f t="shared" si="178"/>
        <v>revisar</v>
      </c>
      <c r="BD622" s="48" t="str">
        <f t="shared" si="171"/>
        <v>ok</v>
      </c>
      <c r="BE622" s="48" t="str">
        <f t="shared" si="171"/>
        <v>ok</v>
      </c>
      <c r="BF622" s="48" t="str">
        <f t="shared" si="171"/>
        <v>ok</v>
      </c>
      <c r="BG622" s="48" t="str">
        <f t="shared" si="171"/>
        <v>ok</v>
      </c>
    </row>
    <row r="623" spans="1:59" ht="26.25" customHeight="1">
      <c r="A623" s="122"/>
      <c r="B623" s="123" t="e">
        <f t="shared" si="186"/>
        <v>#DIV/0!</v>
      </c>
      <c r="C623" s="122"/>
      <c r="D623" s="124" t="s">
        <v>1285</v>
      </c>
      <c r="E623" s="86" t="s">
        <v>1286</v>
      </c>
      <c r="F623" s="125" t="s">
        <v>42</v>
      </c>
      <c r="G623" s="88" t="s">
        <v>1287</v>
      </c>
      <c r="H623" s="185" t="s">
        <v>76</v>
      </c>
      <c r="I623" s="200"/>
      <c r="J623" s="94"/>
      <c r="K623" s="94">
        <v>52.34</v>
      </c>
      <c r="L623" s="94">
        <v>0</v>
      </c>
      <c r="M623" s="186">
        <f t="shared" si="187"/>
        <v>52.34</v>
      </c>
      <c r="N623" s="92">
        <v>0.25190000000000001</v>
      </c>
      <c r="O623" s="93">
        <f t="shared" si="188"/>
        <v>65.52</v>
      </c>
      <c r="P623" s="93"/>
      <c r="Q623" s="93">
        <f t="shared" si="189"/>
        <v>0</v>
      </c>
      <c r="R623" s="93">
        <f t="shared" si="190"/>
        <v>0</v>
      </c>
      <c r="S623" s="94">
        <f t="shared" si="191"/>
        <v>0</v>
      </c>
      <c r="T623" s="118"/>
      <c r="U623" s="118"/>
      <c r="V623" s="6" t="str">
        <f t="shared" si="173"/>
        <v>16.8</v>
      </c>
      <c r="W623" s="6">
        <f t="shared" si="174"/>
        <v>0</v>
      </c>
      <c r="X623" s="118"/>
      <c r="Y623" s="118"/>
      <c r="Z623" s="118"/>
      <c r="AA623" s="204"/>
      <c r="AB623" s="85" t="s">
        <v>1285</v>
      </c>
      <c r="AC623" s="95">
        <v>0</v>
      </c>
      <c r="AD623" s="96">
        <v>0</v>
      </c>
      <c r="AE623" s="97" t="s">
        <v>64</v>
      </c>
      <c r="AF623" s="89" t="s">
        <v>64</v>
      </c>
      <c r="AG623" s="98">
        <v>0</v>
      </c>
      <c r="AH623" s="90" t="s">
        <v>64</v>
      </c>
      <c r="AI623" s="90" t="s">
        <v>64</v>
      </c>
      <c r="AJ623" s="90" t="s">
        <v>64</v>
      </c>
      <c r="AK623" s="91" t="s">
        <v>64</v>
      </c>
      <c r="AL623" s="99" t="s">
        <v>64</v>
      </c>
      <c r="AM623" s="93" t="s">
        <v>64</v>
      </c>
      <c r="AN623" s="93">
        <v>0</v>
      </c>
      <c r="AO623" s="93">
        <v>0</v>
      </c>
      <c r="AP623" s="93">
        <v>0</v>
      </c>
      <c r="AQ623" s="94">
        <v>0</v>
      </c>
      <c r="AR623" s="48" t="str">
        <f t="shared" si="179"/>
        <v>ok</v>
      </c>
      <c r="AS623" s="48" t="str">
        <f t="shared" si="179"/>
        <v>revisar</v>
      </c>
      <c r="AT623" s="48" t="str">
        <f t="shared" si="179"/>
        <v>revisar</v>
      </c>
      <c r="AU623" s="48" t="str">
        <f t="shared" si="178"/>
        <v>revisar</v>
      </c>
      <c r="AV623" s="48" t="str">
        <f t="shared" si="178"/>
        <v>revisar</v>
      </c>
      <c r="AW623" s="48" t="str">
        <f t="shared" si="178"/>
        <v>ok</v>
      </c>
      <c r="AX623" s="48" t="str">
        <f t="shared" si="178"/>
        <v>revisar</v>
      </c>
      <c r="AY623" s="48" t="str">
        <f t="shared" si="178"/>
        <v>revisar</v>
      </c>
      <c r="AZ623" s="48" t="str">
        <f t="shared" si="178"/>
        <v>revisar</v>
      </c>
      <c r="BA623" s="48" t="str">
        <f t="shared" si="178"/>
        <v>revisar</v>
      </c>
      <c r="BB623" s="48" t="str">
        <f t="shared" si="178"/>
        <v>revisar</v>
      </c>
      <c r="BC623" s="48" t="str">
        <f t="shared" si="178"/>
        <v>revisar</v>
      </c>
      <c r="BD623" s="48" t="str">
        <f t="shared" si="171"/>
        <v>ok</v>
      </c>
      <c r="BE623" s="48" t="str">
        <f t="shared" si="171"/>
        <v>ok</v>
      </c>
      <c r="BF623" s="48" t="str">
        <f t="shared" si="171"/>
        <v>ok</v>
      </c>
      <c r="BG623" s="48" t="str">
        <f t="shared" si="171"/>
        <v>ok</v>
      </c>
    </row>
    <row r="624" spans="1:59" ht="26.25" customHeight="1">
      <c r="A624" s="122"/>
      <c r="B624" s="123" t="e">
        <f t="shared" si="186"/>
        <v>#DIV/0!</v>
      </c>
      <c r="C624" s="122"/>
      <c r="D624" s="124" t="s">
        <v>1288</v>
      </c>
      <c r="E624" s="86" t="s">
        <v>1289</v>
      </c>
      <c r="F624" s="125" t="s">
        <v>42</v>
      </c>
      <c r="G624" s="88" t="s">
        <v>1290</v>
      </c>
      <c r="H624" s="185" t="s">
        <v>76</v>
      </c>
      <c r="I624" s="200"/>
      <c r="J624" s="94"/>
      <c r="K624" s="94">
        <v>104.68</v>
      </c>
      <c r="L624" s="94">
        <v>0.6</v>
      </c>
      <c r="M624" s="186">
        <f t="shared" si="187"/>
        <v>105.28</v>
      </c>
      <c r="N624" s="92">
        <v>0.25190000000000001</v>
      </c>
      <c r="O624" s="93">
        <f t="shared" si="188"/>
        <v>131.80000000000001</v>
      </c>
      <c r="P624" s="93"/>
      <c r="Q624" s="93">
        <f t="shared" si="189"/>
        <v>0</v>
      </c>
      <c r="R624" s="93">
        <f t="shared" si="190"/>
        <v>0</v>
      </c>
      <c r="S624" s="94">
        <f t="shared" si="191"/>
        <v>0</v>
      </c>
      <c r="T624" s="118"/>
      <c r="U624" s="118"/>
      <c r="V624" s="6" t="str">
        <f t="shared" si="173"/>
        <v>16.9</v>
      </c>
      <c r="W624" s="6" t="b">
        <f t="shared" si="174"/>
        <v>0</v>
      </c>
      <c r="X624" s="118"/>
      <c r="Y624" s="118"/>
      <c r="Z624" s="118"/>
      <c r="AA624" s="204"/>
      <c r="AB624" s="85" t="s">
        <v>1288</v>
      </c>
      <c r="AC624" s="95">
        <v>0</v>
      </c>
      <c r="AD624" s="96">
        <v>0</v>
      </c>
      <c r="AE624" s="97" t="s">
        <v>64</v>
      </c>
      <c r="AF624" s="89" t="s">
        <v>64</v>
      </c>
      <c r="AG624" s="98">
        <v>0</v>
      </c>
      <c r="AH624" s="90" t="s">
        <v>64</v>
      </c>
      <c r="AI624" s="90" t="s">
        <v>64</v>
      </c>
      <c r="AJ624" s="90" t="s">
        <v>64</v>
      </c>
      <c r="AK624" s="91" t="s">
        <v>64</v>
      </c>
      <c r="AL624" s="99" t="s">
        <v>64</v>
      </c>
      <c r="AM624" s="93" t="s">
        <v>64</v>
      </c>
      <c r="AN624" s="93">
        <v>0</v>
      </c>
      <c r="AO624" s="93">
        <v>0</v>
      </c>
      <c r="AP624" s="93">
        <v>0</v>
      </c>
      <c r="AQ624" s="94">
        <v>0</v>
      </c>
      <c r="AR624" s="48" t="str">
        <f t="shared" si="179"/>
        <v>ok</v>
      </c>
      <c r="AS624" s="48" t="str">
        <f t="shared" si="179"/>
        <v>revisar</v>
      </c>
      <c r="AT624" s="48" t="str">
        <f t="shared" si="179"/>
        <v>revisar</v>
      </c>
      <c r="AU624" s="48" t="str">
        <f t="shared" si="178"/>
        <v>revisar</v>
      </c>
      <c r="AV624" s="48" t="str">
        <f t="shared" si="178"/>
        <v>revisar</v>
      </c>
      <c r="AW624" s="48" t="str">
        <f t="shared" si="178"/>
        <v>ok</v>
      </c>
      <c r="AX624" s="48" t="str">
        <f t="shared" si="178"/>
        <v>revisar</v>
      </c>
      <c r="AY624" s="48" t="str">
        <f t="shared" si="178"/>
        <v>revisar</v>
      </c>
      <c r="AZ624" s="48" t="str">
        <f t="shared" si="178"/>
        <v>revisar</v>
      </c>
      <c r="BA624" s="48" t="str">
        <f t="shared" si="178"/>
        <v>revisar</v>
      </c>
      <c r="BB624" s="48" t="str">
        <f t="shared" si="178"/>
        <v>revisar</v>
      </c>
      <c r="BC624" s="48" t="str">
        <f t="shared" si="178"/>
        <v>revisar</v>
      </c>
      <c r="BD624" s="48" t="str">
        <f t="shared" si="171"/>
        <v>ok</v>
      </c>
      <c r="BE624" s="48" t="str">
        <f t="shared" si="171"/>
        <v>ok</v>
      </c>
      <c r="BF624" s="48" t="str">
        <f t="shared" si="171"/>
        <v>ok</v>
      </c>
      <c r="BG624" s="48" t="str">
        <f t="shared" si="171"/>
        <v>ok</v>
      </c>
    </row>
    <row r="625" spans="1:59" ht="26.25" customHeight="1">
      <c r="A625" s="122"/>
      <c r="B625" s="123" t="e">
        <f t="shared" si="186"/>
        <v>#DIV/0!</v>
      </c>
      <c r="C625" s="122"/>
      <c r="D625" s="124" t="s">
        <v>1291</v>
      </c>
      <c r="E625" s="86" t="s">
        <v>1292</v>
      </c>
      <c r="F625" s="125" t="s">
        <v>42</v>
      </c>
      <c r="G625" s="88" t="s">
        <v>1293</v>
      </c>
      <c r="H625" s="185" t="s">
        <v>40</v>
      </c>
      <c r="I625" s="200"/>
      <c r="J625" s="94"/>
      <c r="K625" s="94">
        <v>6.27</v>
      </c>
      <c r="L625" s="94">
        <v>0.73</v>
      </c>
      <c r="M625" s="186">
        <f t="shared" si="187"/>
        <v>7</v>
      </c>
      <c r="N625" s="92">
        <v>0.25190000000000001</v>
      </c>
      <c r="O625" s="93">
        <f t="shared" si="188"/>
        <v>8.76</v>
      </c>
      <c r="P625" s="93"/>
      <c r="Q625" s="93">
        <f t="shared" si="189"/>
        <v>0</v>
      </c>
      <c r="R625" s="93">
        <f t="shared" si="190"/>
        <v>0</v>
      </c>
      <c r="S625" s="94">
        <f t="shared" si="191"/>
        <v>0</v>
      </c>
      <c r="T625" s="118"/>
      <c r="U625" s="118"/>
      <c r="V625" s="6" t="str">
        <f t="shared" si="173"/>
        <v>16.10</v>
      </c>
      <c r="W625" s="6" t="b">
        <f t="shared" si="174"/>
        <v>0</v>
      </c>
      <c r="X625" s="118"/>
      <c r="Y625" s="118"/>
      <c r="Z625" s="118"/>
      <c r="AA625" s="204"/>
      <c r="AB625" s="85" t="s">
        <v>1291</v>
      </c>
      <c r="AC625" s="95">
        <v>0</v>
      </c>
      <c r="AD625" s="96">
        <v>0</v>
      </c>
      <c r="AE625" s="97" t="s">
        <v>64</v>
      </c>
      <c r="AF625" s="89" t="s">
        <v>64</v>
      </c>
      <c r="AG625" s="98">
        <v>0</v>
      </c>
      <c r="AH625" s="90" t="s">
        <v>64</v>
      </c>
      <c r="AI625" s="90" t="s">
        <v>64</v>
      </c>
      <c r="AJ625" s="90" t="s">
        <v>64</v>
      </c>
      <c r="AK625" s="91" t="s">
        <v>64</v>
      </c>
      <c r="AL625" s="99" t="s">
        <v>64</v>
      </c>
      <c r="AM625" s="93" t="s">
        <v>64</v>
      </c>
      <c r="AN625" s="93">
        <v>0</v>
      </c>
      <c r="AO625" s="93">
        <v>0</v>
      </c>
      <c r="AP625" s="93">
        <v>0</v>
      </c>
      <c r="AQ625" s="94">
        <v>0</v>
      </c>
      <c r="AR625" s="48" t="str">
        <f t="shared" si="179"/>
        <v>ok</v>
      </c>
      <c r="AS625" s="48" t="str">
        <f t="shared" si="179"/>
        <v>revisar</v>
      </c>
      <c r="AT625" s="48" t="str">
        <f t="shared" si="179"/>
        <v>revisar</v>
      </c>
      <c r="AU625" s="48" t="str">
        <f t="shared" si="178"/>
        <v>revisar</v>
      </c>
      <c r="AV625" s="48" t="str">
        <f t="shared" si="178"/>
        <v>revisar</v>
      </c>
      <c r="AW625" s="48" t="str">
        <f t="shared" si="178"/>
        <v>ok</v>
      </c>
      <c r="AX625" s="48" t="str">
        <f t="shared" si="178"/>
        <v>revisar</v>
      </c>
      <c r="AY625" s="48" t="str">
        <f t="shared" si="178"/>
        <v>revisar</v>
      </c>
      <c r="AZ625" s="48" t="str">
        <f t="shared" si="178"/>
        <v>revisar</v>
      </c>
      <c r="BA625" s="48" t="str">
        <f t="shared" si="178"/>
        <v>revisar</v>
      </c>
      <c r="BB625" s="48" t="str">
        <f t="shared" si="178"/>
        <v>revisar</v>
      </c>
      <c r="BC625" s="48" t="str">
        <f t="shared" si="178"/>
        <v>revisar</v>
      </c>
      <c r="BD625" s="48" t="str">
        <f t="shared" si="171"/>
        <v>ok</v>
      </c>
      <c r="BE625" s="48" t="str">
        <f t="shared" si="171"/>
        <v>ok</v>
      </c>
      <c r="BF625" s="48" t="str">
        <f t="shared" si="171"/>
        <v>ok</v>
      </c>
      <c r="BG625" s="48" t="str">
        <f t="shared" si="171"/>
        <v>ok</v>
      </c>
    </row>
    <row r="626" spans="1:59" ht="6" customHeight="1">
      <c r="A626" s="122"/>
      <c r="B626" s="123"/>
      <c r="C626" s="122"/>
      <c r="D626" s="102"/>
      <c r="E626" s="102"/>
      <c r="F626" s="102"/>
      <c r="G626" s="127"/>
      <c r="H626" s="101"/>
      <c r="I626" s="188"/>
      <c r="J626" s="193"/>
      <c r="K626" s="193"/>
      <c r="L626" s="193"/>
      <c r="M626" s="190"/>
      <c r="N626" s="129"/>
      <c r="O626" s="109"/>
      <c r="P626" s="109"/>
      <c r="Q626" s="109"/>
      <c r="R626" s="109"/>
      <c r="S626" s="110"/>
      <c r="T626" s="118"/>
      <c r="U626" s="118"/>
      <c r="V626" s="6">
        <f t="shared" si="173"/>
        <v>0</v>
      </c>
      <c r="W626" s="6">
        <f t="shared" si="174"/>
        <v>0</v>
      </c>
      <c r="X626" s="118"/>
      <c r="Y626" s="118"/>
      <c r="Z626" s="118"/>
      <c r="AA626" s="204"/>
      <c r="AB626" s="102"/>
      <c r="AC626" s="102"/>
      <c r="AD626" s="102"/>
      <c r="AE626" s="127"/>
      <c r="AF626" s="102"/>
      <c r="AG626" s="131"/>
      <c r="AH626" s="128"/>
      <c r="AI626" s="128"/>
      <c r="AJ626" s="128"/>
      <c r="AK626" s="107"/>
      <c r="AL626" s="129"/>
      <c r="AM626" s="109"/>
      <c r="AN626" s="109"/>
      <c r="AO626" s="109"/>
      <c r="AP626" s="109"/>
      <c r="AQ626" s="110"/>
      <c r="AR626" s="48" t="str">
        <f t="shared" si="179"/>
        <v>ok</v>
      </c>
      <c r="AS626" s="48" t="str">
        <f t="shared" si="179"/>
        <v>ok</v>
      </c>
      <c r="AT626" s="48" t="str">
        <f t="shared" si="179"/>
        <v>ok</v>
      </c>
      <c r="AU626" s="48" t="str">
        <f t="shared" si="178"/>
        <v>ok</v>
      </c>
      <c r="AV626" s="48" t="str">
        <f t="shared" si="178"/>
        <v>ok</v>
      </c>
      <c r="AW626" s="48" t="str">
        <f t="shared" si="178"/>
        <v>ok</v>
      </c>
      <c r="AX626" s="48" t="str">
        <f t="shared" si="178"/>
        <v>ok</v>
      </c>
      <c r="AY626" s="48" t="str">
        <f t="shared" si="178"/>
        <v>ok</v>
      </c>
      <c r="AZ626" s="48" t="str">
        <f t="shared" si="178"/>
        <v>ok</v>
      </c>
      <c r="BA626" s="48" t="str">
        <f t="shared" si="178"/>
        <v>ok</v>
      </c>
      <c r="BB626" s="48" t="str">
        <f t="shared" si="178"/>
        <v>ok</v>
      </c>
      <c r="BC626" s="48" t="str">
        <f t="shared" si="178"/>
        <v>ok</v>
      </c>
      <c r="BD626" s="48" t="str">
        <f t="shared" si="171"/>
        <v>ok</v>
      </c>
      <c r="BE626" s="48" t="str">
        <f t="shared" si="171"/>
        <v>ok</v>
      </c>
      <c r="BF626" s="48" t="str">
        <f t="shared" si="171"/>
        <v>ok</v>
      </c>
      <c r="BG626" s="48" t="str">
        <f t="shared" si="171"/>
        <v>ok</v>
      </c>
    </row>
    <row r="627" spans="1:59" ht="15" customHeight="1">
      <c r="A627" s="51"/>
      <c r="B627" s="52"/>
      <c r="C627" s="51"/>
      <c r="D627" s="111"/>
      <c r="E627" s="112"/>
      <c r="F627" s="112"/>
      <c r="G627" s="112"/>
      <c r="H627" s="191"/>
      <c r="I627" s="192"/>
      <c r="J627" s="191"/>
      <c r="K627" s="191"/>
      <c r="L627" s="191"/>
      <c r="M627" s="191"/>
      <c r="N627" s="83"/>
      <c r="O627" s="113" t="str">
        <f>CONCATENATE("Subtotal ",G615)</f>
        <v>Subtotal SERRALHERIA / FUNILARIA</v>
      </c>
      <c r="P627" s="114"/>
      <c r="Q627" s="114">
        <f>SUM(Q616:Q626)</f>
        <v>0</v>
      </c>
      <c r="R627" s="114">
        <f>SUM(R616:R626)</f>
        <v>0</v>
      </c>
      <c r="S627" s="115">
        <f>SUM(S616:S626)</f>
        <v>0</v>
      </c>
      <c r="T627" s="116"/>
      <c r="U627" s="6">
        <v>1</v>
      </c>
      <c r="V627" s="6"/>
      <c r="W627" s="6"/>
      <c r="X627" s="100">
        <f>SUM(P627:R627)</f>
        <v>0</v>
      </c>
      <c r="Y627" s="6" t="str">
        <f>IF(X627&lt;&gt;S627,"erro","ok")</f>
        <v>ok</v>
      </c>
      <c r="Z627" s="6"/>
      <c r="AA627" s="203"/>
      <c r="AB627" s="111"/>
      <c r="AC627" s="112"/>
      <c r="AD627" s="112"/>
      <c r="AE627" s="112"/>
      <c r="AF627" s="112"/>
      <c r="AG627" s="112"/>
      <c r="AH627" s="112"/>
      <c r="AI627" s="112"/>
      <c r="AJ627" s="112"/>
      <c r="AK627" s="112"/>
      <c r="AL627" s="83"/>
      <c r="AM627" s="113" t="s">
        <v>377</v>
      </c>
      <c r="AN627" s="114">
        <v>0</v>
      </c>
      <c r="AO627" s="114">
        <v>0</v>
      </c>
      <c r="AP627" s="114">
        <v>0</v>
      </c>
      <c r="AQ627" s="115">
        <v>0</v>
      </c>
      <c r="AR627" s="48" t="str">
        <f t="shared" si="179"/>
        <v>ok</v>
      </c>
      <c r="AS627" s="48" t="str">
        <f t="shared" si="179"/>
        <v>ok</v>
      </c>
      <c r="AT627" s="48" t="str">
        <f t="shared" si="179"/>
        <v>ok</v>
      </c>
      <c r="AU627" s="48" t="str">
        <f t="shared" si="178"/>
        <v>ok</v>
      </c>
      <c r="AV627" s="48" t="str">
        <f t="shared" si="178"/>
        <v>ok</v>
      </c>
      <c r="AW627" s="48" t="str">
        <f t="shared" si="178"/>
        <v>ok</v>
      </c>
      <c r="AX627" s="48" t="str">
        <f t="shared" si="178"/>
        <v>ok</v>
      </c>
      <c r="AY627" s="48" t="str">
        <f t="shared" si="178"/>
        <v>ok</v>
      </c>
      <c r="AZ627" s="48" t="str">
        <f t="shared" si="178"/>
        <v>ok</v>
      </c>
      <c r="BA627" s="48" t="str">
        <f t="shared" si="178"/>
        <v>ok</v>
      </c>
      <c r="BB627" s="48" t="str">
        <f t="shared" si="178"/>
        <v>ok</v>
      </c>
      <c r="BC627" s="48" t="str">
        <f t="shared" si="178"/>
        <v>revisar</v>
      </c>
      <c r="BD627" s="48" t="str">
        <f t="shared" si="171"/>
        <v>ok</v>
      </c>
      <c r="BE627" s="48" t="str">
        <f t="shared" si="171"/>
        <v>ok</v>
      </c>
      <c r="BF627" s="48" t="str">
        <f t="shared" si="171"/>
        <v>ok</v>
      </c>
      <c r="BG627" s="48" t="str">
        <f t="shared" si="171"/>
        <v>ok</v>
      </c>
    </row>
    <row r="628" spans="1:59" ht="6" customHeight="1">
      <c r="A628" s="38"/>
      <c r="B628" s="74"/>
      <c r="C628" s="38"/>
      <c r="D628" s="117"/>
      <c r="E628" s="118"/>
      <c r="F628" s="119"/>
      <c r="G628" s="119"/>
      <c r="H628" s="118"/>
      <c r="I628" s="120"/>
      <c r="J628" s="118"/>
      <c r="K628" s="118"/>
      <c r="L628" s="118"/>
      <c r="M628" s="118"/>
      <c r="N628" s="6"/>
      <c r="O628" s="118"/>
      <c r="P628" s="118"/>
      <c r="Q628" s="118"/>
      <c r="R628" s="118"/>
      <c r="S628" s="121"/>
      <c r="T628" s="6"/>
      <c r="U628" s="6"/>
      <c r="V628" s="6">
        <f t="shared" si="173"/>
        <v>0</v>
      </c>
      <c r="W628" s="6">
        <f t="shared" si="174"/>
        <v>0</v>
      </c>
      <c r="X628" s="6"/>
      <c r="Y628" s="6"/>
      <c r="Z628" s="6"/>
      <c r="AA628" s="203"/>
      <c r="AB628" s="117"/>
      <c r="AC628" s="118"/>
      <c r="AD628" s="119"/>
      <c r="AE628" s="119"/>
      <c r="AF628" s="118"/>
      <c r="AG628" s="118"/>
      <c r="AH628" s="118"/>
      <c r="AI628" s="118"/>
      <c r="AJ628" s="118"/>
      <c r="AK628" s="118"/>
      <c r="AL628" s="6"/>
      <c r="AM628" s="118"/>
      <c r="AN628" s="118"/>
      <c r="AO628" s="118"/>
      <c r="AP628" s="118"/>
      <c r="AQ628" s="121"/>
      <c r="AR628" s="48" t="str">
        <f t="shared" si="179"/>
        <v>ok</v>
      </c>
      <c r="AS628" s="48" t="str">
        <f t="shared" si="179"/>
        <v>ok</v>
      </c>
      <c r="AT628" s="48" t="str">
        <f t="shared" si="179"/>
        <v>ok</v>
      </c>
      <c r="AU628" s="48" t="str">
        <f t="shared" si="178"/>
        <v>ok</v>
      </c>
      <c r="AV628" s="48" t="str">
        <f t="shared" si="178"/>
        <v>ok</v>
      </c>
      <c r="AW628" s="48" t="str">
        <f t="shared" si="178"/>
        <v>ok</v>
      </c>
      <c r="AX628" s="48" t="str">
        <f t="shared" si="178"/>
        <v>ok</v>
      </c>
      <c r="AY628" s="48" t="str">
        <f t="shared" si="178"/>
        <v>ok</v>
      </c>
      <c r="AZ628" s="48" t="str">
        <f t="shared" si="178"/>
        <v>ok</v>
      </c>
      <c r="BA628" s="48" t="str">
        <f t="shared" si="178"/>
        <v>ok</v>
      </c>
      <c r="BB628" s="48" t="str">
        <f t="shared" si="178"/>
        <v>ok</v>
      </c>
      <c r="BC628" s="48" t="str">
        <f t="shared" si="178"/>
        <v>ok</v>
      </c>
      <c r="BD628" s="48" t="str">
        <f t="shared" si="171"/>
        <v>ok</v>
      </c>
      <c r="BE628" s="48" t="str">
        <f t="shared" si="171"/>
        <v>ok</v>
      </c>
      <c r="BF628" s="48" t="str">
        <f t="shared" si="171"/>
        <v>ok</v>
      </c>
      <c r="BG628" s="48" t="str">
        <f t="shared" si="171"/>
        <v>ok</v>
      </c>
    </row>
    <row r="629" spans="1:59" ht="15" customHeight="1">
      <c r="A629" s="51"/>
      <c r="B629" s="52"/>
      <c r="C629" s="51"/>
      <c r="D629" s="79">
        <v>17</v>
      </c>
      <c r="E629" s="80"/>
      <c r="F629" s="80"/>
      <c r="G629" s="81" t="s">
        <v>1294</v>
      </c>
      <c r="H629" s="81"/>
      <c r="I629" s="82"/>
      <c r="J629" s="81"/>
      <c r="K629" s="81"/>
      <c r="L629" s="81"/>
      <c r="M629" s="81"/>
      <c r="N629" s="83"/>
      <c r="O629" s="81"/>
      <c r="P629" s="81"/>
      <c r="Q629" s="81"/>
      <c r="R629" s="81"/>
      <c r="S629" s="84">
        <f>S640</f>
        <v>0</v>
      </c>
      <c r="T629" s="6"/>
      <c r="U629" s="6"/>
      <c r="V629" s="6">
        <f t="shared" si="173"/>
        <v>17</v>
      </c>
      <c r="W629" s="6">
        <f t="shared" si="174"/>
        <v>0</v>
      </c>
      <c r="X629" s="6"/>
      <c r="Y629" s="6"/>
      <c r="Z629" s="6"/>
      <c r="AA629" s="203"/>
      <c r="AB629" s="79">
        <v>17</v>
      </c>
      <c r="AC629" s="80"/>
      <c r="AD629" s="80"/>
      <c r="AE629" s="81" t="s">
        <v>307</v>
      </c>
      <c r="AF629" s="81"/>
      <c r="AG629" s="81"/>
      <c r="AH629" s="81"/>
      <c r="AI629" s="81"/>
      <c r="AJ629" s="81"/>
      <c r="AK629" s="81"/>
      <c r="AL629" s="83"/>
      <c r="AM629" s="81"/>
      <c r="AN629" s="81"/>
      <c r="AO629" s="81"/>
      <c r="AP629" s="81"/>
      <c r="AQ629" s="84">
        <v>0</v>
      </c>
      <c r="AR629" s="48" t="str">
        <f t="shared" si="179"/>
        <v>ok</v>
      </c>
      <c r="AS629" s="48" t="str">
        <f t="shared" si="179"/>
        <v>ok</v>
      </c>
      <c r="AT629" s="48" t="str">
        <f t="shared" si="179"/>
        <v>ok</v>
      </c>
      <c r="AU629" s="48" t="str">
        <f t="shared" si="178"/>
        <v>revisar</v>
      </c>
      <c r="AV629" s="48" t="str">
        <f t="shared" si="178"/>
        <v>ok</v>
      </c>
      <c r="AW629" s="48" t="str">
        <f t="shared" si="178"/>
        <v>ok</v>
      </c>
      <c r="AX629" s="48" t="str">
        <f t="shared" si="178"/>
        <v>ok</v>
      </c>
      <c r="AY629" s="48" t="str">
        <f t="shared" si="178"/>
        <v>ok</v>
      </c>
      <c r="AZ629" s="48" t="str">
        <f t="shared" si="178"/>
        <v>ok</v>
      </c>
      <c r="BA629" s="48" t="str">
        <f t="shared" si="178"/>
        <v>ok</v>
      </c>
      <c r="BB629" s="48" t="str">
        <f t="shared" si="178"/>
        <v>ok</v>
      </c>
      <c r="BC629" s="48" t="str">
        <f t="shared" si="178"/>
        <v>ok</v>
      </c>
      <c r="BD629" s="48" t="str">
        <f t="shared" si="171"/>
        <v>ok</v>
      </c>
      <c r="BE629" s="48" t="str">
        <f t="shared" si="171"/>
        <v>ok</v>
      </c>
      <c r="BF629" s="48" t="str">
        <f t="shared" si="171"/>
        <v>ok</v>
      </c>
      <c r="BG629" s="48" t="str">
        <f t="shared" si="171"/>
        <v>ok</v>
      </c>
    </row>
    <row r="630" spans="1:59" ht="18.75" customHeight="1">
      <c r="A630" s="122"/>
      <c r="B630" s="123" t="e">
        <f t="shared" ref="B630:B638" si="192">S630/$S$697</f>
        <v>#DIV/0!</v>
      </c>
      <c r="C630" s="122"/>
      <c r="D630" s="124" t="s">
        <v>1295</v>
      </c>
      <c r="E630" s="132">
        <v>99814</v>
      </c>
      <c r="F630" s="125" t="s">
        <v>28</v>
      </c>
      <c r="G630" s="88" t="s">
        <v>1296</v>
      </c>
      <c r="H630" s="185" t="s">
        <v>40</v>
      </c>
      <c r="I630" s="200"/>
      <c r="J630" s="94"/>
      <c r="K630" s="94">
        <v>1.52</v>
      </c>
      <c r="L630" s="94">
        <v>0.61</v>
      </c>
      <c r="M630" s="186">
        <f t="shared" ref="M630:M637" si="193">SUM(K630:L630)</f>
        <v>2.13</v>
      </c>
      <c r="N630" s="92">
        <v>0.25190000000000001</v>
      </c>
      <c r="O630" s="93">
        <f t="shared" ref="O630:O638" si="194">IF(N630="-",M630,(TRUNC(M630*(1+N630),2)))</f>
        <v>2.66</v>
      </c>
      <c r="P630" s="93"/>
      <c r="Q630" s="93">
        <f t="shared" ref="Q630:Q638" si="195">IF($L630=0,$S630,IF(K630=0,0,IF($N630&lt;&gt;"-",IFERROR(TRUNC(TRUNC((K630*(1+$N630)),2)*$I630,2),0),IFERROR(TRUNC(K630*$I630,2),0))))</f>
        <v>0</v>
      </c>
      <c r="R630" s="93">
        <f t="shared" ref="R630:R638" si="196">IF(L630=0,0,S630-Q630)</f>
        <v>0</v>
      </c>
      <c r="S630" s="94">
        <f t="shared" ref="S630:S638" si="197">IFERROR(ROUND(ROUND(O630,2)*ROUND(I630,2),2),0)</f>
        <v>0</v>
      </c>
      <c r="T630" s="118"/>
      <c r="U630" s="118"/>
      <c r="V630" s="6" t="str">
        <f t="shared" si="173"/>
        <v>17.1</v>
      </c>
      <c r="W630" s="6" t="b">
        <f t="shared" si="174"/>
        <v>0</v>
      </c>
      <c r="X630" s="118"/>
      <c r="Y630" s="118"/>
      <c r="Z630" s="118"/>
      <c r="AA630" s="204"/>
      <c r="AB630" s="85" t="s">
        <v>1295</v>
      </c>
      <c r="AC630" s="95">
        <v>0</v>
      </c>
      <c r="AD630" s="96">
        <v>0</v>
      </c>
      <c r="AE630" s="97" t="s">
        <v>64</v>
      </c>
      <c r="AF630" s="89" t="s">
        <v>64</v>
      </c>
      <c r="AG630" s="98">
        <v>0</v>
      </c>
      <c r="AH630" s="90" t="s">
        <v>64</v>
      </c>
      <c r="AI630" s="90" t="s">
        <v>64</v>
      </c>
      <c r="AJ630" s="90" t="s">
        <v>64</v>
      </c>
      <c r="AK630" s="91" t="s">
        <v>64</v>
      </c>
      <c r="AL630" s="99" t="s">
        <v>64</v>
      </c>
      <c r="AM630" s="93" t="s">
        <v>64</v>
      </c>
      <c r="AN630" s="93">
        <v>0</v>
      </c>
      <c r="AO630" s="93">
        <v>0</v>
      </c>
      <c r="AP630" s="93">
        <v>0</v>
      </c>
      <c r="AQ630" s="94">
        <v>0</v>
      </c>
      <c r="AR630" s="48" t="str">
        <f t="shared" si="179"/>
        <v>ok</v>
      </c>
      <c r="AS630" s="48" t="str">
        <f t="shared" si="179"/>
        <v>revisar</v>
      </c>
      <c r="AT630" s="48" t="str">
        <f t="shared" si="179"/>
        <v>revisar</v>
      </c>
      <c r="AU630" s="48" t="str">
        <f t="shared" si="178"/>
        <v>revisar</v>
      </c>
      <c r="AV630" s="48" t="str">
        <f t="shared" si="178"/>
        <v>revisar</v>
      </c>
      <c r="AW630" s="48" t="str">
        <f t="shared" si="178"/>
        <v>ok</v>
      </c>
      <c r="AX630" s="48" t="str">
        <f t="shared" ref="AX630:BG645" si="198">IF(AH630=J630,"ok","revisar")</f>
        <v>revisar</v>
      </c>
      <c r="AY630" s="48" t="str">
        <f t="shared" si="198"/>
        <v>revisar</v>
      </c>
      <c r="AZ630" s="48" t="str">
        <f t="shared" si="198"/>
        <v>revisar</v>
      </c>
      <c r="BA630" s="48" t="str">
        <f t="shared" si="198"/>
        <v>revisar</v>
      </c>
      <c r="BB630" s="48" t="str">
        <f t="shared" si="198"/>
        <v>revisar</v>
      </c>
      <c r="BC630" s="48" t="str">
        <f t="shared" si="198"/>
        <v>revisar</v>
      </c>
      <c r="BD630" s="48" t="str">
        <f t="shared" si="171"/>
        <v>ok</v>
      </c>
      <c r="BE630" s="48" t="str">
        <f t="shared" si="171"/>
        <v>ok</v>
      </c>
      <c r="BF630" s="48" t="str">
        <f t="shared" si="171"/>
        <v>ok</v>
      </c>
      <c r="BG630" s="48" t="str">
        <f t="shared" si="171"/>
        <v>ok</v>
      </c>
    </row>
    <row r="631" spans="1:59" ht="18.75" customHeight="1">
      <c r="A631" s="122"/>
      <c r="B631" s="123" t="e">
        <f t="shared" si="192"/>
        <v>#DIV/0!</v>
      </c>
      <c r="C631" s="122"/>
      <c r="D631" s="124" t="s">
        <v>1297</v>
      </c>
      <c r="E631" s="86" t="s">
        <v>1298</v>
      </c>
      <c r="F631" s="125" t="s">
        <v>42</v>
      </c>
      <c r="G631" s="88" t="s">
        <v>1299</v>
      </c>
      <c r="H631" s="185" t="s">
        <v>46</v>
      </c>
      <c r="I631" s="200"/>
      <c r="J631" s="94"/>
      <c r="K631" s="94">
        <v>23.26</v>
      </c>
      <c r="L631" s="94">
        <v>0</v>
      </c>
      <c r="M631" s="186">
        <f t="shared" si="193"/>
        <v>23.26</v>
      </c>
      <c r="N631" s="92">
        <v>0.25190000000000001</v>
      </c>
      <c r="O631" s="93">
        <f t="shared" si="194"/>
        <v>29.11</v>
      </c>
      <c r="P631" s="93"/>
      <c r="Q631" s="93">
        <f t="shared" si="195"/>
        <v>0</v>
      </c>
      <c r="R631" s="93">
        <f t="shared" si="196"/>
        <v>0</v>
      </c>
      <c r="S631" s="94">
        <f t="shared" si="197"/>
        <v>0</v>
      </c>
      <c r="T631" s="118"/>
      <c r="U631" s="118"/>
      <c r="V631" s="6" t="str">
        <f t="shared" si="173"/>
        <v>17.2</v>
      </c>
      <c r="W631" s="6">
        <f t="shared" si="174"/>
        <v>0</v>
      </c>
      <c r="X631" s="118"/>
      <c r="Y631" s="118"/>
      <c r="Z631" s="118"/>
      <c r="AA631" s="204"/>
      <c r="AB631" s="85" t="s">
        <v>1297</v>
      </c>
      <c r="AC631" s="95">
        <v>0</v>
      </c>
      <c r="AD631" s="96">
        <v>0</v>
      </c>
      <c r="AE631" s="97" t="s">
        <v>64</v>
      </c>
      <c r="AF631" s="89" t="s">
        <v>64</v>
      </c>
      <c r="AG631" s="98">
        <v>0</v>
      </c>
      <c r="AH631" s="90" t="s">
        <v>64</v>
      </c>
      <c r="AI631" s="90" t="s">
        <v>64</v>
      </c>
      <c r="AJ631" s="90" t="s">
        <v>64</v>
      </c>
      <c r="AK631" s="91" t="s">
        <v>64</v>
      </c>
      <c r="AL631" s="99" t="s">
        <v>64</v>
      </c>
      <c r="AM631" s="93" t="s">
        <v>64</v>
      </c>
      <c r="AN631" s="93">
        <v>0</v>
      </c>
      <c r="AO631" s="93">
        <v>0</v>
      </c>
      <c r="AP631" s="93">
        <v>0</v>
      </c>
      <c r="AQ631" s="94">
        <v>0</v>
      </c>
      <c r="AR631" s="48" t="str">
        <f t="shared" si="179"/>
        <v>ok</v>
      </c>
      <c r="AS631" s="48" t="str">
        <f t="shared" si="179"/>
        <v>revisar</v>
      </c>
      <c r="AT631" s="48" t="str">
        <f t="shared" si="179"/>
        <v>revisar</v>
      </c>
      <c r="AU631" s="48" t="str">
        <f t="shared" si="179"/>
        <v>revisar</v>
      </c>
      <c r="AV631" s="48" t="str">
        <f t="shared" si="179"/>
        <v>revisar</v>
      </c>
      <c r="AW631" s="48" t="str">
        <f t="shared" si="179"/>
        <v>ok</v>
      </c>
      <c r="AX631" s="48" t="str">
        <f t="shared" si="198"/>
        <v>revisar</v>
      </c>
      <c r="AY631" s="48" t="str">
        <f t="shared" si="198"/>
        <v>revisar</v>
      </c>
      <c r="AZ631" s="48" t="str">
        <f t="shared" si="198"/>
        <v>revisar</v>
      </c>
      <c r="BA631" s="48" t="str">
        <f t="shared" si="198"/>
        <v>revisar</v>
      </c>
      <c r="BB631" s="48" t="str">
        <f t="shared" si="198"/>
        <v>revisar</v>
      </c>
      <c r="BC631" s="48" t="str">
        <f t="shared" si="198"/>
        <v>revisar</v>
      </c>
      <c r="BD631" s="48" t="str">
        <f t="shared" si="171"/>
        <v>ok</v>
      </c>
      <c r="BE631" s="48" t="str">
        <f t="shared" si="171"/>
        <v>ok</v>
      </c>
      <c r="BF631" s="48" t="str">
        <f t="shared" si="171"/>
        <v>ok</v>
      </c>
      <c r="BG631" s="48" t="str">
        <f t="shared" si="171"/>
        <v>ok</v>
      </c>
    </row>
    <row r="632" spans="1:59" ht="18.75" customHeight="1">
      <c r="A632" s="122"/>
      <c r="B632" s="123" t="e">
        <f t="shared" si="192"/>
        <v>#DIV/0!</v>
      </c>
      <c r="C632" s="122"/>
      <c r="D632" s="124" t="s">
        <v>1300</v>
      </c>
      <c r="E632" s="86">
        <v>99826</v>
      </c>
      <c r="F632" s="125" t="s">
        <v>28</v>
      </c>
      <c r="G632" s="88" t="s">
        <v>1301</v>
      </c>
      <c r="H632" s="185" t="s">
        <v>40</v>
      </c>
      <c r="I632" s="200"/>
      <c r="J632" s="94"/>
      <c r="K632" s="94">
        <v>1.23</v>
      </c>
      <c r="L632" s="94">
        <v>0.44</v>
      </c>
      <c r="M632" s="186">
        <f t="shared" si="193"/>
        <v>1.67</v>
      </c>
      <c r="N632" s="92">
        <v>0.25190000000000001</v>
      </c>
      <c r="O632" s="93">
        <f t="shared" si="194"/>
        <v>2.09</v>
      </c>
      <c r="P632" s="93"/>
      <c r="Q632" s="93">
        <f t="shared" si="195"/>
        <v>0</v>
      </c>
      <c r="R632" s="93">
        <f t="shared" si="196"/>
        <v>0</v>
      </c>
      <c r="S632" s="94">
        <f t="shared" si="197"/>
        <v>0</v>
      </c>
      <c r="T632" s="118"/>
      <c r="U632" s="118"/>
      <c r="V632" s="6" t="str">
        <f t="shared" si="173"/>
        <v>17.3</v>
      </c>
      <c r="W632" s="6" t="b">
        <f t="shared" si="174"/>
        <v>0</v>
      </c>
      <c r="X632" s="118"/>
      <c r="Y632" s="118"/>
      <c r="Z632" s="118"/>
      <c r="AA632" s="204"/>
      <c r="AB632" s="85" t="s">
        <v>1300</v>
      </c>
      <c r="AC632" s="95">
        <v>0</v>
      </c>
      <c r="AD632" s="96">
        <v>0</v>
      </c>
      <c r="AE632" s="97" t="s">
        <v>64</v>
      </c>
      <c r="AF632" s="89" t="s">
        <v>64</v>
      </c>
      <c r="AG632" s="98">
        <v>0</v>
      </c>
      <c r="AH632" s="90" t="s">
        <v>64</v>
      </c>
      <c r="AI632" s="90" t="s">
        <v>64</v>
      </c>
      <c r="AJ632" s="90" t="s">
        <v>64</v>
      </c>
      <c r="AK632" s="91" t="s">
        <v>64</v>
      </c>
      <c r="AL632" s="99" t="s">
        <v>64</v>
      </c>
      <c r="AM632" s="93" t="s">
        <v>64</v>
      </c>
      <c r="AN632" s="93">
        <v>0</v>
      </c>
      <c r="AO632" s="93">
        <v>0</v>
      </c>
      <c r="AP632" s="93">
        <v>0</v>
      </c>
      <c r="AQ632" s="94">
        <v>0</v>
      </c>
      <c r="AR632" s="48" t="str">
        <f t="shared" si="179"/>
        <v>ok</v>
      </c>
      <c r="AS632" s="48" t="str">
        <f t="shared" si="179"/>
        <v>revisar</v>
      </c>
      <c r="AT632" s="48" t="str">
        <f t="shared" si="179"/>
        <v>revisar</v>
      </c>
      <c r="AU632" s="48" t="str">
        <f t="shared" si="179"/>
        <v>revisar</v>
      </c>
      <c r="AV632" s="48" t="str">
        <f t="shared" si="179"/>
        <v>revisar</v>
      </c>
      <c r="AW632" s="48" t="str">
        <f t="shared" si="179"/>
        <v>ok</v>
      </c>
      <c r="AX632" s="48" t="str">
        <f t="shared" si="198"/>
        <v>revisar</v>
      </c>
      <c r="AY632" s="48" t="str">
        <f t="shared" si="198"/>
        <v>revisar</v>
      </c>
      <c r="AZ632" s="48" t="str">
        <f t="shared" si="198"/>
        <v>revisar</v>
      </c>
      <c r="BA632" s="48" t="str">
        <f t="shared" si="198"/>
        <v>revisar</v>
      </c>
      <c r="BB632" s="48" t="str">
        <f t="shared" si="198"/>
        <v>revisar</v>
      </c>
      <c r="BC632" s="48" t="str">
        <f t="shared" si="198"/>
        <v>revisar</v>
      </c>
      <c r="BD632" s="48" t="str">
        <f t="shared" si="171"/>
        <v>ok</v>
      </c>
      <c r="BE632" s="48" t="str">
        <f t="shared" si="171"/>
        <v>ok</v>
      </c>
      <c r="BF632" s="48" t="str">
        <f t="shared" si="171"/>
        <v>ok</v>
      </c>
      <c r="BG632" s="48" t="str">
        <f t="shared" si="171"/>
        <v>ok</v>
      </c>
    </row>
    <row r="633" spans="1:59" ht="18.75" customHeight="1">
      <c r="A633" s="122"/>
      <c r="B633" s="123" t="e">
        <f t="shared" si="192"/>
        <v>#DIV/0!</v>
      </c>
      <c r="C633" s="122"/>
      <c r="D633" s="124" t="s">
        <v>1302</v>
      </c>
      <c r="E633" s="86">
        <v>99802</v>
      </c>
      <c r="F633" s="125" t="s">
        <v>28</v>
      </c>
      <c r="G633" s="88" t="s">
        <v>1303</v>
      </c>
      <c r="H633" s="185" t="s">
        <v>40</v>
      </c>
      <c r="I633" s="200"/>
      <c r="J633" s="94"/>
      <c r="K633" s="94">
        <v>0.43</v>
      </c>
      <c r="L633" s="94">
        <v>0.15</v>
      </c>
      <c r="M633" s="186">
        <f t="shared" si="193"/>
        <v>0.57999999999999996</v>
      </c>
      <c r="N633" s="92">
        <v>0.25190000000000001</v>
      </c>
      <c r="O633" s="93">
        <f t="shared" si="194"/>
        <v>0.72</v>
      </c>
      <c r="P633" s="93"/>
      <c r="Q633" s="93">
        <f t="shared" si="195"/>
        <v>0</v>
      </c>
      <c r="R633" s="93">
        <f t="shared" si="196"/>
        <v>0</v>
      </c>
      <c r="S633" s="94">
        <f t="shared" si="197"/>
        <v>0</v>
      </c>
      <c r="T633" s="118"/>
      <c r="U633" s="118"/>
      <c r="V633" s="6" t="str">
        <f t="shared" si="173"/>
        <v>17.4</v>
      </c>
      <c r="W633" s="6" t="b">
        <f t="shared" si="174"/>
        <v>0</v>
      </c>
      <c r="X633" s="118"/>
      <c r="Y633" s="118"/>
      <c r="Z633" s="118"/>
      <c r="AA633" s="204"/>
      <c r="AB633" s="85" t="s">
        <v>1302</v>
      </c>
      <c r="AC633" s="95">
        <v>0</v>
      </c>
      <c r="AD633" s="96">
        <v>0</v>
      </c>
      <c r="AE633" s="97" t="s">
        <v>64</v>
      </c>
      <c r="AF633" s="89" t="s">
        <v>64</v>
      </c>
      <c r="AG633" s="98">
        <v>0</v>
      </c>
      <c r="AH633" s="90" t="s">
        <v>64</v>
      </c>
      <c r="AI633" s="90" t="s">
        <v>64</v>
      </c>
      <c r="AJ633" s="90" t="s">
        <v>64</v>
      </c>
      <c r="AK633" s="91" t="s">
        <v>64</v>
      </c>
      <c r="AL633" s="99" t="s">
        <v>64</v>
      </c>
      <c r="AM633" s="93" t="s">
        <v>64</v>
      </c>
      <c r="AN633" s="93">
        <v>0</v>
      </c>
      <c r="AO633" s="93">
        <v>0</v>
      </c>
      <c r="AP633" s="93">
        <v>0</v>
      </c>
      <c r="AQ633" s="94">
        <v>0</v>
      </c>
      <c r="AR633" s="48" t="str">
        <f t="shared" si="179"/>
        <v>ok</v>
      </c>
      <c r="AS633" s="48" t="str">
        <f t="shared" si="179"/>
        <v>revisar</v>
      </c>
      <c r="AT633" s="48" t="str">
        <f t="shared" si="179"/>
        <v>revisar</v>
      </c>
      <c r="AU633" s="48" t="str">
        <f t="shared" si="179"/>
        <v>revisar</v>
      </c>
      <c r="AV633" s="48" t="str">
        <f t="shared" si="179"/>
        <v>revisar</v>
      </c>
      <c r="AW633" s="48" t="str">
        <f t="shared" si="179"/>
        <v>ok</v>
      </c>
      <c r="AX633" s="48" t="str">
        <f t="shared" si="198"/>
        <v>revisar</v>
      </c>
      <c r="AY633" s="48" t="str">
        <f t="shared" si="198"/>
        <v>revisar</v>
      </c>
      <c r="AZ633" s="48" t="str">
        <f t="shared" si="198"/>
        <v>revisar</v>
      </c>
      <c r="BA633" s="48" t="str">
        <f t="shared" si="198"/>
        <v>revisar</v>
      </c>
      <c r="BB633" s="48" t="str">
        <f t="shared" si="198"/>
        <v>revisar</v>
      </c>
      <c r="BC633" s="48" t="str">
        <f t="shared" si="198"/>
        <v>revisar</v>
      </c>
      <c r="BD633" s="48" t="str">
        <f t="shared" si="171"/>
        <v>ok</v>
      </c>
      <c r="BE633" s="48" t="str">
        <f t="shared" si="171"/>
        <v>ok</v>
      </c>
      <c r="BF633" s="48" t="str">
        <f t="shared" si="171"/>
        <v>ok</v>
      </c>
      <c r="BG633" s="48" t="str">
        <f t="shared" si="171"/>
        <v>ok</v>
      </c>
    </row>
    <row r="634" spans="1:59" ht="18.75" customHeight="1">
      <c r="A634" s="122"/>
      <c r="B634" s="123" t="e">
        <f t="shared" si="192"/>
        <v>#DIV/0!</v>
      </c>
      <c r="C634" s="122"/>
      <c r="D634" s="124" t="s">
        <v>1304</v>
      </c>
      <c r="E634" s="86">
        <v>99803</v>
      </c>
      <c r="F634" s="125" t="s">
        <v>28</v>
      </c>
      <c r="G634" s="88" t="s">
        <v>1305</v>
      </c>
      <c r="H634" s="185" t="s">
        <v>40</v>
      </c>
      <c r="I634" s="200"/>
      <c r="J634" s="94"/>
      <c r="K634" s="94">
        <v>1.66</v>
      </c>
      <c r="L634" s="94">
        <v>0.59</v>
      </c>
      <c r="M634" s="186">
        <f t="shared" si="193"/>
        <v>2.25</v>
      </c>
      <c r="N634" s="92">
        <v>0.25190000000000001</v>
      </c>
      <c r="O634" s="93">
        <f t="shared" si="194"/>
        <v>2.81</v>
      </c>
      <c r="P634" s="93"/>
      <c r="Q634" s="93">
        <f t="shared" si="195"/>
        <v>0</v>
      </c>
      <c r="R634" s="93">
        <f t="shared" si="196"/>
        <v>0</v>
      </c>
      <c r="S634" s="94">
        <f t="shared" si="197"/>
        <v>0</v>
      </c>
      <c r="T634" s="118"/>
      <c r="U634" s="118"/>
      <c r="V634" s="6" t="str">
        <f t="shared" si="173"/>
        <v>17.5</v>
      </c>
      <c r="W634" s="6" t="b">
        <f t="shared" si="174"/>
        <v>0</v>
      </c>
      <c r="X634" s="118"/>
      <c r="Y634" s="118"/>
      <c r="Z634" s="118"/>
      <c r="AA634" s="204"/>
      <c r="AB634" s="85" t="s">
        <v>1304</v>
      </c>
      <c r="AC634" s="95">
        <v>0</v>
      </c>
      <c r="AD634" s="96">
        <v>0</v>
      </c>
      <c r="AE634" s="97" t="s">
        <v>64</v>
      </c>
      <c r="AF634" s="89" t="s">
        <v>64</v>
      </c>
      <c r="AG634" s="98">
        <v>0</v>
      </c>
      <c r="AH634" s="90" t="s">
        <v>64</v>
      </c>
      <c r="AI634" s="90" t="s">
        <v>64</v>
      </c>
      <c r="AJ634" s="90" t="s">
        <v>64</v>
      </c>
      <c r="AK634" s="91" t="s">
        <v>64</v>
      </c>
      <c r="AL634" s="99" t="s">
        <v>64</v>
      </c>
      <c r="AM634" s="93" t="s">
        <v>64</v>
      </c>
      <c r="AN634" s="93">
        <v>0</v>
      </c>
      <c r="AO634" s="93">
        <v>0</v>
      </c>
      <c r="AP634" s="93">
        <v>0</v>
      </c>
      <c r="AQ634" s="94">
        <v>0</v>
      </c>
      <c r="AR634" s="48" t="str">
        <f t="shared" si="179"/>
        <v>ok</v>
      </c>
      <c r="AS634" s="48" t="str">
        <f t="shared" si="179"/>
        <v>revisar</v>
      </c>
      <c r="AT634" s="48" t="str">
        <f t="shared" si="179"/>
        <v>revisar</v>
      </c>
      <c r="AU634" s="48" t="str">
        <f t="shared" si="179"/>
        <v>revisar</v>
      </c>
      <c r="AV634" s="48" t="str">
        <f t="shared" si="179"/>
        <v>revisar</v>
      </c>
      <c r="AW634" s="48" t="str">
        <f t="shared" si="179"/>
        <v>ok</v>
      </c>
      <c r="AX634" s="48" t="str">
        <f t="shared" si="198"/>
        <v>revisar</v>
      </c>
      <c r="AY634" s="48" t="str">
        <f t="shared" si="198"/>
        <v>revisar</v>
      </c>
      <c r="AZ634" s="48" t="str">
        <f t="shared" si="198"/>
        <v>revisar</v>
      </c>
      <c r="BA634" s="48" t="str">
        <f t="shared" si="198"/>
        <v>revisar</v>
      </c>
      <c r="BB634" s="48" t="str">
        <f t="shared" si="198"/>
        <v>revisar</v>
      </c>
      <c r="BC634" s="48" t="str">
        <f t="shared" si="198"/>
        <v>revisar</v>
      </c>
      <c r="BD634" s="48" t="str">
        <f t="shared" si="198"/>
        <v>ok</v>
      </c>
      <c r="BE634" s="48" t="str">
        <f t="shared" si="198"/>
        <v>ok</v>
      </c>
      <c r="BF634" s="48" t="str">
        <f t="shared" si="198"/>
        <v>ok</v>
      </c>
      <c r="BG634" s="48" t="str">
        <f t="shared" si="198"/>
        <v>ok</v>
      </c>
    </row>
    <row r="635" spans="1:59" ht="18.75" customHeight="1">
      <c r="A635" s="122"/>
      <c r="B635" s="123" t="e">
        <f t="shared" si="192"/>
        <v>#DIV/0!</v>
      </c>
      <c r="C635" s="122"/>
      <c r="D635" s="124" t="s">
        <v>1306</v>
      </c>
      <c r="E635" s="86" t="s">
        <v>1307</v>
      </c>
      <c r="F635" s="125" t="s">
        <v>42</v>
      </c>
      <c r="G635" s="88" t="s">
        <v>1308</v>
      </c>
      <c r="H635" s="185" t="s">
        <v>76</v>
      </c>
      <c r="I635" s="200"/>
      <c r="J635" s="94"/>
      <c r="K635" s="94">
        <v>24.61</v>
      </c>
      <c r="L635" s="94">
        <v>8.68</v>
      </c>
      <c r="M635" s="186">
        <f t="shared" si="193"/>
        <v>33.29</v>
      </c>
      <c r="N635" s="92">
        <v>0.25190000000000001</v>
      </c>
      <c r="O635" s="93">
        <f t="shared" si="194"/>
        <v>41.67</v>
      </c>
      <c r="P635" s="93"/>
      <c r="Q635" s="93">
        <f t="shared" si="195"/>
        <v>0</v>
      </c>
      <c r="R635" s="93">
        <f t="shared" si="196"/>
        <v>0</v>
      </c>
      <c r="S635" s="94">
        <f t="shared" si="197"/>
        <v>0</v>
      </c>
      <c r="T635" s="118"/>
      <c r="U635" s="118"/>
      <c r="V635" s="6" t="str">
        <f t="shared" si="173"/>
        <v>17.6</v>
      </c>
      <c r="W635" s="6" t="b">
        <f t="shared" si="174"/>
        <v>0</v>
      </c>
      <c r="X635" s="118"/>
      <c r="Y635" s="118"/>
      <c r="Z635" s="118"/>
      <c r="AA635" s="204"/>
      <c r="AB635" s="85" t="s">
        <v>1306</v>
      </c>
      <c r="AC635" s="95">
        <v>0</v>
      </c>
      <c r="AD635" s="96">
        <v>0</v>
      </c>
      <c r="AE635" s="97" t="s">
        <v>64</v>
      </c>
      <c r="AF635" s="89" t="s">
        <v>64</v>
      </c>
      <c r="AG635" s="98">
        <v>0</v>
      </c>
      <c r="AH635" s="90" t="s">
        <v>64</v>
      </c>
      <c r="AI635" s="90" t="s">
        <v>64</v>
      </c>
      <c r="AJ635" s="90" t="s">
        <v>64</v>
      </c>
      <c r="AK635" s="91" t="s">
        <v>64</v>
      </c>
      <c r="AL635" s="99" t="s">
        <v>64</v>
      </c>
      <c r="AM635" s="93" t="s">
        <v>64</v>
      </c>
      <c r="AN635" s="93">
        <v>0</v>
      </c>
      <c r="AO635" s="93">
        <v>0</v>
      </c>
      <c r="AP635" s="93">
        <v>0</v>
      </c>
      <c r="AQ635" s="94">
        <v>0</v>
      </c>
      <c r="AR635" s="48" t="str">
        <f t="shared" si="179"/>
        <v>ok</v>
      </c>
      <c r="AS635" s="48" t="str">
        <f t="shared" si="179"/>
        <v>revisar</v>
      </c>
      <c r="AT635" s="48" t="str">
        <f t="shared" si="179"/>
        <v>revisar</v>
      </c>
      <c r="AU635" s="48" t="str">
        <f t="shared" si="179"/>
        <v>revisar</v>
      </c>
      <c r="AV635" s="48" t="str">
        <f t="shared" si="179"/>
        <v>revisar</v>
      </c>
      <c r="AW635" s="48" t="str">
        <f t="shared" si="179"/>
        <v>ok</v>
      </c>
      <c r="AX635" s="48" t="str">
        <f t="shared" si="198"/>
        <v>revisar</v>
      </c>
      <c r="AY635" s="48" t="str">
        <f t="shared" si="198"/>
        <v>revisar</v>
      </c>
      <c r="AZ635" s="48" t="str">
        <f t="shared" si="198"/>
        <v>revisar</v>
      </c>
      <c r="BA635" s="48" t="str">
        <f t="shared" si="198"/>
        <v>revisar</v>
      </c>
      <c r="BB635" s="48" t="str">
        <f t="shared" si="198"/>
        <v>revisar</v>
      </c>
      <c r="BC635" s="48" t="str">
        <f t="shared" si="198"/>
        <v>revisar</v>
      </c>
      <c r="BD635" s="48" t="str">
        <f t="shared" si="198"/>
        <v>ok</v>
      </c>
      <c r="BE635" s="48" t="str">
        <f t="shared" si="198"/>
        <v>ok</v>
      </c>
      <c r="BF635" s="48" t="str">
        <f t="shared" si="198"/>
        <v>ok</v>
      </c>
      <c r="BG635" s="48" t="str">
        <f t="shared" si="198"/>
        <v>ok</v>
      </c>
    </row>
    <row r="636" spans="1:59" ht="18.75" customHeight="1">
      <c r="A636" s="122"/>
      <c r="B636" s="123" t="e">
        <f t="shared" si="192"/>
        <v>#DIV/0!</v>
      </c>
      <c r="C636" s="122"/>
      <c r="D636" s="124" t="s">
        <v>1309</v>
      </c>
      <c r="E636" s="86" t="s">
        <v>1310</v>
      </c>
      <c r="F636" s="125" t="s">
        <v>42</v>
      </c>
      <c r="G636" s="88" t="s">
        <v>1311</v>
      </c>
      <c r="H636" s="185" t="s">
        <v>76</v>
      </c>
      <c r="I636" s="200"/>
      <c r="J636" s="94"/>
      <c r="K636" s="94">
        <v>0</v>
      </c>
      <c r="L636" s="94">
        <v>350</v>
      </c>
      <c r="M636" s="186">
        <f t="shared" si="193"/>
        <v>350</v>
      </c>
      <c r="N636" s="92">
        <v>0.25190000000000001</v>
      </c>
      <c r="O636" s="93">
        <f t="shared" si="194"/>
        <v>438.16</v>
      </c>
      <c r="P636" s="93"/>
      <c r="Q636" s="93">
        <f t="shared" si="195"/>
        <v>0</v>
      </c>
      <c r="R636" s="93">
        <f t="shared" si="196"/>
        <v>0</v>
      </c>
      <c r="S636" s="94">
        <f t="shared" si="197"/>
        <v>0</v>
      </c>
      <c r="T636" s="118"/>
      <c r="U636" s="118"/>
      <c r="V636" s="6" t="str">
        <f t="shared" si="173"/>
        <v>17.7</v>
      </c>
      <c r="W636" s="6" t="b">
        <f t="shared" si="174"/>
        <v>0</v>
      </c>
      <c r="X636" s="118"/>
      <c r="Y636" s="118"/>
      <c r="Z636" s="118"/>
      <c r="AA636" s="204"/>
      <c r="AB636" s="85" t="s">
        <v>1309</v>
      </c>
      <c r="AC636" s="95">
        <v>0</v>
      </c>
      <c r="AD636" s="96">
        <v>0</v>
      </c>
      <c r="AE636" s="97" t="s">
        <v>64</v>
      </c>
      <c r="AF636" s="89" t="s">
        <v>64</v>
      </c>
      <c r="AG636" s="98">
        <v>0</v>
      </c>
      <c r="AH636" s="90" t="s">
        <v>64</v>
      </c>
      <c r="AI636" s="90" t="s">
        <v>64</v>
      </c>
      <c r="AJ636" s="90" t="s">
        <v>64</v>
      </c>
      <c r="AK636" s="91" t="s">
        <v>64</v>
      </c>
      <c r="AL636" s="99" t="s">
        <v>64</v>
      </c>
      <c r="AM636" s="93" t="s">
        <v>64</v>
      </c>
      <c r="AN636" s="93">
        <v>0</v>
      </c>
      <c r="AO636" s="93">
        <v>0</v>
      </c>
      <c r="AP636" s="93">
        <v>0</v>
      </c>
      <c r="AQ636" s="94">
        <v>0</v>
      </c>
      <c r="AR636" s="48" t="str">
        <f t="shared" si="179"/>
        <v>ok</v>
      </c>
      <c r="AS636" s="48" t="str">
        <f t="shared" si="179"/>
        <v>revisar</v>
      </c>
      <c r="AT636" s="48" t="str">
        <f t="shared" si="179"/>
        <v>revisar</v>
      </c>
      <c r="AU636" s="48" t="str">
        <f t="shared" si="179"/>
        <v>revisar</v>
      </c>
      <c r="AV636" s="48" t="str">
        <f t="shared" si="179"/>
        <v>revisar</v>
      </c>
      <c r="AW636" s="48" t="str">
        <f t="shared" si="179"/>
        <v>ok</v>
      </c>
      <c r="AX636" s="48" t="str">
        <f t="shared" si="198"/>
        <v>revisar</v>
      </c>
      <c r="AY636" s="48" t="str">
        <f t="shared" si="198"/>
        <v>revisar</v>
      </c>
      <c r="AZ636" s="48" t="str">
        <f t="shared" si="198"/>
        <v>revisar</v>
      </c>
      <c r="BA636" s="48" t="str">
        <f t="shared" si="198"/>
        <v>revisar</v>
      </c>
      <c r="BB636" s="48" t="str">
        <f t="shared" si="198"/>
        <v>revisar</v>
      </c>
      <c r="BC636" s="48" t="str">
        <f t="shared" si="198"/>
        <v>revisar</v>
      </c>
      <c r="BD636" s="48" t="str">
        <f t="shared" si="198"/>
        <v>ok</v>
      </c>
      <c r="BE636" s="48" t="str">
        <f t="shared" si="198"/>
        <v>ok</v>
      </c>
      <c r="BF636" s="48" t="str">
        <f t="shared" si="198"/>
        <v>ok</v>
      </c>
      <c r="BG636" s="48" t="str">
        <f t="shared" si="198"/>
        <v>ok</v>
      </c>
    </row>
    <row r="637" spans="1:59" ht="18.75" customHeight="1">
      <c r="A637" s="122"/>
      <c r="B637" s="123" t="e">
        <f t="shared" si="192"/>
        <v>#DIV/0!</v>
      </c>
      <c r="C637" s="122"/>
      <c r="D637" s="124" t="s">
        <v>1312</v>
      </c>
      <c r="E637" s="86">
        <v>98524</v>
      </c>
      <c r="F637" s="125" t="s">
        <v>28</v>
      </c>
      <c r="G637" s="88" t="s">
        <v>1313</v>
      </c>
      <c r="H637" s="185" t="s">
        <v>40</v>
      </c>
      <c r="I637" s="200"/>
      <c r="J637" s="94"/>
      <c r="K637" s="94">
        <v>3.67</v>
      </c>
      <c r="L637" s="94">
        <v>1.28</v>
      </c>
      <c r="M637" s="186">
        <f t="shared" si="193"/>
        <v>4.95</v>
      </c>
      <c r="N637" s="92">
        <v>0.25190000000000001</v>
      </c>
      <c r="O637" s="93">
        <f t="shared" si="194"/>
        <v>6.19</v>
      </c>
      <c r="P637" s="93"/>
      <c r="Q637" s="93">
        <f t="shared" si="195"/>
        <v>0</v>
      </c>
      <c r="R637" s="93">
        <f t="shared" si="196"/>
        <v>0</v>
      </c>
      <c r="S637" s="94">
        <f t="shared" si="197"/>
        <v>0</v>
      </c>
      <c r="T637" s="118"/>
      <c r="U637" s="118"/>
      <c r="V637" s="6" t="str">
        <f t="shared" si="173"/>
        <v>17.8</v>
      </c>
      <c r="W637" s="6" t="b">
        <f t="shared" si="174"/>
        <v>0</v>
      </c>
      <c r="X637" s="118"/>
      <c r="Y637" s="118"/>
      <c r="Z637" s="118"/>
      <c r="AA637" s="204"/>
      <c r="AB637" s="85" t="s">
        <v>1312</v>
      </c>
      <c r="AC637" s="95">
        <v>0</v>
      </c>
      <c r="AD637" s="96">
        <v>0</v>
      </c>
      <c r="AE637" s="97" t="s">
        <v>64</v>
      </c>
      <c r="AF637" s="89" t="s">
        <v>64</v>
      </c>
      <c r="AG637" s="98">
        <v>0</v>
      </c>
      <c r="AH637" s="90" t="s">
        <v>64</v>
      </c>
      <c r="AI637" s="90" t="s">
        <v>64</v>
      </c>
      <c r="AJ637" s="90" t="s">
        <v>64</v>
      </c>
      <c r="AK637" s="91" t="s">
        <v>64</v>
      </c>
      <c r="AL637" s="99" t="s">
        <v>64</v>
      </c>
      <c r="AM637" s="93" t="s">
        <v>64</v>
      </c>
      <c r="AN637" s="93">
        <v>0</v>
      </c>
      <c r="AO637" s="93">
        <v>0</v>
      </c>
      <c r="AP637" s="93">
        <v>0</v>
      </c>
      <c r="AQ637" s="94">
        <v>0</v>
      </c>
      <c r="AR637" s="48" t="str">
        <f t="shared" si="179"/>
        <v>ok</v>
      </c>
      <c r="AS637" s="48" t="str">
        <f t="shared" si="179"/>
        <v>revisar</v>
      </c>
      <c r="AT637" s="48" t="str">
        <f t="shared" si="179"/>
        <v>revisar</v>
      </c>
      <c r="AU637" s="48" t="str">
        <f t="shared" si="179"/>
        <v>revisar</v>
      </c>
      <c r="AV637" s="48" t="str">
        <f t="shared" si="179"/>
        <v>revisar</v>
      </c>
      <c r="AW637" s="48" t="str">
        <f t="shared" si="179"/>
        <v>ok</v>
      </c>
      <c r="AX637" s="48" t="str">
        <f t="shared" si="198"/>
        <v>revisar</v>
      </c>
      <c r="AY637" s="48" t="str">
        <f t="shared" si="198"/>
        <v>revisar</v>
      </c>
      <c r="AZ637" s="48" t="str">
        <f t="shared" si="198"/>
        <v>revisar</v>
      </c>
      <c r="BA637" s="48" t="str">
        <f t="shared" si="198"/>
        <v>revisar</v>
      </c>
      <c r="BB637" s="48" t="str">
        <f t="shared" si="198"/>
        <v>revisar</v>
      </c>
      <c r="BC637" s="48" t="str">
        <f t="shared" si="198"/>
        <v>revisar</v>
      </c>
      <c r="BD637" s="48" t="str">
        <f t="shared" si="198"/>
        <v>ok</v>
      </c>
      <c r="BE637" s="48" t="str">
        <f t="shared" si="198"/>
        <v>ok</v>
      </c>
      <c r="BF637" s="48" t="str">
        <f t="shared" si="198"/>
        <v>ok</v>
      </c>
      <c r="BG637" s="48" t="str">
        <f t="shared" si="198"/>
        <v>ok</v>
      </c>
    </row>
    <row r="638" spans="1:59" ht="18.75" customHeight="1">
      <c r="A638" s="122"/>
      <c r="B638" s="123" t="e">
        <f t="shared" si="192"/>
        <v>#DIV/0!</v>
      </c>
      <c r="C638" s="122"/>
      <c r="D638" s="124" t="s">
        <v>1314</v>
      </c>
      <c r="E638" s="86" t="s">
        <v>1315</v>
      </c>
      <c r="F638" s="125" t="s">
        <v>42</v>
      </c>
      <c r="G638" s="88" t="s">
        <v>1316</v>
      </c>
      <c r="H638" s="185" t="s">
        <v>40</v>
      </c>
      <c r="I638" s="200"/>
      <c r="J638" s="94"/>
      <c r="K638" s="94">
        <v>4.2699999999999996</v>
      </c>
      <c r="L638" s="94">
        <v>1.58</v>
      </c>
      <c r="M638" s="186">
        <f t="shared" ref="M638" si="199">SUM(K638:L638)</f>
        <v>5.85</v>
      </c>
      <c r="N638" s="92">
        <v>0.25190000000000001</v>
      </c>
      <c r="O638" s="93">
        <f t="shared" si="194"/>
        <v>7.32</v>
      </c>
      <c r="P638" s="93"/>
      <c r="Q638" s="93">
        <f t="shared" si="195"/>
        <v>0</v>
      </c>
      <c r="R638" s="93">
        <f t="shared" si="196"/>
        <v>0</v>
      </c>
      <c r="S638" s="94">
        <f t="shared" si="197"/>
        <v>0</v>
      </c>
      <c r="T638" s="118"/>
      <c r="U638" s="118"/>
      <c r="V638" s="6" t="str">
        <f t="shared" si="173"/>
        <v>17.9</v>
      </c>
      <c r="W638" s="6" t="b">
        <f t="shared" si="174"/>
        <v>0</v>
      </c>
      <c r="X638" s="118"/>
      <c r="Y638" s="118"/>
      <c r="Z638" s="118"/>
      <c r="AA638" s="204"/>
      <c r="AB638" s="85" t="s">
        <v>1314</v>
      </c>
      <c r="AC638" s="95">
        <v>0</v>
      </c>
      <c r="AD638" s="96">
        <v>0</v>
      </c>
      <c r="AE638" s="97" t="s">
        <v>64</v>
      </c>
      <c r="AF638" s="89" t="s">
        <v>64</v>
      </c>
      <c r="AG638" s="98">
        <v>0</v>
      </c>
      <c r="AH638" s="90" t="s">
        <v>64</v>
      </c>
      <c r="AI638" s="90" t="s">
        <v>64</v>
      </c>
      <c r="AJ638" s="90" t="s">
        <v>64</v>
      </c>
      <c r="AK638" s="91" t="s">
        <v>64</v>
      </c>
      <c r="AL638" s="99" t="s">
        <v>64</v>
      </c>
      <c r="AM638" s="93" t="s">
        <v>64</v>
      </c>
      <c r="AN638" s="93">
        <v>0</v>
      </c>
      <c r="AO638" s="93">
        <v>0</v>
      </c>
      <c r="AP638" s="93">
        <v>0</v>
      </c>
      <c r="AQ638" s="94">
        <v>0</v>
      </c>
      <c r="AR638" s="48" t="str">
        <f t="shared" si="179"/>
        <v>ok</v>
      </c>
      <c r="AS638" s="48" t="str">
        <f t="shared" si="179"/>
        <v>revisar</v>
      </c>
      <c r="AT638" s="48" t="str">
        <f t="shared" si="179"/>
        <v>revisar</v>
      </c>
      <c r="AU638" s="48" t="str">
        <f t="shared" si="179"/>
        <v>revisar</v>
      </c>
      <c r="AV638" s="48" t="str">
        <f t="shared" si="179"/>
        <v>revisar</v>
      </c>
      <c r="AW638" s="48" t="str">
        <f t="shared" si="179"/>
        <v>ok</v>
      </c>
      <c r="AX638" s="48" t="str">
        <f t="shared" si="198"/>
        <v>revisar</v>
      </c>
      <c r="AY638" s="48" t="str">
        <f t="shared" si="198"/>
        <v>revisar</v>
      </c>
      <c r="AZ638" s="48" t="str">
        <f t="shared" si="198"/>
        <v>revisar</v>
      </c>
      <c r="BA638" s="48" t="str">
        <f t="shared" si="198"/>
        <v>revisar</v>
      </c>
      <c r="BB638" s="48" t="str">
        <f t="shared" si="198"/>
        <v>revisar</v>
      </c>
      <c r="BC638" s="48" t="str">
        <f t="shared" si="198"/>
        <v>revisar</v>
      </c>
      <c r="BD638" s="48" t="str">
        <f t="shared" si="198"/>
        <v>ok</v>
      </c>
      <c r="BE638" s="48" t="str">
        <f t="shared" si="198"/>
        <v>ok</v>
      </c>
      <c r="BF638" s="48" t="str">
        <f t="shared" si="198"/>
        <v>ok</v>
      </c>
      <c r="BG638" s="48" t="str">
        <f t="shared" si="198"/>
        <v>ok</v>
      </c>
    </row>
    <row r="639" spans="1:59" ht="6" customHeight="1">
      <c r="A639" s="122"/>
      <c r="B639" s="123"/>
      <c r="C639" s="122"/>
      <c r="D639" s="102"/>
      <c r="E639" s="102"/>
      <c r="F639" s="102"/>
      <c r="G639" s="127"/>
      <c r="H639" s="101"/>
      <c r="I639" s="188"/>
      <c r="J639" s="193"/>
      <c r="K639" s="193"/>
      <c r="L639" s="193"/>
      <c r="M639" s="190"/>
      <c r="N639" s="129"/>
      <c r="O639" s="109"/>
      <c r="P639" s="109"/>
      <c r="Q639" s="109"/>
      <c r="R639" s="109"/>
      <c r="S639" s="110"/>
      <c r="T639" s="118"/>
      <c r="U639" s="118"/>
      <c r="V639" s="6">
        <f t="shared" si="173"/>
        <v>0</v>
      </c>
      <c r="W639" s="6">
        <f t="shared" si="174"/>
        <v>0</v>
      </c>
      <c r="X639" s="118"/>
      <c r="Y639" s="118"/>
      <c r="Z639" s="118"/>
      <c r="AA639" s="204"/>
      <c r="AB639" s="102"/>
      <c r="AC639" s="102"/>
      <c r="AD639" s="102"/>
      <c r="AE639" s="127"/>
      <c r="AF639" s="102"/>
      <c r="AG639" s="131"/>
      <c r="AH639" s="128"/>
      <c r="AI639" s="128"/>
      <c r="AJ639" s="128"/>
      <c r="AK639" s="107"/>
      <c r="AL639" s="129"/>
      <c r="AM639" s="109"/>
      <c r="AN639" s="109"/>
      <c r="AO639" s="109"/>
      <c r="AP639" s="109"/>
      <c r="AQ639" s="110"/>
      <c r="AR639" s="48" t="str">
        <f t="shared" si="179"/>
        <v>ok</v>
      </c>
      <c r="AS639" s="48" t="str">
        <f t="shared" si="179"/>
        <v>ok</v>
      </c>
      <c r="AT639" s="48" t="str">
        <f t="shared" si="179"/>
        <v>ok</v>
      </c>
      <c r="AU639" s="48" t="str">
        <f t="shared" si="179"/>
        <v>ok</v>
      </c>
      <c r="AV639" s="48" t="str">
        <f t="shared" si="179"/>
        <v>ok</v>
      </c>
      <c r="AW639" s="48" t="str">
        <f t="shared" si="179"/>
        <v>ok</v>
      </c>
      <c r="AX639" s="48" t="str">
        <f t="shared" si="198"/>
        <v>ok</v>
      </c>
      <c r="AY639" s="48" t="str">
        <f t="shared" si="198"/>
        <v>ok</v>
      </c>
      <c r="AZ639" s="48" t="str">
        <f t="shared" si="198"/>
        <v>ok</v>
      </c>
      <c r="BA639" s="48" t="str">
        <f t="shared" si="198"/>
        <v>ok</v>
      </c>
      <c r="BB639" s="48" t="str">
        <f t="shared" si="198"/>
        <v>ok</v>
      </c>
      <c r="BC639" s="48" t="str">
        <f t="shared" si="198"/>
        <v>ok</v>
      </c>
      <c r="BD639" s="48" t="str">
        <f t="shared" si="198"/>
        <v>ok</v>
      </c>
      <c r="BE639" s="48" t="str">
        <f t="shared" si="198"/>
        <v>ok</v>
      </c>
      <c r="BF639" s="48" t="str">
        <f t="shared" si="198"/>
        <v>ok</v>
      </c>
      <c r="BG639" s="48" t="str">
        <f t="shared" si="198"/>
        <v>ok</v>
      </c>
    </row>
    <row r="640" spans="1:59" ht="15" customHeight="1">
      <c r="A640" s="51"/>
      <c r="B640" s="52"/>
      <c r="C640" s="51"/>
      <c r="D640" s="111"/>
      <c r="E640" s="112"/>
      <c r="F640" s="112"/>
      <c r="G640" s="112"/>
      <c r="H640" s="191"/>
      <c r="I640" s="192"/>
      <c r="J640" s="191"/>
      <c r="K640" s="191"/>
      <c r="L640" s="191"/>
      <c r="M640" s="191"/>
      <c r="N640" s="83"/>
      <c r="O640" s="113" t="str">
        <f>CONCATENATE("Subtotal ",G629)</f>
        <v>Subtotal LIMPEZA</v>
      </c>
      <c r="P640" s="114"/>
      <c r="Q640" s="114">
        <f>SUM(Q630:Q639)</f>
        <v>0</v>
      </c>
      <c r="R640" s="114">
        <f>SUM(R630:R639)</f>
        <v>0</v>
      </c>
      <c r="S640" s="115">
        <f>SUM(S630:S639)</f>
        <v>0</v>
      </c>
      <c r="T640" s="116"/>
      <c r="U640" s="6">
        <v>1</v>
      </c>
      <c r="V640" s="6"/>
      <c r="W640" s="6"/>
      <c r="X640" s="100">
        <f>SUM(P640:R640)</f>
        <v>0</v>
      </c>
      <c r="Y640" s="6" t="str">
        <f>IF(X640&lt;&gt;S640,"erro","ok")</f>
        <v>ok</v>
      </c>
      <c r="Z640" s="6"/>
      <c r="AA640" s="203"/>
      <c r="AB640" s="111"/>
      <c r="AC640" s="112"/>
      <c r="AD640" s="112"/>
      <c r="AE640" s="112"/>
      <c r="AF640" s="112"/>
      <c r="AG640" s="112"/>
      <c r="AH640" s="112"/>
      <c r="AI640" s="112"/>
      <c r="AJ640" s="112"/>
      <c r="AK640" s="112"/>
      <c r="AL640" s="83"/>
      <c r="AM640" s="113" t="s">
        <v>377</v>
      </c>
      <c r="AN640" s="114">
        <v>0</v>
      </c>
      <c r="AO640" s="114">
        <v>0</v>
      </c>
      <c r="AP640" s="114">
        <v>0</v>
      </c>
      <c r="AQ640" s="115">
        <v>0</v>
      </c>
      <c r="AR640" s="48" t="str">
        <f t="shared" si="179"/>
        <v>ok</v>
      </c>
      <c r="AS640" s="48" t="str">
        <f t="shared" si="179"/>
        <v>ok</v>
      </c>
      <c r="AT640" s="48" t="str">
        <f t="shared" si="179"/>
        <v>ok</v>
      </c>
      <c r="AU640" s="48" t="str">
        <f t="shared" si="179"/>
        <v>ok</v>
      </c>
      <c r="AV640" s="48" t="str">
        <f t="shared" si="179"/>
        <v>ok</v>
      </c>
      <c r="AW640" s="48" t="str">
        <f t="shared" si="179"/>
        <v>ok</v>
      </c>
      <c r="AX640" s="48" t="str">
        <f t="shared" si="198"/>
        <v>ok</v>
      </c>
      <c r="AY640" s="48" t="str">
        <f t="shared" si="198"/>
        <v>ok</v>
      </c>
      <c r="AZ640" s="48" t="str">
        <f t="shared" si="198"/>
        <v>ok</v>
      </c>
      <c r="BA640" s="48" t="str">
        <f t="shared" si="198"/>
        <v>ok</v>
      </c>
      <c r="BB640" s="48" t="str">
        <f t="shared" si="198"/>
        <v>ok</v>
      </c>
      <c r="BC640" s="48" t="str">
        <f t="shared" si="198"/>
        <v>revisar</v>
      </c>
      <c r="BD640" s="48" t="str">
        <f t="shared" si="198"/>
        <v>ok</v>
      </c>
      <c r="BE640" s="48" t="str">
        <f t="shared" si="198"/>
        <v>ok</v>
      </c>
      <c r="BF640" s="48" t="str">
        <f t="shared" si="198"/>
        <v>ok</v>
      </c>
      <c r="BG640" s="48" t="str">
        <f t="shared" si="198"/>
        <v>ok</v>
      </c>
    </row>
    <row r="641" spans="1:59" ht="6" customHeight="1">
      <c r="A641" s="38"/>
      <c r="B641" s="74"/>
      <c r="C641" s="38"/>
      <c r="D641" s="117"/>
      <c r="E641" s="118"/>
      <c r="F641" s="119"/>
      <c r="G641" s="119"/>
      <c r="H641" s="118"/>
      <c r="I641" s="120"/>
      <c r="J641" s="118"/>
      <c r="K641" s="118"/>
      <c r="L641" s="118"/>
      <c r="M641" s="118"/>
      <c r="N641" s="6"/>
      <c r="O641" s="118"/>
      <c r="P641" s="118"/>
      <c r="Q641" s="118"/>
      <c r="R641" s="118"/>
      <c r="S641" s="121"/>
      <c r="T641" s="6"/>
      <c r="U641" s="6"/>
      <c r="V641" s="6">
        <f t="shared" si="173"/>
        <v>0</v>
      </c>
      <c r="W641" s="6">
        <f t="shared" si="174"/>
        <v>0</v>
      </c>
      <c r="X641" s="6"/>
      <c r="Y641" s="6"/>
      <c r="Z641" s="6"/>
      <c r="AA641" s="203"/>
      <c r="AB641" s="117"/>
      <c r="AC641" s="118"/>
      <c r="AD641" s="119"/>
      <c r="AE641" s="119"/>
      <c r="AF641" s="118"/>
      <c r="AG641" s="118"/>
      <c r="AH641" s="118"/>
      <c r="AI641" s="118"/>
      <c r="AJ641" s="118"/>
      <c r="AK641" s="118"/>
      <c r="AL641" s="6"/>
      <c r="AM641" s="118"/>
      <c r="AN641" s="118"/>
      <c r="AO641" s="118"/>
      <c r="AP641" s="118"/>
      <c r="AQ641" s="121"/>
      <c r="AR641" s="48" t="str">
        <f t="shared" si="179"/>
        <v>ok</v>
      </c>
      <c r="AS641" s="48" t="str">
        <f t="shared" si="179"/>
        <v>ok</v>
      </c>
      <c r="AT641" s="48" t="str">
        <f t="shared" si="179"/>
        <v>ok</v>
      </c>
      <c r="AU641" s="48" t="str">
        <f t="shared" si="179"/>
        <v>ok</v>
      </c>
      <c r="AV641" s="48" t="str">
        <f t="shared" si="179"/>
        <v>ok</v>
      </c>
      <c r="AW641" s="48" t="str">
        <f t="shared" si="179"/>
        <v>ok</v>
      </c>
      <c r="AX641" s="48" t="str">
        <f t="shared" si="198"/>
        <v>ok</v>
      </c>
      <c r="AY641" s="48" t="str">
        <f t="shared" si="198"/>
        <v>ok</v>
      </c>
      <c r="AZ641" s="48" t="str">
        <f t="shared" si="198"/>
        <v>ok</v>
      </c>
      <c r="BA641" s="48" t="str">
        <f t="shared" si="198"/>
        <v>ok</v>
      </c>
      <c r="BB641" s="48" t="str">
        <f t="shared" si="198"/>
        <v>ok</v>
      </c>
      <c r="BC641" s="48" t="str">
        <f t="shared" si="198"/>
        <v>ok</v>
      </c>
      <c r="BD641" s="48" t="str">
        <f t="shared" si="198"/>
        <v>ok</v>
      </c>
      <c r="BE641" s="48" t="str">
        <f t="shared" si="198"/>
        <v>ok</v>
      </c>
      <c r="BF641" s="48" t="str">
        <f t="shared" si="198"/>
        <v>ok</v>
      </c>
      <c r="BG641" s="48" t="str">
        <f t="shared" si="198"/>
        <v>ok</v>
      </c>
    </row>
    <row r="642" spans="1:59" ht="15" customHeight="1">
      <c r="A642" s="51"/>
      <c r="B642" s="52"/>
      <c r="C642" s="51"/>
      <c r="D642" s="79">
        <v>18</v>
      </c>
      <c r="E642" s="80"/>
      <c r="F642" s="80"/>
      <c r="G642" s="81" t="s">
        <v>1426</v>
      </c>
      <c r="H642" s="81"/>
      <c r="I642" s="82"/>
      <c r="J642" s="81"/>
      <c r="K642" s="81"/>
      <c r="L642" s="81"/>
      <c r="M642" s="81"/>
      <c r="N642" s="83"/>
      <c r="O642" s="81"/>
      <c r="P642" s="81"/>
      <c r="Q642" s="81"/>
      <c r="R642" s="81"/>
      <c r="S642" s="84">
        <f>S646</f>
        <v>0</v>
      </c>
      <c r="T642" s="6"/>
      <c r="U642" s="6"/>
      <c r="V642" s="6">
        <f t="shared" si="173"/>
        <v>18</v>
      </c>
      <c r="W642" s="6">
        <f t="shared" si="174"/>
        <v>0</v>
      </c>
      <c r="X642" s="6"/>
      <c r="Y642" s="6"/>
      <c r="Z642" s="6"/>
      <c r="AA642" s="203"/>
      <c r="AB642" s="79">
        <v>18</v>
      </c>
      <c r="AC642" s="80"/>
      <c r="AD642" s="80"/>
      <c r="AE642" s="81" t="s">
        <v>307</v>
      </c>
      <c r="AF642" s="81"/>
      <c r="AG642" s="81"/>
      <c r="AH642" s="81"/>
      <c r="AI642" s="81"/>
      <c r="AJ642" s="81"/>
      <c r="AK642" s="81"/>
      <c r="AL642" s="83"/>
      <c r="AM642" s="81"/>
      <c r="AN642" s="81"/>
      <c r="AO642" s="81"/>
      <c r="AP642" s="81"/>
      <c r="AQ642" s="84">
        <v>0</v>
      </c>
      <c r="AR642" s="48" t="str">
        <f t="shared" si="179"/>
        <v>ok</v>
      </c>
      <c r="AS642" s="48" t="str">
        <f t="shared" si="179"/>
        <v>ok</v>
      </c>
      <c r="AT642" s="48" t="str">
        <f t="shared" si="179"/>
        <v>ok</v>
      </c>
      <c r="AU642" s="48" t="str">
        <f t="shared" si="179"/>
        <v>revisar</v>
      </c>
      <c r="AV642" s="48" t="str">
        <f t="shared" si="179"/>
        <v>ok</v>
      </c>
      <c r="AW642" s="48" t="str">
        <f t="shared" si="179"/>
        <v>ok</v>
      </c>
      <c r="AX642" s="48" t="str">
        <f t="shared" si="198"/>
        <v>ok</v>
      </c>
      <c r="AY642" s="48" t="str">
        <f t="shared" si="198"/>
        <v>ok</v>
      </c>
      <c r="AZ642" s="48" t="str">
        <f t="shared" si="198"/>
        <v>ok</v>
      </c>
      <c r="BA642" s="48" t="str">
        <f t="shared" si="198"/>
        <v>ok</v>
      </c>
      <c r="BB642" s="48" t="str">
        <f t="shared" si="198"/>
        <v>ok</v>
      </c>
      <c r="BC642" s="48" t="str">
        <f t="shared" si="198"/>
        <v>ok</v>
      </c>
      <c r="BD642" s="48" t="str">
        <f t="shared" si="198"/>
        <v>ok</v>
      </c>
      <c r="BE642" s="48" t="str">
        <f t="shared" si="198"/>
        <v>ok</v>
      </c>
      <c r="BF642" s="48" t="str">
        <f t="shared" si="198"/>
        <v>ok</v>
      </c>
      <c r="BG642" s="48" t="str">
        <f t="shared" si="198"/>
        <v>ok</v>
      </c>
    </row>
    <row r="643" spans="1:59" ht="26.25" customHeight="1">
      <c r="A643" s="122"/>
      <c r="B643" s="123" t="e">
        <f>S643/$S$697</f>
        <v>#DIV/0!</v>
      </c>
      <c r="C643" s="122"/>
      <c r="D643" s="124" t="s">
        <v>1317</v>
      </c>
      <c r="E643" s="132">
        <v>97634</v>
      </c>
      <c r="F643" s="125" t="s">
        <v>28</v>
      </c>
      <c r="G643" s="88" t="s">
        <v>1318</v>
      </c>
      <c r="H643" s="185" t="s">
        <v>40</v>
      </c>
      <c r="I643" s="200"/>
      <c r="J643" s="94"/>
      <c r="K643" s="94">
        <v>6.55</v>
      </c>
      <c r="L643" s="94">
        <v>1.86</v>
      </c>
      <c r="M643" s="186">
        <f t="shared" ref="M643:M644" si="200">SUM(K643:L643)</f>
        <v>8.41</v>
      </c>
      <c r="N643" s="92">
        <v>0.25190000000000001</v>
      </c>
      <c r="O643" s="93">
        <f t="shared" ref="O643:O644" si="201">IF(N643="-",M643,(TRUNC(M643*(1+N643),2)))</f>
        <v>10.52</v>
      </c>
      <c r="P643" s="93"/>
      <c r="Q643" s="93">
        <f t="shared" ref="Q643:Q644" si="202">IF($L643=0,$S643,IF(K643=0,0,IF($N643&lt;&gt;"-",IFERROR(TRUNC(TRUNC((K643*(1+$N643)),2)*$I643,2),0),IFERROR(TRUNC(K643*$I643,2),0))))</f>
        <v>0</v>
      </c>
      <c r="R643" s="93">
        <f t="shared" ref="R643:R644" si="203">IF(L643=0,0,S643-Q643)</f>
        <v>0</v>
      </c>
      <c r="S643" s="94">
        <f t="shared" ref="S643:S644" si="204">IFERROR(ROUND(ROUND(O643,2)*ROUND(I643,2),2),0)</f>
        <v>0</v>
      </c>
      <c r="T643" s="118"/>
      <c r="U643" s="118"/>
      <c r="V643" s="6" t="str">
        <f t="shared" si="173"/>
        <v>18.1</v>
      </c>
      <c r="W643" s="6" t="b">
        <f t="shared" si="174"/>
        <v>0</v>
      </c>
      <c r="X643" s="118"/>
      <c r="Y643" s="118"/>
      <c r="Z643" s="118"/>
      <c r="AA643" s="204"/>
      <c r="AB643" s="85" t="s">
        <v>1317</v>
      </c>
      <c r="AC643" s="95">
        <v>0</v>
      </c>
      <c r="AD643" s="96">
        <v>0</v>
      </c>
      <c r="AE643" s="97" t="s">
        <v>64</v>
      </c>
      <c r="AF643" s="89" t="s">
        <v>64</v>
      </c>
      <c r="AG643" s="98">
        <v>0</v>
      </c>
      <c r="AH643" s="90" t="s">
        <v>64</v>
      </c>
      <c r="AI643" s="90" t="s">
        <v>64</v>
      </c>
      <c r="AJ643" s="90" t="s">
        <v>64</v>
      </c>
      <c r="AK643" s="91" t="s">
        <v>64</v>
      </c>
      <c r="AL643" s="99" t="s">
        <v>64</v>
      </c>
      <c r="AM643" s="93" t="s">
        <v>64</v>
      </c>
      <c r="AN643" s="93">
        <v>0</v>
      </c>
      <c r="AO643" s="93">
        <v>0</v>
      </c>
      <c r="AP643" s="93">
        <v>0</v>
      </c>
      <c r="AQ643" s="94">
        <v>0</v>
      </c>
      <c r="AR643" s="48" t="str">
        <f t="shared" si="179"/>
        <v>ok</v>
      </c>
      <c r="AS643" s="48" t="str">
        <f t="shared" si="179"/>
        <v>revisar</v>
      </c>
      <c r="AT643" s="48" t="str">
        <f t="shared" si="179"/>
        <v>revisar</v>
      </c>
      <c r="AU643" s="48" t="str">
        <f t="shared" si="179"/>
        <v>revisar</v>
      </c>
      <c r="AV643" s="48" t="str">
        <f t="shared" si="179"/>
        <v>revisar</v>
      </c>
      <c r="AW643" s="48" t="str">
        <f t="shared" si="179"/>
        <v>ok</v>
      </c>
      <c r="AX643" s="48" t="str">
        <f t="shared" si="198"/>
        <v>revisar</v>
      </c>
      <c r="AY643" s="48" t="str">
        <f t="shared" si="198"/>
        <v>revisar</v>
      </c>
      <c r="AZ643" s="48" t="str">
        <f t="shared" si="198"/>
        <v>revisar</v>
      </c>
      <c r="BA643" s="48" t="str">
        <f t="shared" si="198"/>
        <v>revisar</v>
      </c>
      <c r="BB643" s="48" t="str">
        <f t="shared" si="198"/>
        <v>revisar</v>
      </c>
      <c r="BC643" s="48" t="str">
        <f t="shared" si="198"/>
        <v>revisar</v>
      </c>
      <c r="BD643" s="48" t="str">
        <f t="shared" si="198"/>
        <v>ok</v>
      </c>
      <c r="BE643" s="48" t="str">
        <f t="shared" si="198"/>
        <v>ok</v>
      </c>
      <c r="BF643" s="48" t="str">
        <f t="shared" si="198"/>
        <v>ok</v>
      </c>
      <c r="BG643" s="48" t="str">
        <f t="shared" si="198"/>
        <v>ok</v>
      </c>
    </row>
    <row r="644" spans="1:59" ht="26.25" customHeight="1">
      <c r="A644" s="122"/>
      <c r="B644" s="123" t="e">
        <f>S644/$S$697</f>
        <v>#DIV/0!</v>
      </c>
      <c r="C644" s="122"/>
      <c r="D644" s="124" t="s">
        <v>1319</v>
      </c>
      <c r="E644" s="86">
        <v>104791</v>
      </c>
      <c r="F644" s="125" t="s">
        <v>28</v>
      </c>
      <c r="G644" s="88" t="s">
        <v>1320</v>
      </c>
      <c r="H644" s="185" t="s">
        <v>40</v>
      </c>
      <c r="I644" s="200"/>
      <c r="J644" s="94"/>
      <c r="K644" s="94">
        <v>6.04</v>
      </c>
      <c r="L644" s="94">
        <v>1.64</v>
      </c>
      <c r="M644" s="186">
        <f t="shared" si="200"/>
        <v>7.68</v>
      </c>
      <c r="N644" s="92">
        <v>0.25190000000000001</v>
      </c>
      <c r="O644" s="93">
        <f t="shared" si="201"/>
        <v>9.61</v>
      </c>
      <c r="P644" s="93"/>
      <c r="Q644" s="93">
        <f t="shared" si="202"/>
        <v>0</v>
      </c>
      <c r="R644" s="93">
        <f t="shared" si="203"/>
        <v>0</v>
      </c>
      <c r="S644" s="94">
        <f t="shared" si="204"/>
        <v>0</v>
      </c>
      <c r="T644" s="118"/>
      <c r="U644" s="118"/>
      <c r="V644" s="6" t="str">
        <f t="shared" si="173"/>
        <v>18.2</v>
      </c>
      <c r="W644" s="6" t="b">
        <f t="shared" si="174"/>
        <v>0</v>
      </c>
      <c r="X644" s="118"/>
      <c r="Y644" s="118"/>
      <c r="Z644" s="118"/>
      <c r="AA644" s="204"/>
      <c r="AB644" s="85" t="s">
        <v>1319</v>
      </c>
      <c r="AC644" s="95">
        <v>0</v>
      </c>
      <c r="AD644" s="96">
        <v>0</v>
      </c>
      <c r="AE644" s="97" t="s">
        <v>64</v>
      </c>
      <c r="AF644" s="89" t="s">
        <v>64</v>
      </c>
      <c r="AG644" s="98">
        <v>0</v>
      </c>
      <c r="AH644" s="90" t="s">
        <v>64</v>
      </c>
      <c r="AI644" s="90" t="s">
        <v>64</v>
      </c>
      <c r="AJ644" s="90" t="s">
        <v>64</v>
      </c>
      <c r="AK644" s="91" t="s">
        <v>64</v>
      </c>
      <c r="AL644" s="99" t="s">
        <v>64</v>
      </c>
      <c r="AM644" s="93" t="s">
        <v>64</v>
      </c>
      <c r="AN644" s="93">
        <v>0</v>
      </c>
      <c r="AO644" s="93">
        <v>0</v>
      </c>
      <c r="AP644" s="93">
        <v>0</v>
      </c>
      <c r="AQ644" s="94">
        <v>0</v>
      </c>
      <c r="AR644" s="48" t="str">
        <f t="shared" si="179"/>
        <v>ok</v>
      </c>
      <c r="AS644" s="48" t="str">
        <f t="shared" si="179"/>
        <v>revisar</v>
      </c>
      <c r="AT644" s="48" t="str">
        <f t="shared" si="179"/>
        <v>revisar</v>
      </c>
      <c r="AU644" s="48" t="str">
        <f t="shared" si="179"/>
        <v>revisar</v>
      </c>
      <c r="AV644" s="48" t="str">
        <f t="shared" si="179"/>
        <v>revisar</v>
      </c>
      <c r="AW644" s="48" t="str">
        <f t="shared" si="179"/>
        <v>ok</v>
      </c>
      <c r="AX644" s="48" t="str">
        <f t="shared" si="198"/>
        <v>revisar</v>
      </c>
      <c r="AY644" s="48" t="str">
        <f t="shared" si="198"/>
        <v>revisar</v>
      </c>
      <c r="AZ644" s="48" t="str">
        <f t="shared" si="198"/>
        <v>revisar</v>
      </c>
      <c r="BA644" s="48" t="str">
        <f t="shared" si="198"/>
        <v>revisar</v>
      </c>
      <c r="BB644" s="48" t="str">
        <f t="shared" si="198"/>
        <v>revisar</v>
      </c>
      <c r="BC644" s="48" t="str">
        <f t="shared" si="198"/>
        <v>revisar</v>
      </c>
      <c r="BD644" s="48" t="str">
        <f t="shared" si="198"/>
        <v>ok</v>
      </c>
      <c r="BE644" s="48" t="str">
        <f t="shared" si="198"/>
        <v>ok</v>
      </c>
      <c r="BF644" s="48" t="str">
        <f t="shared" si="198"/>
        <v>ok</v>
      </c>
      <c r="BG644" s="48" t="str">
        <f t="shared" si="198"/>
        <v>ok</v>
      </c>
    </row>
    <row r="645" spans="1:59" ht="6" customHeight="1">
      <c r="A645" s="122"/>
      <c r="B645" s="123"/>
      <c r="C645" s="122"/>
      <c r="D645" s="102"/>
      <c r="E645" s="102"/>
      <c r="F645" s="102"/>
      <c r="G645" s="127"/>
      <c r="H645" s="101"/>
      <c r="I645" s="188"/>
      <c r="J645" s="193"/>
      <c r="K645" s="193"/>
      <c r="L645" s="193"/>
      <c r="M645" s="190"/>
      <c r="N645" s="129"/>
      <c r="O645" s="109"/>
      <c r="P645" s="109"/>
      <c r="Q645" s="109"/>
      <c r="R645" s="109"/>
      <c r="S645" s="110"/>
      <c r="T645" s="118"/>
      <c r="U645" s="118"/>
      <c r="V645" s="6">
        <f t="shared" si="173"/>
        <v>0</v>
      </c>
      <c r="W645" s="6">
        <f t="shared" si="174"/>
        <v>0</v>
      </c>
      <c r="X645" s="118"/>
      <c r="Y645" s="118"/>
      <c r="Z645" s="118"/>
      <c r="AA645" s="204"/>
      <c r="AB645" s="102"/>
      <c r="AC645" s="102"/>
      <c r="AD645" s="102"/>
      <c r="AE645" s="127"/>
      <c r="AF645" s="102"/>
      <c r="AG645" s="131"/>
      <c r="AH645" s="128"/>
      <c r="AI645" s="128"/>
      <c r="AJ645" s="128"/>
      <c r="AK645" s="107"/>
      <c r="AL645" s="129"/>
      <c r="AM645" s="109"/>
      <c r="AN645" s="109"/>
      <c r="AO645" s="109"/>
      <c r="AP645" s="109"/>
      <c r="AQ645" s="110"/>
      <c r="AR645" s="48" t="str">
        <f t="shared" si="179"/>
        <v>ok</v>
      </c>
      <c r="AS645" s="48" t="str">
        <f t="shared" si="179"/>
        <v>ok</v>
      </c>
      <c r="AT645" s="48" t="str">
        <f t="shared" si="179"/>
        <v>ok</v>
      </c>
      <c r="AU645" s="48" t="str">
        <f t="shared" si="179"/>
        <v>ok</v>
      </c>
      <c r="AV645" s="48" t="str">
        <f t="shared" si="179"/>
        <v>ok</v>
      </c>
      <c r="AW645" s="48" t="str">
        <f t="shared" si="179"/>
        <v>ok</v>
      </c>
      <c r="AX645" s="48" t="str">
        <f t="shared" si="198"/>
        <v>ok</v>
      </c>
      <c r="AY645" s="48" t="str">
        <f t="shared" si="198"/>
        <v>ok</v>
      </c>
      <c r="AZ645" s="48" t="str">
        <f t="shared" si="198"/>
        <v>ok</v>
      </c>
      <c r="BA645" s="48" t="str">
        <f t="shared" si="198"/>
        <v>ok</v>
      </c>
      <c r="BB645" s="48" t="str">
        <f t="shared" si="198"/>
        <v>ok</v>
      </c>
      <c r="BC645" s="48" t="str">
        <f t="shared" si="198"/>
        <v>ok</v>
      </c>
      <c r="BD645" s="48" t="str">
        <f t="shared" si="198"/>
        <v>ok</v>
      </c>
      <c r="BE645" s="48" t="str">
        <f t="shared" si="198"/>
        <v>ok</v>
      </c>
      <c r="BF645" s="48" t="str">
        <f t="shared" si="198"/>
        <v>ok</v>
      </c>
      <c r="BG645" s="48" t="str">
        <f t="shared" si="198"/>
        <v>ok</v>
      </c>
    </row>
    <row r="646" spans="1:59" ht="15" customHeight="1">
      <c r="A646" s="51"/>
      <c r="B646" s="52"/>
      <c r="C646" s="51"/>
      <c r="D646" s="111"/>
      <c r="E646" s="112"/>
      <c r="F646" s="112"/>
      <c r="G646" s="112"/>
      <c r="H646" s="191"/>
      <c r="I646" s="192"/>
      <c r="J646" s="191"/>
      <c r="K646" s="191"/>
      <c r="L646" s="191"/>
      <c r="M646" s="191"/>
      <c r="N646" s="83"/>
      <c r="O646" s="113" t="str">
        <f>CONCATENATE("Subtotal ",G642)</f>
        <v>Subtotal REMOÇÃO / DEMOLIÇÃO</v>
      </c>
      <c r="P646" s="114"/>
      <c r="Q646" s="114">
        <f>SUM(Q643:Q645)</f>
        <v>0</v>
      </c>
      <c r="R646" s="114">
        <f>SUM(R643:R645)</f>
        <v>0</v>
      </c>
      <c r="S646" s="115">
        <f>SUM(S643:S645)</f>
        <v>0</v>
      </c>
      <c r="T646" s="116"/>
      <c r="U646" s="6">
        <v>1</v>
      </c>
      <c r="V646" s="6"/>
      <c r="W646" s="6"/>
      <c r="X646" s="100">
        <f>SUM(P646:R646)</f>
        <v>0</v>
      </c>
      <c r="Y646" s="6" t="str">
        <f>IF(X646&lt;&gt;S646,"erro","ok")</f>
        <v>ok</v>
      </c>
      <c r="Z646" s="6"/>
      <c r="AA646" s="203"/>
      <c r="AB646" s="111"/>
      <c r="AC646" s="112"/>
      <c r="AD646" s="112"/>
      <c r="AE646" s="112"/>
      <c r="AF646" s="112"/>
      <c r="AG646" s="112"/>
      <c r="AH646" s="112"/>
      <c r="AI646" s="112"/>
      <c r="AJ646" s="112"/>
      <c r="AK646" s="112"/>
      <c r="AL646" s="83"/>
      <c r="AM646" s="113" t="s">
        <v>377</v>
      </c>
      <c r="AN646" s="114">
        <v>0</v>
      </c>
      <c r="AO646" s="114">
        <v>0</v>
      </c>
      <c r="AP646" s="114">
        <v>0</v>
      </c>
      <c r="AQ646" s="115">
        <v>0</v>
      </c>
      <c r="AR646" s="48" t="str">
        <f t="shared" si="179"/>
        <v>ok</v>
      </c>
      <c r="AS646" s="48" t="str">
        <f t="shared" si="179"/>
        <v>ok</v>
      </c>
      <c r="AT646" s="48" t="str">
        <f t="shared" si="179"/>
        <v>ok</v>
      </c>
      <c r="AU646" s="48" t="str">
        <f t="shared" si="179"/>
        <v>ok</v>
      </c>
      <c r="AV646" s="48" t="str">
        <f t="shared" si="179"/>
        <v>ok</v>
      </c>
      <c r="AW646" s="48" t="str">
        <f t="shared" si="179"/>
        <v>ok</v>
      </c>
      <c r="AX646" s="48" t="str">
        <f t="shared" si="179"/>
        <v>ok</v>
      </c>
      <c r="AY646" s="48" t="str">
        <f t="shared" si="179"/>
        <v>ok</v>
      </c>
      <c r="AZ646" s="48" t="str">
        <f t="shared" si="179"/>
        <v>ok</v>
      </c>
      <c r="BA646" s="48" t="str">
        <f t="shared" si="179"/>
        <v>ok</v>
      </c>
      <c r="BB646" s="48" t="str">
        <f t="shared" si="179"/>
        <v>ok</v>
      </c>
      <c r="BC646" s="48" t="str">
        <f t="shared" si="179"/>
        <v>revisar</v>
      </c>
      <c r="BD646" s="48" t="str">
        <f t="shared" si="179"/>
        <v>ok</v>
      </c>
      <c r="BE646" s="48" t="str">
        <f t="shared" si="179"/>
        <v>ok</v>
      </c>
      <c r="BF646" s="48" t="str">
        <f t="shared" si="179"/>
        <v>ok</v>
      </c>
      <c r="BG646" s="48" t="str">
        <f t="shared" si="179"/>
        <v>ok</v>
      </c>
    </row>
    <row r="647" spans="1:59" ht="6" customHeight="1">
      <c r="A647" s="38"/>
      <c r="B647" s="74"/>
      <c r="C647" s="38"/>
      <c r="D647" s="117"/>
      <c r="E647" s="118"/>
      <c r="F647" s="119"/>
      <c r="G647" s="119"/>
      <c r="H647" s="118"/>
      <c r="I647" s="120"/>
      <c r="J647" s="118"/>
      <c r="K647" s="118"/>
      <c r="L647" s="118"/>
      <c r="M647" s="118"/>
      <c r="N647" s="6"/>
      <c r="O647" s="118"/>
      <c r="P647" s="118"/>
      <c r="Q647" s="118"/>
      <c r="R647" s="118"/>
      <c r="S647" s="121"/>
      <c r="T647" s="6"/>
      <c r="U647" s="6"/>
      <c r="V647" s="6">
        <f t="shared" si="173"/>
        <v>0</v>
      </c>
      <c r="W647" s="6">
        <f t="shared" si="174"/>
        <v>0</v>
      </c>
      <c r="X647" s="6"/>
      <c r="Y647" s="6"/>
      <c r="Z647" s="6"/>
      <c r="AA647" s="203"/>
      <c r="AB647" s="117"/>
      <c r="AC647" s="118"/>
      <c r="AD647" s="119"/>
      <c r="AE647" s="119"/>
      <c r="AF647" s="118"/>
      <c r="AG647" s="118"/>
      <c r="AH647" s="118"/>
      <c r="AI647" s="118"/>
      <c r="AJ647" s="118"/>
      <c r="AK647" s="118"/>
      <c r="AL647" s="6"/>
      <c r="AM647" s="118"/>
      <c r="AN647" s="118"/>
      <c r="AO647" s="118"/>
      <c r="AP647" s="118"/>
      <c r="AQ647" s="121"/>
      <c r="AR647" s="48" t="str">
        <f t="shared" si="179"/>
        <v>ok</v>
      </c>
      <c r="AS647" s="48" t="str">
        <f t="shared" si="179"/>
        <v>ok</v>
      </c>
      <c r="AT647" s="48" t="str">
        <f t="shared" si="179"/>
        <v>ok</v>
      </c>
      <c r="AU647" s="48" t="str">
        <f t="shared" si="179"/>
        <v>ok</v>
      </c>
      <c r="AV647" s="48" t="str">
        <f t="shared" si="179"/>
        <v>ok</v>
      </c>
      <c r="AW647" s="48" t="str">
        <f t="shared" si="179"/>
        <v>ok</v>
      </c>
      <c r="AX647" s="48" t="str">
        <f t="shared" si="179"/>
        <v>ok</v>
      </c>
      <c r="AY647" s="48" t="str">
        <f t="shared" si="179"/>
        <v>ok</v>
      </c>
      <c r="AZ647" s="48" t="str">
        <f t="shared" si="179"/>
        <v>ok</v>
      </c>
      <c r="BA647" s="48" t="str">
        <f t="shared" si="179"/>
        <v>ok</v>
      </c>
      <c r="BB647" s="48" t="str">
        <f t="shared" si="179"/>
        <v>ok</v>
      </c>
      <c r="BC647" s="48" t="str">
        <f t="shared" si="179"/>
        <v>ok</v>
      </c>
      <c r="BD647" s="48" t="str">
        <f t="shared" si="179"/>
        <v>ok</v>
      </c>
      <c r="BE647" s="48" t="str">
        <f t="shared" si="179"/>
        <v>ok</v>
      </c>
      <c r="BF647" s="48" t="str">
        <f t="shared" si="179"/>
        <v>ok</v>
      </c>
      <c r="BG647" s="48" t="str">
        <f t="shared" si="179"/>
        <v>ok</v>
      </c>
    </row>
    <row r="648" spans="1:59" ht="15" customHeight="1">
      <c r="A648" s="51"/>
      <c r="B648" s="52"/>
      <c r="C648" s="51"/>
      <c r="D648" s="79">
        <v>19</v>
      </c>
      <c r="E648" s="80"/>
      <c r="F648" s="80"/>
      <c r="G648" s="81" t="s">
        <v>1321</v>
      </c>
      <c r="H648" s="81"/>
      <c r="I648" s="82"/>
      <c r="J648" s="81"/>
      <c r="K648" s="81"/>
      <c r="L648" s="81"/>
      <c r="M648" s="81"/>
      <c r="N648" s="83"/>
      <c r="O648" s="81"/>
      <c r="P648" s="81"/>
      <c r="Q648" s="81"/>
      <c r="R648" s="81"/>
      <c r="S648" s="84">
        <f>S656</f>
        <v>0</v>
      </c>
      <c r="T648" s="6"/>
      <c r="U648" s="6"/>
      <c r="V648" s="6">
        <f t="shared" si="173"/>
        <v>19</v>
      </c>
      <c r="W648" s="6">
        <f t="shared" si="174"/>
        <v>0</v>
      </c>
      <c r="X648" s="6"/>
      <c r="Y648" s="6"/>
      <c r="Z648" s="6"/>
      <c r="AA648" s="203"/>
      <c r="AB648" s="79">
        <v>19</v>
      </c>
      <c r="AC648" s="80"/>
      <c r="AD648" s="80"/>
      <c r="AE648" s="81" t="s">
        <v>307</v>
      </c>
      <c r="AF648" s="81"/>
      <c r="AG648" s="81"/>
      <c r="AH648" s="81"/>
      <c r="AI648" s="81"/>
      <c r="AJ648" s="81"/>
      <c r="AK648" s="81"/>
      <c r="AL648" s="83"/>
      <c r="AM648" s="81"/>
      <c r="AN648" s="81"/>
      <c r="AO648" s="81"/>
      <c r="AP648" s="81"/>
      <c r="AQ648" s="84">
        <v>0</v>
      </c>
      <c r="AR648" s="48" t="str">
        <f t="shared" si="179"/>
        <v>ok</v>
      </c>
      <c r="AS648" s="48" t="str">
        <f t="shared" si="179"/>
        <v>ok</v>
      </c>
      <c r="AT648" s="48" t="str">
        <f t="shared" si="179"/>
        <v>ok</v>
      </c>
      <c r="AU648" s="48" t="str">
        <f t="shared" si="179"/>
        <v>revisar</v>
      </c>
      <c r="AV648" s="48" t="str">
        <f t="shared" si="179"/>
        <v>ok</v>
      </c>
      <c r="AW648" s="48" t="str">
        <f t="shared" si="179"/>
        <v>ok</v>
      </c>
      <c r="AX648" s="48" t="str">
        <f t="shared" si="179"/>
        <v>ok</v>
      </c>
      <c r="AY648" s="48" t="str">
        <f t="shared" si="179"/>
        <v>ok</v>
      </c>
      <c r="AZ648" s="48" t="str">
        <f t="shared" si="179"/>
        <v>ok</v>
      </c>
      <c r="BA648" s="48" t="str">
        <f t="shared" si="179"/>
        <v>ok</v>
      </c>
      <c r="BB648" s="48" t="str">
        <f t="shared" si="179"/>
        <v>ok</v>
      </c>
      <c r="BC648" s="48" t="str">
        <f t="shared" si="179"/>
        <v>ok</v>
      </c>
      <c r="BD648" s="48" t="str">
        <f t="shared" si="179"/>
        <v>ok</v>
      </c>
      <c r="BE648" s="48" t="str">
        <f t="shared" si="179"/>
        <v>ok</v>
      </c>
      <c r="BF648" s="48" t="str">
        <f t="shared" si="179"/>
        <v>ok</v>
      </c>
      <c r="BG648" s="48" t="str">
        <f t="shared" si="179"/>
        <v>ok</v>
      </c>
    </row>
    <row r="649" spans="1:59" ht="26.25" customHeight="1">
      <c r="A649" s="122"/>
      <c r="B649" s="123" t="e">
        <f t="shared" ref="B649:B654" si="205">S649/$S$697</f>
        <v>#DIV/0!</v>
      </c>
      <c r="C649" s="122"/>
      <c r="D649" s="124" t="s">
        <v>1322</v>
      </c>
      <c r="E649" s="132">
        <v>97631</v>
      </c>
      <c r="F649" s="125" t="s">
        <v>28</v>
      </c>
      <c r="G649" s="88" t="s">
        <v>1323</v>
      </c>
      <c r="H649" s="185" t="s">
        <v>40</v>
      </c>
      <c r="I649" s="200"/>
      <c r="J649" s="94"/>
      <c r="K649" s="94">
        <v>9.2200000000000006</v>
      </c>
      <c r="L649" s="94">
        <v>3.01</v>
      </c>
      <c r="M649" s="186">
        <f t="shared" ref="M649:M653" si="206">SUM(K649:L649)</f>
        <v>12.23</v>
      </c>
      <c r="N649" s="92">
        <v>0.25190000000000001</v>
      </c>
      <c r="O649" s="93">
        <f t="shared" ref="O649:O654" si="207">IF(N649="-",M649,(TRUNC(M649*(1+N649),2)))</f>
        <v>15.31</v>
      </c>
      <c r="P649" s="93"/>
      <c r="Q649" s="93">
        <f t="shared" ref="Q649:Q654" si="208">IF($L649=0,$S649,IF(K649=0,0,IF($N649&lt;&gt;"-",IFERROR(TRUNC(TRUNC((K649*(1+$N649)),2)*$I649,2),0),IFERROR(TRUNC(K649*$I649,2),0))))</f>
        <v>0</v>
      </c>
      <c r="R649" s="93">
        <f t="shared" ref="R649:R654" si="209">IF(L649=0,0,S649-Q649)</f>
        <v>0</v>
      </c>
      <c r="S649" s="94">
        <f t="shared" ref="S649:S654" si="210">IFERROR(ROUND(ROUND(O649,2)*ROUND(I649,2),2),0)</f>
        <v>0</v>
      </c>
      <c r="T649" s="118"/>
      <c r="U649" s="118"/>
      <c r="V649" s="6" t="str">
        <f t="shared" si="173"/>
        <v>19.1</v>
      </c>
      <c r="W649" s="6" t="b">
        <f t="shared" si="174"/>
        <v>0</v>
      </c>
      <c r="X649" s="118"/>
      <c r="Y649" s="118"/>
      <c r="Z649" s="118"/>
      <c r="AA649" s="204"/>
      <c r="AB649" s="85" t="s">
        <v>1322</v>
      </c>
      <c r="AC649" s="95">
        <v>0</v>
      </c>
      <c r="AD649" s="96">
        <v>0</v>
      </c>
      <c r="AE649" s="97" t="s">
        <v>64</v>
      </c>
      <c r="AF649" s="89" t="s">
        <v>64</v>
      </c>
      <c r="AG649" s="98">
        <v>0</v>
      </c>
      <c r="AH649" s="90" t="s">
        <v>64</v>
      </c>
      <c r="AI649" s="90" t="s">
        <v>64</v>
      </c>
      <c r="AJ649" s="90" t="s">
        <v>64</v>
      </c>
      <c r="AK649" s="91" t="s">
        <v>64</v>
      </c>
      <c r="AL649" s="99" t="s">
        <v>64</v>
      </c>
      <c r="AM649" s="93" t="s">
        <v>64</v>
      </c>
      <c r="AN649" s="93">
        <v>0</v>
      </c>
      <c r="AO649" s="93">
        <v>0</v>
      </c>
      <c r="AP649" s="93">
        <v>0</v>
      </c>
      <c r="AQ649" s="94">
        <v>0</v>
      </c>
      <c r="AR649" s="48" t="str">
        <f t="shared" si="179"/>
        <v>ok</v>
      </c>
      <c r="AS649" s="48" t="str">
        <f t="shared" si="179"/>
        <v>revisar</v>
      </c>
      <c r="AT649" s="48" t="str">
        <f t="shared" si="179"/>
        <v>revisar</v>
      </c>
      <c r="AU649" s="48" t="str">
        <f t="shared" si="179"/>
        <v>revisar</v>
      </c>
      <c r="AV649" s="48" t="str">
        <f t="shared" si="179"/>
        <v>revisar</v>
      </c>
      <c r="AW649" s="48" t="str">
        <f t="shared" si="179"/>
        <v>ok</v>
      </c>
      <c r="AX649" s="48" t="str">
        <f t="shared" si="179"/>
        <v>revisar</v>
      </c>
      <c r="AY649" s="48" t="str">
        <f t="shared" si="179"/>
        <v>revisar</v>
      </c>
      <c r="AZ649" s="48" t="str">
        <f t="shared" si="179"/>
        <v>revisar</v>
      </c>
      <c r="BA649" s="48" t="str">
        <f t="shared" si="179"/>
        <v>revisar</v>
      </c>
      <c r="BB649" s="48" t="str">
        <f t="shared" si="179"/>
        <v>revisar</v>
      </c>
      <c r="BC649" s="48" t="str">
        <f t="shared" si="179"/>
        <v>revisar</v>
      </c>
      <c r="BD649" s="48" t="str">
        <f t="shared" si="179"/>
        <v>ok</v>
      </c>
      <c r="BE649" s="48" t="str">
        <f t="shared" si="179"/>
        <v>ok</v>
      </c>
      <c r="BF649" s="48" t="str">
        <f t="shared" si="179"/>
        <v>ok</v>
      </c>
      <c r="BG649" s="48" t="str">
        <f t="shared" si="179"/>
        <v>ok</v>
      </c>
    </row>
    <row r="650" spans="1:59" ht="26.25" customHeight="1">
      <c r="A650" s="122"/>
      <c r="B650" s="123" t="e">
        <f t="shared" si="205"/>
        <v>#DIV/0!</v>
      </c>
      <c r="C650" s="122"/>
      <c r="D650" s="124" t="s">
        <v>1324</v>
      </c>
      <c r="E650" s="86">
        <v>87263</v>
      </c>
      <c r="F650" s="125" t="s">
        <v>28</v>
      </c>
      <c r="G650" s="88" t="s">
        <v>1325</v>
      </c>
      <c r="H650" s="185" t="s">
        <v>40</v>
      </c>
      <c r="I650" s="200"/>
      <c r="J650" s="94"/>
      <c r="K650" s="94">
        <v>14.26</v>
      </c>
      <c r="L650" s="94">
        <v>116.93</v>
      </c>
      <c r="M650" s="186">
        <f t="shared" si="206"/>
        <v>131.19</v>
      </c>
      <c r="N650" s="92">
        <v>0.25190000000000001</v>
      </c>
      <c r="O650" s="93">
        <f t="shared" si="207"/>
        <v>164.23</v>
      </c>
      <c r="P650" s="93"/>
      <c r="Q650" s="93">
        <f t="shared" si="208"/>
        <v>0</v>
      </c>
      <c r="R650" s="93">
        <f t="shared" si="209"/>
        <v>0</v>
      </c>
      <c r="S650" s="94">
        <f t="shared" si="210"/>
        <v>0</v>
      </c>
      <c r="T650" s="118"/>
      <c r="U650" s="118"/>
      <c r="V650" s="6" t="str">
        <f t="shared" si="173"/>
        <v>19.2</v>
      </c>
      <c r="W650" s="6" t="b">
        <f t="shared" si="174"/>
        <v>0</v>
      </c>
      <c r="X650" s="118"/>
      <c r="Y650" s="118"/>
      <c r="Z650" s="118"/>
      <c r="AA650" s="204"/>
      <c r="AB650" s="85" t="s">
        <v>1324</v>
      </c>
      <c r="AC650" s="95">
        <v>0</v>
      </c>
      <c r="AD650" s="96">
        <v>0</v>
      </c>
      <c r="AE650" s="97" t="s">
        <v>64</v>
      </c>
      <c r="AF650" s="89" t="s">
        <v>64</v>
      </c>
      <c r="AG650" s="98">
        <v>0</v>
      </c>
      <c r="AH650" s="90" t="s">
        <v>64</v>
      </c>
      <c r="AI650" s="90" t="s">
        <v>64</v>
      </c>
      <c r="AJ650" s="90" t="s">
        <v>64</v>
      </c>
      <c r="AK650" s="91" t="s">
        <v>64</v>
      </c>
      <c r="AL650" s="99" t="s">
        <v>64</v>
      </c>
      <c r="AM650" s="93" t="s">
        <v>64</v>
      </c>
      <c r="AN650" s="93">
        <v>0</v>
      </c>
      <c r="AO650" s="93">
        <v>0</v>
      </c>
      <c r="AP650" s="93">
        <v>0</v>
      </c>
      <c r="AQ650" s="94">
        <v>0</v>
      </c>
      <c r="AR650" s="48" t="str">
        <f t="shared" si="179"/>
        <v>ok</v>
      </c>
      <c r="AS650" s="48" t="str">
        <f t="shared" si="179"/>
        <v>revisar</v>
      </c>
      <c r="AT650" s="48" t="str">
        <f t="shared" si="179"/>
        <v>revisar</v>
      </c>
      <c r="AU650" s="48" t="str">
        <f t="shared" si="179"/>
        <v>revisar</v>
      </c>
      <c r="AV650" s="48" t="str">
        <f t="shared" si="179"/>
        <v>revisar</v>
      </c>
      <c r="AW650" s="48" t="str">
        <f t="shared" si="179"/>
        <v>ok</v>
      </c>
      <c r="AX650" s="48" t="str">
        <f t="shared" si="179"/>
        <v>revisar</v>
      </c>
      <c r="AY650" s="48" t="str">
        <f t="shared" si="179"/>
        <v>revisar</v>
      </c>
      <c r="AZ650" s="48" t="str">
        <f t="shared" si="179"/>
        <v>revisar</v>
      </c>
      <c r="BA650" s="48" t="str">
        <f t="shared" si="179"/>
        <v>revisar</v>
      </c>
      <c r="BB650" s="48" t="str">
        <f t="shared" si="179"/>
        <v>revisar</v>
      </c>
      <c r="BC650" s="48" t="str">
        <f t="shared" si="179"/>
        <v>revisar</v>
      </c>
      <c r="BD650" s="48" t="str">
        <f t="shared" si="179"/>
        <v>ok</v>
      </c>
      <c r="BE650" s="48" t="str">
        <f t="shared" si="179"/>
        <v>ok</v>
      </c>
      <c r="BF650" s="48" t="str">
        <f t="shared" si="179"/>
        <v>ok</v>
      </c>
      <c r="BG650" s="48" t="str">
        <f t="shared" si="179"/>
        <v>ok</v>
      </c>
    </row>
    <row r="651" spans="1:59" ht="26.25" customHeight="1">
      <c r="A651" s="122"/>
      <c r="B651" s="123" t="e">
        <f t="shared" si="205"/>
        <v>#DIV/0!</v>
      </c>
      <c r="C651" s="122"/>
      <c r="D651" s="124" t="s">
        <v>1326</v>
      </c>
      <c r="E651" s="86">
        <v>87884</v>
      </c>
      <c r="F651" s="125" t="s">
        <v>28</v>
      </c>
      <c r="G651" s="88" t="s">
        <v>1327</v>
      </c>
      <c r="H651" s="185" t="s">
        <v>40</v>
      </c>
      <c r="I651" s="200"/>
      <c r="J651" s="94"/>
      <c r="K651" s="94">
        <v>1.5</v>
      </c>
      <c r="L651" s="94">
        <v>8.7200000000000006</v>
      </c>
      <c r="M651" s="186">
        <f t="shared" si="206"/>
        <v>10.220000000000001</v>
      </c>
      <c r="N651" s="92">
        <v>0.25190000000000001</v>
      </c>
      <c r="O651" s="93">
        <f t="shared" si="207"/>
        <v>12.79</v>
      </c>
      <c r="P651" s="93"/>
      <c r="Q651" s="93">
        <f t="shared" si="208"/>
        <v>0</v>
      </c>
      <c r="R651" s="93">
        <f t="shared" si="209"/>
        <v>0</v>
      </c>
      <c r="S651" s="94">
        <f t="shared" si="210"/>
        <v>0</v>
      </c>
      <c r="T651" s="118"/>
      <c r="U651" s="118"/>
      <c r="V651" s="6" t="str">
        <f t="shared" si="173"/>
        <v>19.3</v>
      </c>
      <c r="W651" s="6" t="b">
        <f t="shared" si="174"/>
        <v>0</v>
      </c>
      <c r="X651" s="118"/>
      <c r="Y651" s="118"/>
      <c r="Z651" s="118"/>
      <c r="AA651" s="204"/>
      <c r="AB651" s="85" t="s">
        <v>1326</v>
      </c>
      <c r="AC651" s="95">
        <v>0</v>
      </c>
      <c r="AD651" s="96">
        <v>0</v>
      </c>
      <c r="AE651" s="97" t="s">
        <v>64</v>
      </c>
      <c r="AF651" s="89" t="s">
        <v>64</v>
      </c>
      <c r="AG651" s="98">
        <v>0</v>
      </c>
      <c r="AH651" s="90" t="s">
        <v>64</v>
      </c>
      <c r="AI651" s="90" t="s">
        <v>64</v>
      </c>
      <c r="AJ651" s="90" t="s">
        <v>64</v>
      </c>
      <c r="AK651" s="91" t="s">
        <v>64</v>
      </c>
      <c r="AL651" s="99" t="s">
        <v>64</v>
      </c>
      <c r="AM651" s="93" t="s">
        <v>64</v>
      </c>
      <c r="AN651" s="93">
        <v>0</v>
      </c>
      <c r="AO651" s="93">
        <v>0</v>
      </c>
      <c r="AP651" s="93">
        <v>0</v>
      </c>
      <c r="AQ651" s="94">
        <v>0</v>
      </c>
      <c r="AR651" s="48" t="str">
        <f t="shared" si="179"/>
        <v>ok</v>
      </c>
      <c r="AS651" s="48" t="str">
        <f t="shared" ref="AS651:BG667" si="211">IF(AC651=E651,"ok","revisar")</f>
        <v>revisar</v>
      </c>
      <c r="AT651" s="48" t="str">
        <f t="shared" si="211"/>
        <v>revisar</v>
      </c>
      <c r="AU651" s="48" t="str">
        <f t="shared" si="211"/>
        <v>revisar</v>
      </c>
      <c r="AV651" s="48" t="str">
        <f t="shared" si="211"/>
        <v>revisar</v>
      </c>
      <c r="AW651" s="48" t="str">
        <f t="shared" si="211"/>
        <v>ok</v>
      </c>
      <c r="AX651" s="48" t="str">
        <f t="shared" si="211"/>
        <v>revisar</v>
      </c>
      <c r="AY651" s="48" t="str">
        <f t="shared" si="211"/>
        <v>revisar</v>
      </c>
      <c r="AZ651" s="48" t="str">
        <f t="shared" si="211"/>
        <v>revisar</v>
      </c>
      <c r="BA651" s="48" t="str">
        <f t="shared" si="211"/>
        <v>revisar</v>
      </c>
      <c r="BB651" s="48" t="str">
        <f t="shared" si="211"/>
        <v>revisar</v>
      </c>
      <c r="BC651" s="48" t="str">
        <f t="shared" si="211"/>
        <v>revisar</v>
      </c>
      <c r="BD651" s="48" t="str">
        <f t="shared" si="211"/>
        <v>ok</v>
      </c>
      <c r="BE651" s="48" t="str">
        <f t="shared" si="211"/>
        <v>ok</v>
      </c>
      <c r="BF651" s="48" t="str">
        <f t="shared" si="211"/>
        <v>ok</v>
      </c>
      <c r="BG651" s="48" t="str">
        <f t="shared" si="211"/>
        <v>ok</v>
      </c>
    </row>
    <row r="652" spans="1:59" ht="37.5" customHeight="1">
      <c r="A652" s="122"/>
      <c r="B652" s="123" t="e">
        <f t="shared" si="205"/>
        <v>#DIV/0!</v>
      </c>
      <c r="C652" s="122"/>
      <c r="D652" s="124" t="s">
        <v>1328</v>
      </c>
      <c r="E652" s="86">
        <v>87775</v>
      </c>
      <c r="F652" s="125" t="s">
        <v>28</v>
      </c>
      <c r="G652" s="88" t="s">
        <v>1329</v>
      </c>
      <c r="H652" s="185" t="s">
        <v>40</v>
      </c>
      <c r="I652" s="200"/>
      <c r="J652" s="94"/>
      <c r="K652" s="94">
        <v>30.86</v>
      </c>
      <c r="L652" s="94">
        <v>26.25</v>
      </c>
      <c r="M652" s="186">
        <f t="shared" si="206"/>
        <v>57.11</v>
      </c>
      <c r="N652" s="92">
        <v>0.25190000000000001</v>
      </c>
      <c r="O652" s="93">
        <f t="shared" si="207"/>
        <v>71.489999999999995</v>
      </c>
      <c r="P652" s="93"/>
      <c r="Q652" s="93">
        <f t="shared" si="208"/>
        <v>0</v>
      </c>
      <c r="R652" s="93">
        <f t="shared" si="209"/>
        <v>0</v>
      </c>
      <c r="S652" s="94">
        <f t="shared" si="210"/>
        <v>0</v>
      </c>
      <c r="T652" s="118"/>
      <c r="U652" s="118"/>
      <c r="V652" s="6" t="str">
        <f t="shared" si="173"/>
        <v>19.4</v>
      </c>
      <c r="W652" s="6" t="b">
        <f t="shared" si="174"/>
        <v>0</v>
      </c>
      <c r="X652" s="118"/>
      <c r="Y652" s="118"/>
      <c r="Z652" s="118"/>
      <c r="AA652" s="204"/>
      <c r="AB652" s="85" t="s">
        <v>1328</v>
      </c>
      <c r="AC652" s="95">
        <v>0</v>
      </c>
      <c r="AD652" s="96">
        <v>0</v>
      </c>
      <c r="AE652" s="97" t="s">
        <v>64</v>
      </c>
      <c r="AF652" s="89" t="s">
        <v>64</v>
      </c>
      <c r="AG652" s="98">
        <v>0</v>
      </c>
      <c r="AH652" s="90" t="s">
        <v>64</v>
      </c>
      <c r="AI652" s="90" t="s">
        <v>64</v>
      </c>
      <c r="AJ652" s="90" t="s">
        <v>64</v>
      </c>
      <c r="AK652" s="91" t="s">
        <v>64</v>
      </c>
      <c r="AL652" s="99" t="s">
        <v>64</v>
      </c>
      <c r="AM652" s="93" t="s">
        <v>64</v>
      </c>
      <c r="AN652" s="93">
        <v>0</v>
      </c>
      <c r="AO652" s="93">
        <v>0</v>
      </c>
      <c r="AP652" s="93">
        <v>0</v>
      </c>
      <c r="AQ652" s="94">
        <v>0</v>
      </c>
      <c r="AR652" s="48" t="str">
        <f t="shared" ref="AR652:BG668" si="212">IF(AB652=D652,"ok","revisar")</f>
        <v>ok</v>
      </c>
      <c r="AS652" s="48" t="str">
        <f t="shared" si="211"/>
        <v>revisar</v>
      </c>
      <c r="AT652" s="48" t="str">
        <f t="shared" si="211"/>
        <v>revisar</v>
      </c>
      <c r="AU652" s="48" t="str">
        <f t="shared" si="211"/>
        <v>revisar</v>
      </c>
      <c r="AV652" s="48" t="str">
        <f t="shared" si="211"/>
        <v>revisar</v>
      </c>
      <c r="AW652" s="48" t="str">
        <f t="shared" si="211"/>
        <v>ok</v>
      </c>
      <c r="AX652" s="48" t="str">
        <f t="shared" si="211"/>
        <v>revisar</v>
      </c>
      <c r="AY652" s="48" t="str">
        <f t="shared" si="211"/>
        <v>revisar</v>
      </c>
      <c r="AZ652" s="48" t="str">
        <f t="shared" si="211"/>
        <v>revisar</v>
      </c>
      <c r="BA652" s="48" t="str">
        <f t="shared" si="211"/>
        <v>revisar</v>
      </c>
      <c r="BB652" s="48" t="str">
        <f t="shared" si="211"/>
        <v>revisar</v>
      </c>
      <c r="BC652" s="48" t="str">
        <f t="shared" si="211"/>
        <v>revisar</v>
      </c>
      <c r="BD652" s="48" t="str">
        <f t="shared" si="211"/>
        <v>ok</v>
      </c>
      <c r="BE652" s="48" t="str">
        <f t="shared" si="211"/>
        <v>ok</v>
      </c>
      <c r="BF652" s="48" t="str">
        <f t="shared" si="211"/>
        <v>ok</v>
      </c>
      <c r="BG652" s="48" t="str">
        <f t="shared" si="211"/>
        <v>ok</v>
      </c>
    </row>
    <row r="653" spans="1:59" ht="37.5" customHeight="1">
      <c r="A653" s="122"/>
      <c r="B653" s="123" t="e">
        <f t="shared" si="205"/>
        <v>#DIV/0!</v>
      </c>
      <c r="C653" s="122"/>
      <c r="D653" s="124" t="s">
        <v>1330</v>
      </c>
      <c r="E653" s="86">
        <v>104967</v>
      </c>
      <c r="F653" s="125" t="s">
        <v>28</v>
      </c>
      <c r="G653" s="88" t="s">
        <v>1331</v>
      </c>
      <c r="H653" s="185" t="s">
        <v>40</v>
      </c>
      <c r="I653" s="200"/>
      <c r="J653" s="94"/>
      <c r="K653" s="94">
        <v>24.32</v>
      </c>
      <c r="L653" s="94">
        <v>16.02</v>
      </c>
      <c r="M653" s="186">
        <f t="shared" si="206"/>
        <v>40.340000000000003</v>
      </c>
      <c r="N653" s="92">
        <v>0.25190000000000001</v>
      </c>
      <c r="O653" s="93">
        <f t="shared" si="207"/>
        <v>50.5</v>
      </c>
      <c r="P653" s="93"/>
      <c r="Q653" s="93">
        <f t="shared" si="208"/>
        <v>0</v>
      </c>
      <c r="R653" s="93">
        <f t="shared" si="209"/>
        <v>0</v>
      </c>
      <c r="S653" s="94">
        <f t="shared" si="210"/>
        <v>0</v>
      </c>
      <c r="T653" s="118"/>
      <c r="U653" s="118"/>
      <c r="V653" s="6" t="str">
        <f t="shared" si="173"/>
        <v>19.5</v>
      </c>
      <c r="W653" s="6" t="b">
        <f t="shared" ref="W653:W666" si="213">IF(L653=0,S653-Q653-(TRUNC(TRUNC(J653*(1+N653),2)*I653,2)))</f>
        <v>0</v>
      </c>
      <c r="X653" s="118"/>
      <c r="Y653" s="118"/>
      <c r="Z653" s="118"/>
      <c r="AA653" s="204"/>
      <c r="AB653" s="85" t="s">
        <v>1330</v>
      </c>
      <c r="AC653" s="95">
        <v>0</v>
      </c>
      <c r="AD653" s="96">
        <v>0</v>
      </c>
      <c r="AE653" s="97" t="s">
        <v>64</v>
      </c>
      <c r="AF653" s="89" t="s">
        <v>64</v>
      </c>
      <c r="AG653" s="98">
        <v>0</v>
      </c>
      <c r="AH653" s="90" t="s">
        <v>64</v>
      </c>
      <c r="AI653" s="90" t="s">
        <v>64</v>
      </c>
      <c r="AJ653" s="90" t="s">
        <v>64</v>
      </c>
      <c r="AK653" s="91" t="s">
        <v>64</v>
      </c>
      <c r="AL653" s="99" t="s">
        <v>64</v>
      </c>
      <c r="AM653" s="93" t="s">
        <v>64</v>
      </c>
      <c r="AN653" s="93">
        <v>0</v>
      </c>
      <c r="AO653" s="93">
        <v>0</v>
      </c>
      <c r="AP653" s="93">
        <v>0</v>
      </c>
      <c r="AQ653" s="94">
        <v>0</v>
      </c>
      <c r="AR653" s="48" t="str">
        <f t="shared" si="212"/>
        <v>ok</v>
      </c>
      <c r="AS653" s="48" t="str">
        <f t="shared" si="211"/>
        <v>revisar</v>
      </c>
      <c r="AT653" s="48" t="str">
        <f t="shared" si="211"/>
        <v>revisar</v>
      </c>
      <c r="AU653" s="48" t="str">
        <f t="shared" si="211"/>
        <v>revisar</v>
      </c>
      <c r="AV653" s="48" t="str">
        <f t="shared" si="211"/>
        <v>revisar</v>
      </c>
      <c r="AW653" s="48" t="str">
        <f t="shared" si="211"/>
        <v>ok</v>
      </c>
      <c r="AX653" s="48" t="str">
        <f t="shared" si="211"/>
        <v>revisar</v>
      </c>
      <c r="AY653" s="48" t="str">
        <f t="shared" si="211"/>
        <v>revisar</v>
      </c>
      <c r="AZ653" s="48" t="str">
        <f t="shared" si="211"/>
        <v>revisar</v>
      </c>
      <c r="BA653" s="48" t="str">
        <f t="shared" si="211"/>
        <v>revisar</v>
      </c>
      <c r="BB653" s="48" t="str">
        <f t="shared" si="211"/>
        <v>revisar</v>
      </c>
      <c r="BC653" s="48" t="str">
        <f t="shared" si="211"/>
        <v>revisar</v>
      </c>
      <c r="BD653" s="48" t="str">
        <f t="shared" si="211"/>
        <v>ok</v>
      </c>
      <c r="BE653" s="48" t="str">
        <f t="shared" si="211"/>
        <v>ok</v>
      </c>
      <c r="BF653" s="48" t="str">
        <f t="shared" si="211"/>
        <v>ok</v>
      </c>
      <c r="BG653" s="48" t="str">
        <f t="shared" si="211"/>
        <v>ok</v>
      </c>
    </row>
    <row r="654" spans="1:59" ht="37.5" customHeight="1">
      <c r="A654" s="122"/>
      <c r="B654" s="123" t="e">
        <f t="shared" si="205"/>
        <v>#DIV/0!</v>
      </c>
      <c r="C654" s="122"/>
      <c r="D654" s="124" t="s">
        <v>1332</v>
      </c>
      <c r="E654" s="86">
        <v>87554</v>
      </c>
      <c r="F654" s="125" t="s">
        <v>28</v>
      </c>
      <c r="G654" s="88" t="s">
        <v>1333</v>
      </c>
      <c r="H654" s="185" t="s">
        <v>40</v>
      </c>
      <c r="I654" s="200"/>
      <c r="J654" s="94"/>
      <c r="K654" s="94">
        <v>12.3</v>
      </c>
      <c r="L654" s="94">
        <v>12.79</v>
      </c>
      <c r="M654" s="186">
        <f t="shared" ref="M654" si="214">SUM(K654:L654)</f>
        <v>25.09</v>
      </c>
      <c r="N654" s="92">
        <v>0.25190000000000001</v>
      </c>
      <c r="O654" s="93">
        <f t="shared" si="207"/>
        <v>31.41</v>
      </c>
      <c r="P654" s="93"/>
      <c r="Q654" s="93">
        <f t="shared" si="208"/>
        <v>0</v>
      </c>
      <c r="R654" s="93">
        <f t="shared" si="209"/>
        <v>0</v>
      </c>
      <c r="S654" s="94">
        <f t="shared" si="210"/>
        <v>0</v>
      </c>
      <c r="T654" s="118"/>
      <c r="U654" s="118"/>
      <c r="V654" s="6" t="str">
        <f t="shared" si="173"/>
        <v>19.6</v>
      </c>
      <c r="W654" s="6" t="b">
        <f t="shared" si="213"/>
        <v>0</v>
      </c>
      <c r="X654" s="118"/>
      <c r="Y654" s="118"/>
      <c r="Z654" s="118"/>
      <c r="AA654" s="204"/>
      <c r="AB654" s="85" t="s">
        <v>1332</v>
      </c>
      <c r="AC654" s="95">
        <v>0</v>
      </c>
      <c r="AD654" s="96">
        <v>0</v>
      </c>
      <c r="AE654" s="97" t="s">
        <v>64</v>
      </c>
      <c r="AF654" s="89" t="s">
        <v>64</v>
      </c>
      <c r="AG654" s="98">
        <v>0</v>
      </c>
      <c r="AH654" s="90" t="s">
        <v>64</v>
      </c>
      <c r="AI654" s="90" t="s">
        <v>64</v>
      </c>
      <c r="AJ654" s="90" t="s">
        <v>64</v>
      </c>
      <c r="AK654" s="91" t="s">
        <v>64</v>
      </c>
      <c r="AL654" s="99" t="s">
        <v>64</v>
      </c>
      <c r="AM654" s="93" t="s">
        <v>64</v>
      </c>
      <c r="AN654" s="93">
        <v>0</v>
      </c>
      <c r="AO654" s="93">
        <v>0</v>
      </c>
      <c r="AP654" s="93">
        <v>0</v>
      </c>
      <c r="AQ654" s="94">
        <v>0</v>
      </c>
      <c r="AR654" s="48" t="str">
        <f t="shared" si="212"/>
        <v>ok</v>
      </c>
      <c r="AS654" s="48" t="str">
        <f t="shared" si="211"/>
        <v>revisar</v>
      </c>
      <c r="AT654" s="48" t="str">
        <f t="shared" si="211"/>
        <v>revisar</v>
      </c>
      <c r="AU654" s="48" t="str">
        <f t="shared" si="211"/>
        <v>revisar</v>
      </c>
      <c r="AV654" s="48" t="str">
        <f t="shared" si="211"/>
        <v>revisar</v>
      </c>
      <c r="AW654" s="48" t="str">
        <f t="shared" si="211"/>
        <v>ok</v>
      </c>
      <c r="AX654" s="48" t="str">
        <f t="shared" si="211"/>
        <v>revisar</v>
      </c>
      <c r="AY654" s="48" t="str">
        <f t="shared" si="211"/>
        <v>revisar</v>
      </c>
      <c r="AZ654" s="48" t="str">
        <f t="shared" si="211"/>
        <v>revisar</v>
      </c>
      <c r="BA654" s="48" t="str">
        <f t="shared" si="211"/>
        <v>revisar</v>
      </c>
      <c r="BB654" s="48" t="str">
        <f t="shared" si="211"/>
        <v>revisar</v>
      </c>
      <c r="BC654" s="48" t="str">
        <f t="shared" si="211"/>
        <v>revisar</v>
      </c>
      <c r="BD654" s="48" t="str">
        <f t="shared" si="211"/>
        <v>ok</v>
      </c>
      <c r="BE654" s="48" t="str">
        <f t="shared" si="211"/>
        <v>ok</v>
      </c>
      <c r="BF654" s="48" t="str">
        <f t="shared" si="211"/>
        <v>ok</v>
      </c>
      <c r="BG654" s="48" t="str">
        <f t="shared" si="211"/>
        <v>ok</v>
      </c>
    </row>
    <row r="655" spans="1:59" ht="6" customHeight="1">
      <c r="A655" s="122"/>
      <c r="B655" s="123"/>
      <c r="C655" s="122"/>
      <c r="D655" s="102"/>
      <c r="E655" s="102"/>
      <c r="F655" s="102"/>
      <c r="G655" s="127"/>
      <c r="H655" s="101"/>
      <c r="I655" s="188"/>
      <c r="J655" s="193"/>
      <c r="K655" s="193"/>
      <c r="L655" s="193"/>
      <c r="M655" s="190"/>
      <c r="N655" s="129"/>
      <c r="O655" s="109"/>
      <c r="P655" s="109"/>
      <c r="Q655" s="109"/>
      <c r="R655" s="109"/>
      <c r="S655" s="110"/>
      <c r="T655" s="118"/>
      <c r="U655" s="118"/>
      <c r="V655" s="6">
        <f t="shared" si="173"/>
        <v>0</v>
      </c>
      <c r="W655" s="6">
        <f t="shared" si="213"/>
        <v>0</v>
      </c>
      <c r="X655" s="118"/>
      <c r="Y655" s="118"/>
      <c r="Z655" s="118"/>
      <c r="AA655" s="204"/>
      <c r="AB655" s="102"/>
      <c r="AC655" s="102"/>
      <c r="AD655" s="102"/>
      <c r="AE655" s="127"/>
      <c r="AF655" s="102"/>
      <c r="AG655" s="131"/>
      <c r="AH655" s="128"/>
      <c r="AI655" s="128"/>
      <c r="AJ655" s="128"/>
      <c r="AK655" s="107"/>
      <c r="AL655" s="129"/>
      <c r="AM655" s="109"/>
      <c r="AN655" s="109"/>
      <c r="AO655" s="109"/>
      <c r="AP655" s="109"/>
      <c r="AQ655" s="110"/>
      <c r="AR655" s="48" t="str">
        <f t="shared" si="212"/>
        <v>ok</v>
      </c>
      <c r="AS655" s="48" t="str">
        <f t="shared" si="211"/>
        <v>ok</v>
      </c>
      <c r="AT655" s="48" t="str">
        <f t="shared" si="211"/>
        <v>ok</v>
      </c>
      <c r="AU655" s="48" t="str">
        <f t="shared" si="211"/>
        <v>ok</v>
      </c>
      <c r="AV655" s="48" t="str">
        <f t="shared" si="211"/>
        <v>ok</v>
      </c>
      <c r="AW655" s="48" t="str">
        <f t="shared" si="211"/>
        <v>ok</v>
      </c>
      <c r="AX655" s="48" t="str">
        <f t="shared" si="211"/>
        <v>ok</v>
      </c>
      <c r="AY655" s="48" t="str">
        <f t="shared" si="211"/>
        <v>ok</v>
      </c>
      <c r="AZ655" s="48" t="str">
        <f t="shared" si="211"/>
        <v>ok</v>
      </c>
      <c r="BA655" s="48" t="str">
        <f t="shared" si="211"/>
        <v>ok</v>
      </c>
      <c r="BB655" s="48" t="str">
        <f t="shared" si="211"/>
        <v>ok</v>
      </c>
      <c r="BC655" s="48" t="str">
        <f t="shared" si="211"/>
        <v>ok</v>
      </c>
      <c r="BD655" s="48" t="str">
        <f t="shared" si="211"/>
        <v>ok</v>
      </c>
      <c r="BE655" s="48" t="str">
        <f t="shared" si="211"/>
        <v>ok</v>
      </c>
      <c r="BF655" s="48" t="str">
        <f t="shared" si="211"/>
        <v>ok</v>
      </c>
      <c r="BG655" s="48" t="str">
        <f t="shared" si="211"/>
        <v>ok</v>
      </c>
    </row>
    <row r="656" spans="1:59" ht="15" customHeight="1">
      <c r="A656" s="51"/>
      <c r="B656" s="52"/>
      <c r="C656" s="51"/>
      <c r="D656" s="111"/>
      <c r="E656" s="112"/>
      <c r="F656" s="112"/>
      <c r="G656" s="112"/>
      <c r="H656" s="191"/>
      <c r="I656" s="192"/>
      <c r="J656" s="191"/>
      <c r="K656" s="191"/>
      <c r="L656" s="191"/>
      <c r="M656" s="191"/>
      <c r="N656" s="83"/>
      <c r="O656" s="113" t="str">
        <f>CONCATENATE("Subtotal ",G648)</f>
        <v>Subtotal REVESTIMENTO</v>
      </c>
      <c r="P656" s="114"/>
      <c r="Q656" s="114">
        <f>SUM(Q649:Q655)</f>
        <v>0</v>
      </c>
      <c r="R656" s="114">
        <f>SUM(R649:R655)</f>
        <v>0</v>
      </c>
      <c r="S656" s="115">
        <f>SUM(S649:S655)</f>
        <v>0</v>
      </c>
      <c r="T656" s="116"/>
      <c r="U656" s="6">
        <v>1</v>
      </c>
      <c r="V656" s="6"/>
      <c r="W656" s="6"/>
      <c r="X656" s="100">
        <f>SUM(P656:R656)</f>
        <v>0</v>
      </c>
      <c r="Y656" s="6" t="str">
        <f>IF(X656&lt;&gt;S656,"erro","ok")</f>
        <v>ok</v>
      </c>
      <c r="Z656" s="6"/>
      <c r="AA656" s="203"/>
      <c r="AB656" s="111"/>
      <c r="AC656" s="112"/>
      <c r="AD656" s="112"/>
      <c r="AE656" s="112"/>
      <c r="AF656" s="112"/>
      <c r="AG656" s="112"/>
      <c r="AH656" s="112"/>
      <c r="AI656" s="112"/>
      <c r="AJ656" s="112"/>
      <c r="AK656" s="112"/>
      <c r="AL656" s="83"/>
      <c r="AM656" s="113" t="s">
        <v>377</v>
      </c>
      <c r="AN656" s="114">
        <v>0</v>
      </c>
      <c r="AO656" s="114">
        <v>0</v>
      </c>
      <c r="AP656" s="114">
        <v>0</v>
      </c>
      <c r="AQ656" s="115">
        <v>0</v>
      </c>
      <c r="AR656" s="48" t="str">
        <f t="shared" si="212"/>
        <v>ok</v>
      </c>
      <c r="AS656" s="48" t="str">
        <f t="shared" si="211"/>
        <v>ok</v>
      </c>
      <c r="AT656" s="48" t="str">
        <f t="shared" si="211"/>
        <v>ok</v>
      </c>
      <c r="AU656" s="48" t="str">
        <f t="shared" si="211"/>
        <v>ok</v>
      </c>
      <c r="AV656" s="48" t="str">
        <f t="shared" si="211"/>
        <v>ok</v>
      </c>
      <c r="AW656" s="48" t="str">
        <f t="shared" si="211"/>
        <v>ok</v>
      </c>
      <c r="AX656" s="48" t="str">
        <f t="shared" si="211"/>
        <v>ok</v>
      </c>
      <c r="AY656" s="48" t="str">
        <f t="shared" si="211"/>
        <v>ok</v>
      </c>
      <c r="AZ656" s="48" t="str">
        <f t="shared" si="211"/>
        <v>ok</v>
      </c>
      <c r="BA656" s="48" t="str">
        <f t="shared" si="211"/>
        <v>ok</v>
      </c>
      <c r="BB656" s="48" t="str">
        <f t="shared" si="211"/>
        <v>ok</v>
      </c>
      <c r="BC656" s="48" t="str">
        <f t="shared" si="211"/>
        <v>revisar</v>
      </c>
      <c r="BD656" s="48" t="str">
        <f t="shared" si="211"/>
        <v>ok</v>
      </c>
      <c r="BE656" s="48" t="str">
        <f t="shared" si="211"/>
        <v>ok</v>
      </c>
      <c r="BF656" s="48" t="str">
        <f t="shared" si="211"/>
        <v>ok</v>
      </c>
      <c r="BG656" s="48" t="str">
        <f t="shared" si="211"/>
        <v>ok</v>
      </c>
    </row>
    <row r="657" spans="1:59" ht="6" customHeight="1">
      <c r="A657" s="38"/>
      <c r="B657" s="74"/>
      <c r="C657" s="38"/>
      <c r="D657" s="117"/>
      <c r="E657" s="118"/>
      <c r="F657" s="119"/>
      <c r="G657" s="119"/>
      <c r="H657" s="118"/>
      <c r="I657" s="120"/>
      <c r="J657" s="118"/>
      <c r="K657" s="118"/>
      <c r="L657" s="118"/>
      <c r="M657" s="118"/>
      <c r="N657" s="6"/>
      <c r="O657" s="118"/>
      <c r="P657" s="118"/>
      <c r="Q657" s="118"/>
      <c r="R657" s="118"/>
      <c r="S657" s="121"/>
      <c r="T657" s="6"/>
      <c r="U657" s="6"/>
      <c r="V657" s="6">
        <f t="shared" si="173"/>
        <v>0</v>
      </c>
      <c r="W657" s="6">
        <f t="shared" si="213"/>
        <v>0</v>
      </c>
      <c r="X657" s="6"/>
      <c r="Y657" s="6"/>
      <c r="Z657" s="6"/>
      <c r="AA657" s="203"/>
      <c r="AB657" s="117"/>
      <c r="AC657" s="118"/>
      <c r="AD657" s="119"/>
      <c r="AE657" s="119"/>
      <c r="AF657" s="118"/>
      <c r="AG657" s="118"/>
      <c r="AH657" s="118"/>
      <c r="AI657" s="118"/>
      <c r="AJ657" s="118"/>
      <c r="AK657" s="118"/>
      <c r="AL657" s="6"/>
      <c r="AM657" s="118"/>
      <c r="AN657" s="118"/>
      <c r="AO657" s="118"/>
      <c r="AP657" s="118"/>
      <c r="AQ657" s="121"/>
      <c r="AR657" s="48" t="str">
        <f t="shared" si="212"/>
        <v>ok</v>
      </c>
      <c r="AS657" s="48" t="str">
        <f t="shared" si="211"/>
        <v>ok</v>
      </c>
      <c r="AT657" s="48" t="str">
        <f t="shared" si="211"/>
        <v>ok</v>
      </c>
      <c r="AU657" s="48" t="str">
        <f t="shared" si="211"/>
        <v>ok</v>
      </c>
      <c r="AV657" s="48" t="str">
        <f t="shared" si="211"/>
        <v>ok</v>
      </c>
      <c r="AW657" s="48" t="str">
        <f t="shared" si="211"/>
        <v>ok</v>
      </c>
      <c r="AX657" s="48" t="str">
        <f t="shared" si="211"/>
        <v>ok</v>
      </c>
      <c r="AY657" s="48" t="str">
        <f t="shared" si="211"/>
        <v>ok</v>
      </c>
      <c r="AZ657" s="48" t="str">
        <f t="shared" si="211"/>
        <v>ok</v>
      </c>
      <c r="BA657" s="48" t="str">
        <f t="shared" si="211"/>
        <v>ok</v>
      </c>
      <c r="BB657" s="48" t="str">
        <f t="shared" si="211"/>
        <v>ok</v>
      </c>
      <c r="BC657" s="48" t="str">
        <f t="shared" si="211"/>
        <v>ok</v>
      </c>
      <c r="BD657" s="48" t="str">
        <f t="shared" si="211"/>
        <v>ok</v>
      </c>
      <c r="BE657" s="48" t="str">
        <f t="shared" si="211"/>
        <v>ok</v>
      </c>
      <c r="BF657" s="48" t="str">
        <f t="shared" si="211"/>
        <v>ok</v>
      </c>
      <c r="BG657" s="48" t="str">
        <f t="shared" si="211"/>
        <v>ok</v>
      </c>
    </row>
    <row r="658" spans="1:59" ht="15" customHeight="1">
      <c r="A658" s="51"/>
      <c r="B658" s="52"/>
      <c r="C658" s="51"/>
      <c r="D658" s="79">
        <v>20</v>
      </c>
      <c r="E658" s="80"/>
      <c r="F658" s="80"/>
      <c r="G658" s="81" t="s">
        <v>1334</v>
      </c>
      <c r="H658" s="81"/>
      <c r="I658" s="82"/>
      <c r="J658" s="81"/>
      <c r="K658" s="81"/>
      <c r="L658" s="81"/>
      <c r="M658" s="81"/>
      <c r="N658" s="83"/>
      <c r="O658" s="81"/>
      <c r="P658" s="81"/>
      <c r="Q658" s="81"/>
      <c r="R658" s="81"/>
      <c r="S658" s="84">
        <f>S667</f>
        <v>0</v>
      </c>
      <c r="T658" s="6"/>
      <c r="U658" s="6"/>
      <c r="V658" s="6">
        <f t="shared" si="173"/>
        <v>20</v>
      </c>
      <c r="W658" s="6">
        <f t="shared" si="213"/>
        <v>0</v>
      </c>
      <c r="X658" s="6"/>
      <c r="Y658" s="6"/>
      <c r="Z658" s="6"/>
      <c r="AA658" s="203"/>
      <c r="AB658" s="79">
        <v>20</v>
      </c>
      <c r="AC658" s="80"/>
      <c r="AD658" s="80"/>
      <c r="AE658" s="81" t="s">
        <v>307</v>
      </c>
      <c r="AF658" s="81"/>
      <c r="AG658" s="81"/>
      <c r="AH658" s="81"/>
      <c r="AI658" s="81"/>
      <c r="AJ658" s="81"/>
      <c r="AK658" s="81"/>
      <c r="AL658" s="83"/>
      <c r="AM658" s="81"/>
      <c r="AN658" s="81"/>
      <c r="AO658" s="81"/>
      <c r="AP658" s="81"/>
      <c r="AQ658" s="84">
        <v>0</v>
      </c>
      <c r="AR658" s="48" t="str">
        <f t="shared" si="212"/>
        <v>ok</v>
      </c>
      <c r="AS658" s="48" t="str">
        <f t="shared" si="211"/>
        <v>ok</v>
      </c>
      <c r="AT658" s="48" t="str">
        <f t="shared" si="211"/>
        <v>ok</v>
      </c>
      <c r="AU658" s="48" t="str">
        <f t="shared" si="211"/>
        <v>revisar</v>
      </c>
      <c r="AV658" s="48" t="str">
        <f t="shared" si="211"/>
        <v>ok</v>
      </c>
      <c r="AW658" s="48" t="str">
        <f t="shared" si="211"/>
        <v>ok</v>
      </c>
      <c r="AX658" s="48" t="str">
        <f t="shared" si="211"/>
        <v>ok</v>
      </c>
      <c r="AY658" s="48" t="str">
        <f t="shared" si="211"/>
        <v>ok</v>
      </c>
      <c r="AZ658" s="48" t="str">
        <f t="shared" si="211"/>
        <v>ok</v>
      </c>
      <c r="BA658" s="48" t="str">
        <f t="shared" si="211"/>
        <v>ok</v>
      </c>
      <c r="BB658" s="48" t="str">
        <f t="shared" si="211"/>
        <v>ok</v>
      </c>
      <c r="BC658" s="48" t="str">
        <f t="shared" si="211"/>
        <v>ok</v>
      </c>
      <c r="BD658" s="48" t="str">
        <f t="shared" si="211"/>
        <v>ok</v>
      </c>
      <c r="BE658" s="48" t="str">
        <f t="shared" si="211"/>
        <v>ok</v>
      </c>
      <c r="BF658" s="48" t="str">
        <f t="shared" si="211"/>
        <v>ok</v>
      </c>
      <c r="BG658" s="48" t="str">
        <f t="shared" si="211"/>
        <v>ok</v>
      </c>
    </row>
    <row r="659" spans="1:59" ht="26.25" customHeight="1">
      <c r="A659" s="122"/>
      <c r="B659" s="123" t="e">
        <f t="shared" ref="B659:B665" si="215">S659/$S$697</f>
        <v>#DIV/0!</v>
      </c>
      <c r="C659" s="122"/>
      <c r="D659" s="124" t="s">
        <v>1335</v>
      </c>
      <c r="E659" s="132" t="s">
        <v>1336</v>
      </c>
      <c r="F659" s="125" t="s">
        <v>42</v>
      </c>
      <c r="G659" s="88" t="s">
        <v>1337</v>
      </c>
      <c r="H659" s="185" t="s">
        <v>76</v>
      </c>
      <c r="I659" s="200"/>
      <c r="J659" s="94"/>
      <c r="K659" s="94">
        <v>155.66999999999999</v>
      </c>
      <c r="L659" s="94">
        <v>1087.02</v>
      </c>
      <c r="M659" s="186">
        <f t="shared" ref="M659:M664" si="216">SUM(K659:L659)</f>
        <v>1242.69</v>
      </c>
      <c r="N659" s="92">
        <v>0.25190000000000001</v>
      </c>
      <c r="O659" s="93">
        <f t="shared" ref="O659:O665" si="217">IF(N659="-",M659,(TRUNC(M659*(1+N659),2)))</f>
        <v>1555.72</v>
      </c>
      <c r="P659" s="93"/>
      <c r="Q659" s="93">
        <f t="shared" ref="Q659:Q665" si="218">IF($L659=0,$S659,IF(K659=0,0,IF($N659&lt;&gt;"-",IFERROR(TRUNC(TRUNC((K659*(1+$N659)),2)*$I659,2),0),IFERROR(TRUNC(K659*$I659,2),0))))</f>
        <v>0</v>
      </c>
      <c r="R659" s="93">
        <f t="shared" ref="R659:R665" si="219">IF(L659=0,0,S659-Q659)</f>
        <v>0</v>
      </c>
      <c r="S659" s="94">
        <f t="shared" ref="S659:S665" si="220">IFERROR(ROUND(ROUND(O659,2)*ROUND(I659,2),2),0)</f>
        <v>0</v>
      </c>
      <c r="T659" s="118"/>
      <c r="U659" s="118"/>
      <c r="V659" s="6" t="str">
        <f t="shared" si="173"/>
        <v>20.1</v>
      </c>
      <c r="W659" s="6" t="b">
        <f t="shared" si="213"/>
        <v>0</v>
      </c>
      <c r="X659" s="118"/>
      <c r="Y659" s="118"/>
      <c r="Z659" s="118"/>
      <c r="AA659" s="204"/>
      <c r="AB659" s="85" t="s">
        <v>1335</v>
      </c>
      <c r="AC659" s="95">
        <v>0</v>
      </c>
      <c r="AD659" s="96">
        <v>0</v>
      </c>
      <c r="AE659" s="97" t="s">
        <v>64</v>
      </c>
      <c r="AF659" s="89" t="s">
        <v>64</v>
      </c>
      <c r="AG659" s="98">
        <v>0</v>
      </c>
      <c r="AH659" s="90" t="s">
        <v>64</v>
      </c>
      <c r="AI659" s="90" t="s">
        <v>64</v>
      </c>
      <c r="AJ659" s="90" t="s">
        <v>64</v>
      </c>
      <c r="AK659" s="91" t="s">
        <v>64</v>
      </c>
      <c r="AL659" s="99" t="s">
        <v>64</v>
      </c>
      <c r="AM659" s="93" t="s">
        <v>64</v>
      </c>
      <c r="AN659" s="93">
        <v>0</v>
      </c>
      <c r="AO659" s="93">
        <v>0</v>
      </c>
      <c r="AP659" s="93">
        <v>0</v>
      </c>
      <c r="AQ659" s="94">
        <v>0</v>
      </c>
      <c r="AR659" s="48" t="str">
        <f t="shared" si="212"/>
        <v>ok</v>
      </c>
      <c r="AS659" s="48" t="str">
        <f t="shared" si="211"/>
        <v>revisar</v>
      </c>
      <c r="AT659" s="48" t="str">
        <f t="shared" si="211"/>
        <v>revisar</v>
      </c>
      <c r="AU659" s="48" t="str">
        <f t="shared" si="211"/>
        <v>revisar</v>
      </c>
      <c r="AV659" s="48" t="str">
        <f t="shared" si="211"/>
        <v>revisar</v>
      </c>
      <c r="AW659" s="48" t="str">
        <f t="shared" si="211"/>
        <v>ok</v>
      </c>
      <c r="AX659" s="48" t="str">
        <f t="shared" si="211"/>
        <v>revisar</v>
      </c>
      <c r="AY659" s="48" t="str">
        <f t="shared" si="211"/>
        <v>revisar</v>
      </c>
      <c r="AZ659" s="48" t="str">
        <f t="shared" si="211"/>
        <v>revisar</v>
      </c>
      <c r="BA659" s="48" t="str">
        <f t="shared" si="211"/>
        <v>revisar</v>
      </c>
      <c r="BB659" s="48" t="str">
        <f t="shared" si="211"/>
        <v>revisar</v>
      </c>
      <c r="BC659" s="48" t="str">
        <f t="shared" si="211"/>
        <v>revisar</v>
      </c>
      <c r="BD659" s="48" t="str">
        <f t="shared" si="211"/>
        <v>ok</v>
      </c>
      <c r="BE659" s="48" t="str">
        <f t="shared" si="211"/>
        <v>ok</v>
      </c>
      <c r="BF659" s="48" t="str">
        <f t="shared" si="211"/>
        <v>ok</v>
      </c>
      <c r="BG659" s="48" t="str">
        <f t="shared" si="211"/>
        <v>ok</v>
      </c>
    </row>
    <row r="660" spans="1:59" ht="26.25" customHeight="1">
      <c r="A660" s="122"/>
      <c r="B660" s="123" t="e">
        <f t="shared" si="215"/>
        <v>#DIV/0!</v>
      </c>
      <c r="C660" s="122"/>
      <c r="D660" s="124" t="s">
        <v>1338</v>
      </c>
      <c r="E660" s="86">
        <v>96123</v>
      </c>
      <c r="F660" s="125" t="s">
        <v>28</v>
      </c>
      <c r="G660" s="88" t="s">
        <v>567</v>
      </c>
      <c r="H660" s="185" t="s">
        <v>46</v>
      </c>
      <c r="I660" s="200"/>
      <c r="J660" s="94"/>
      <c r="K660" s="94">
        <v>9.68</v>
      </c>
      <c r="L660" s="94">
        <v>23.55</v>
      </c>
      <c r="M660" s="186">
        <f t="shared" si="216"/>
        <v>33.230000000000004</v>
      </c>
      <c r="N660" s="92">
        <v>0.25190000000000001</v>
      </c>
      <c r="O660" s="93">
        <f t="shared" si="217"/>
        <v>41.6</v>
      </c>
      <c r="P660" s="93"/>
      <c r="Q660" s="93">
        <f t="shared" si="218"/>
        <v>0</v>
      </c>
      <c r="R660" s="93">
        <f t="shared" si="219"/>
        <v>0</v>
      </c>
      <c r="S660" s="94">
        <f t="shared" si="220"/>
        <v>0</v>
      </c>
      <c r="T660" s="118"/>
      <c r="U660" s="118"/>
      <c r="V660" s="6" t="str">
        <f t="shared" si="173"/>
        <v>20.2</v>
      </c>
      <c r="W660" s="6" t="b">
        <f t="shared" si="213"/>
        <v>0</v>
      </c>
      <c r="X660" s="118"/>
      <c r="Y660" s="118"/>
      <c r="Z660" s="118"/>
      <c r="AA660" s="204"/>
      <c r="AB660" s="85" t="s">
        <v>1338</v>
      </c>
      <c r="AC660" s="95">
        <v>0</v>
      </c>
      <c r="AD660" s="96">
        <v>0</v>
      </c>
      <c r="AE660" s="97" t="s">
        <v>64</v>
      </c>
      <c r="AF660" s="89" t="s">
        <v>64</v>
      </c>
      <c r="AG660" s="98">
        <v>0</v>
      </c>
      <c r="AH660" s="90" t="s">
        <v>64</v>
      </c>
      <c r="AI660" s="90" t="s">
        <v>64</v>
      </c>
      <c r="AJ660" s="90" t="s">
        <v>64</v>
      </c>
      <c r="AK660" s="91" t="s">
        <v>64</v>
      </c>
      <c r="AL660" s="99" t="s">
        <v>64</v>
      </c>
      <c r="AM660" s="93" t="s">
        <v>64</v>
      </c>
      <c r="AN660" s="93">
        <v>0</v>
      </c>
      <c r="AO660" s="93">
        <v>0</v>
      </c>
      <c r="AP660" s="93">
        <v>0</v>
      </c>
      <c r="AQ660" s="94">
        <v>0</v>
      </c>
      <c r="AR660" s="48" t="str">
        <f t="shared" si="212"/>
        <v>ok</v>
      </c>
      <c r="AS660" s="48" t="str">
        <f t="shared" si="211"/>
        <v>revisar</v>
      </c>
      <c r="AT660" s="48" t="str">
        <f t="shared" si="211"/>
        <v>revisar</v>
      </c>
      <c r="AU660" s="48" t="str">
        <f t="shared" si="211"/>
        <v>revisar</v>
      </c>
      <c r="AV660" s="48" t="str">
        <f t="shared" si="211"/>
        <v>revisar</v>
      </c>
      <c r="AW660" s="48" t="str">
        <f t="shared" si="211"/>
        <v>ok</v>
      </c>
      <c r="AX660" s="48" t="str">
        <f t="shared" si="211"/>
        <v>revisar</v>
      </c>
      <c r="AY660" s="48" t="str">
        <f t="shared" si="211"/>
        <v>revisar</v>
      </c>
      <c r="AZ660" s="48" t="str">
        <f t="shared" si="211"/>
        <v>revisar</v>
      </c>
      <c r="BA660" s="48" t="str">
        <f t="shared" si="211"/>
        <v>revisar</v>
      </c>
      <c r="BB660" s="48" t="str">
        <f t="shared" si="211"/>
        <v>revisar</v>
      </c>
      <c r="BC660" s="48" t="str">
        <f t="shared" si="211"/>
        <v>revisar</v>
      </c>
      <c r="BD660" s="48" t="str">
        <f t="shared" si="211"/>
        <v>ok</v>
      </c>
      <c r="BE660" s="48" t="str">
        <f t="shared" si="211"/>
        <v>ok</v>
      </c>
      <c r="BF660" s="48" t="str">
        <f t="shared" si="211"/>
        <v>ok</v>
      </c>
      <c r="BG660" s="48" t="str">
        <f t="shared" si="211"/>
        <v>ok</v>
      </c>
    </row>
    <row r="661" spans="1:59" ht="26.25" customHeight="1">
      <c r="A661" s="122"/>
      <c r="B661" s="123" t="e">
        <f t="shared" si="215"/>
        <v>#DIV/0!</v>
      </c>
      <c r="C661" s="122"/>
      <c r="D661" s="124" t="s">
        <v>1339</v>
      </c>
      <c r="E661" s="86">
        <v>96373</v>
      </c>
      <c r="F661" s="125" t="s">
        <v>28</v>
      </c>
      <c r="G661" s="88" t="s">
        <v>1340</v>
      </c>
      <c r="H661" s="185" t="s">
        <v>46</v>
      </c>
      <c r="I661" s="200"/>
      <c r="J661" s="94"/>
      <c r="K661" s="94">
        <v>2.17</v>
      </c>
      <c r="L661" s="94">
        <v>11.12</v>
      </c>
      <c r="M661" s="186">
        <f t="shared" si="216"/>
        <v>13.29</v>
      </c>
      <c r="N661" s="92">
        <v>0.25190000000000001</v>
      </c>
      <c r="O661" s="93">
        <f t="shared" si="217"/>
        <v>16.63</v>
      </c>
      <c r="P661" s="93"/>
      <c r="Q661" s="93">
        <f t="shared" si="218"/>
        <v>0</v>
      </c>
      <c r="R661" s="93">
        <f t="shared" si="219"/>
        <v>0</v>
      </c>
      <c r="S661" s="94">
        <f t="shared" si="220"/>
        <v>0</v>
      </c>
      <c r="T661" s="118"/>
      <c r="U661" s="118"/>
      <c r="V661" s="6" t="str">
        <f t="shared" si="173"/>
        <v>20.3</v>
      </c>
      <c r="W661" s="6" t="b">
        <f t="shared" si="213"/>
        <v>0</v>
      </c>
      <c r="X661" s="118"/>
      <c r="Y661" s="118"/>
      <c r="Z661" s="118"/>
      <c r="AA661" s="204"/>
      <c r="AB661" s="85" t="s">
        <v>1339</v>
      </c>
      <c r="AC661" s="95">
        <v>0</v>
      </c>
      <c r="AD661" s="96">
        <v>0</v>
      </c>
      <c r="AE661" s="97" t="s">
        <v>64</v>
      </c>
      <c r="AF661" s="89" t="s">
        <v>64</v>
      </c>
      <c r="AG661" s="98">
        <v>0</v>
      </c>
      <c r="AH661" s="90" t="s">
        <v>64</v>
      </c>
      <c r="AI661" s="90" t="s">
        <v>64</v>
      </c>
      <c r="AJ661" s="90" t="s">
        <v>64</v>
      </c>
      <c r="AK661" s="91" t="s">
        <v>64</v>
      </c>
      <c r="AL661" s="99" t="s">
        <v>64</v>
      </c>
      <c r="AM661" s="93" t="s">
        <v>64</v>
      </c>
      <c r="AN661" s="93">
        <v>0</v>
      </c>
      <c r="AO661" s="93">
        <v>0</v>
      </c>
      <c r="AP661" s="93">
        <v>0</v>
      </c>
      <c r="AQ661" s="94">
        <v>0</v>
      </c>
      <c r="AR661" s="48" t="str">
        <f t="shared" si="212"/>
        <v>ok</v>
      </c>
      <c r="AS661" s="48" t="str">
        <f t="shared" si="211"/>
        <v>revisar</v>
      </c>
      <c r="AT661" s="48" t="str">
        <f t="shared" si="211"/>
        <v>revisar</v>
      </c>
      <c r="AU661" s="48" t="str">
        <f t="shared" si="211"/>
        <v>revisar</v>
      </c>
      <c r="AV661" s="48" t="str">
        <f t="shared" si="211"/>
        <v>revisar</v>
      </c>
      <c r="AW661" s="48" t="str">
        <f t="shared" si="211"/>
        <v>ok</v>
      </c>
      <c r="AX661" s="48" t="str">
        <f t="shared" si="211"/>
        <v>revisar</v>
      </c>
      <c r="AY661" s="48" t="str">
        <f t="shared" si="211"/>
        <v>revisar</v>
      </c>
      <c r="AZ661" s="48" t="str">
        <f t="shared" si="211"/>
        <v>revisar</v>
      </c>
      <c r="BA661" s="48" t="str">
        <f t="shared" si="211"/>
        <v>revisar</v>
      </c>
      <c r="BB661" s="48" t="str">
        <f t="shared" si="211"/>
        <v>revisar</v>
      </c>
      <c r="BC661" s="48" t="str">
        <f t="shared" si="211"/>
        <v>revisar</v>
      </c>
      <c r="BD661" s="48" t="str">
        <f t="shared" si="211"/>
        <v>ok</v>
      </c>
      <c r="BE661" s="48" t="str">
        <f t="shared" si="211"/>
        <v>ok</v>
      </c>
      <c r="BF661" s="48" t="str">
        <f t="shared" si="211"/>
        <v>ok</v>
      </c>
      <c r="BG661" s="48" t="str">
        <f t="shared" si="211"/>
        <v>ok</v>
      </c>
    </row>
    <row r="662" spans="1:59" ht="26.25" customHeight="1">
      <c r="A662" s="122"/>
      <c r="B662" s="123" t="e">
        <f t="shared" si="215"/>
        <v>#DIV/0!</v>
      </c>
      <c r="C662" s="122"/>
      <c r="D662" s="124" t="s">
        <v>1341</v>
      </c>
      <c r="E662" s="86">
        <v>96374</v>
      </c>
      <c r="F662" s="125" t="s">
        <v>28</v>
      </c>
      <c r="G662" s="88" t="s">
        <v>1342</v>
      </c>
      <c r="H662" s="185" t="s">
        <v>46</v>
      </c>
      <c r="I662" s="200"/>
      <c r="J662" s="94"/>
      <c r="K662" s="94">
        <v>2.69</v>
      </c>
      <c r="L662" s="94">
        <v>21.89</v>
      </c>
      <c r="M662" s="186">
        <f t="shared" si="216"/>
        <v>24.580000000000002</v>
      </c>
      <c r="N662" s="92">
        <v>0.25190000000000001</v>
      </c>
      <c r="O662" s="93">
        <f t="shared" si="217"/>
        <v>30.77</v>
      </c>
      <c r="P662" s="93"/>
      <c r="Q662" s="93">
        <f t="shared" si="218"/>
        <v>0</v>
      </c>
      <c r="R662" s="93">
        <f t="shared" si="219"/>
        <v>0</v>
      </c>
      <c r="S662" s="94">
        <f t="shared" si="220"/>
        <v>0</v>
      </c>
      <c r="T662" s="118"/>
      <c r="U662" s="118"/>
      <c r="V662" s="6" t="str">
        <f t="shared" si="173"/>
        <v>20.4</v>
      </c>
      <c r="W662" s="6" t="b">
        <f t="shared" si="213"/>
        <v>0</v>
      </c>
      <c r="X662" s="118"/>
      <c r="Y662" s="118"/>
      <c r="Z662" s="118"/>
      <c r="AA662" s="204"/>
      <c r="AB662" s="85" t="s">
        <v>1341</v>
      </c>
      <c r="AC662" s="95">
        <v>0</v>
      </c>
      <c r="AD662" s="96">
        <v>0</v>
      </c>
      <c r="AE662" s="97" t="s">
        <v>64</v>
      </c>
      <c r="AF662" s="89" t="s">
        <v>64</v>
      </c>
      <c r="AG662" s="98">
        <v>0</v>
      </c>
      <c r="AH662" s="90" t="s">
        <v>64</v>
      </c>
      <c r="AI662" s="90" t="s">
        <v>64</v>
      </c>
      <c r="AJ662" s="90" t="s">
        <v>64</v>
      </c>
      <c r="AK662" s="91" t="s">
        <v>64</v>
      </c>
      <c r="AL662" s="99" t="s">
        <v>64</v>
      </c>
      <c r="AM662" s="93" t="s">
        <v>64</v>
      </c>
      <c r="AN662" s="93">
        <v>0</v>
      </c>
      <c r="AO662" s="93">
        <v>0</v>
      </c>
      <c r="AP662" s="93">
        <v>0</v>
      </c>
      <c r="AQ662" s="94">
        <v>0</v>
      </c>
      <c r="AR662" s="48" t="str">
        <f t="shared" si="212"/>
        <v>ok</v>
      </c>
      <c r="AS662" s="48" t="str">
        <f t="shared" si="211"/>
        <v>revisar</v>
      </c>
      <c r="AT662" s="48" t="str">
        <f t="shared" si="211"/>
        <v>revisar</v>
      </c>
      <c r="AU662" s="48" t="str">
        <f t="shared" si="211"/>
        <v>revisar</v>
      </c>
      <c r="AV662" s="48" t="str">
        <f t="shared" si="211"/>
        <v>revisar</v>
      </c>
      <c r="AW662" s="48" t="str">
        <f t="shared" si="211"/>
        <v>ok</v>
      </c>
      <c r="AX662" s="48" t="str">
        <f t="shared" si="211"/>
        <v>revisar</v>
      </c>
      <c r="AY662" s="48" t="str">
        <f t="shared" si="211"/>
        <v>revisar</v>
      </c>
      <c r="AZ662" s="48" t="str">
        <f t="shared" si="211"/>
        <v>revisar</v>
      </c>
      <c r="BA662" s="48" t="str">
        <f t="shared" si="211"/>
        <v>revisar</v>
      </c>
      <c r="BB662" s="48" t="str">
        <f t="shared" si="211"/>
        <v>revisar</v>
      </c>
      <c r="BC662" s="48" t="str">
        <f t="shared" si="211"/>
        <v>revisar</v>
      </c>
      <c r="BD662" s="48" t="str">
        <f t="shared" si="211"/>
        <v>ok</v>
      </c>
      <c r="BE662" s="48" t="str">
        <f t="shared" si="211"/>
        <v>ok</v>
      </c>
      <c r="BF662" s="48" t="str">
        <f t="shared" si="211"/>
        <v>ok</v>
      </c>
      <c r="BG662" s="48" t="str">
        <f t="shared" si="211"/>
        <v>ok</v>
      </c>
    </row>
    <row r="663" spans="1:59" ht="26.25" customHeight="1">
      <c r="A663" s="122"/>
      <c r="B663" s="123" t="e">
        <f t="shared" si="215"/>
        <v>#DIV/0!</v>
      </c>
      <c r="C663" s="122"/>
      <c r="D663" s="124" t="s">
        <v>1343</v>
      </c>
      <c r="E663" s="86">
        <v>96120</v>
      </c>
      <c r="F663" s="125" t="s">
        <v>28</v>
      </c>
      <c r="G663" s="88" t="s">
        <v>1344</v>
      </c>
      <c r="H663" s="185" t="s">
        <v>46</v>
      </c>
      <c r="I663" s="200"/>
      <c r="J663" s="94"/>
      <c r="K663" s="94">
        <v>1.43</v>
      </c>
      <c r="L663" s="94">
        <v>1.78</v>
      </c>
      <c r="M663" s="186">
        <f t="shared" si="216"/>
        <v>3.21</v>
      </c>
      <c r="N663" s="92">
        <v>0.25190000000000001</v>
      </c>
      <c r="O663" s="93">
        <f t="shared" si="217"/>
        <v>4.01</v>
      </c>
      <c r="P663" s="93"/>
      <c r="Q663" s="93">
        <f t="shared" si="218"/>
        <v>0</v>
      </c>
      <c r="R663" s="93">
        <f t="shared" si="219"/>
        <v>0</v>
      </c>
      <c r="S663" s="94">
        <f t="shared" si="220"/>
        <v>0</v>
      </c>
      <c r="T663" s="118"/>
      <c r="U663" s="118"/>
      <c r="V663" s="6" t="str">
        <f t="shared" si="173"/>
        <v>20.5</v>
      </c>
      <c r="W663" s="6" t="b">
        <f t="shared" si="213"/>
        <v>0</v>
      </c>
      <c r="X663" s="118"/>
      <c r="Y663" s="118"/>
      <c r="Z663" s="118"/>
      <c r="AA663" s="204"/>
      <c r="AB663" s="85" t="s">
        <v>1343</v>
      </c>
      <c r="AC663" s="95">
        <v>0</v>
      </c>
      <c r="AD663" s="96">
        <v>0</v>
      </c>
      <c r="AE663" s="97" t="s">
        <v>64</v>
      </c>
      <c r="AF663" s="89" t="s">
        <v>64</v>
      </c>
      <c r="AG663" s="98">
        <v>0</v>
      </c>
      <c r="AH663" s="90" t="s">
        <v>64</v>
      </c>
      <c r="AI663" s="90" t="s">
        <v>64</v>
      </c>
      <c r="AJ663" s="90" t="s">
        <v>64</v>
      </c>
      <c r="AK663" s="91" t="s">
        <v>64</v>
      </c>
      <c r="AL663" s="99" t="s">
        <v>64</v>
      </c>
      <c r="AM663" s="93" t="s">
        <v>64</v>
      </c>
      <c r="AN663" s="93">
        <v>0</v>
      </c>
      <c r="AO663" s="93">
        <v>0</v>
      </c>
      <c r="AP663" s="93">
        <v>0</v>
      </c>
      <c r="AQ663" s="94">
        <v>0</v>
      </c>
      <c r="AR663" s="48" t="str">
        <f t="shared" si="212"/>
        <v>ok</v>
      </c>
      <c r="AS663" s="48" t="str">
        <f t="shared" si="211"/>
        <v>revisar</v>
      </c>
      <c r="AT663" s="48" t="str">
        <f t="shared" si="211"/>
        <v>revisar</v>
      </c>
      <c r="AU663" s="48" t="str">
        <f t="shared" si="211"/>
        <v>revisar</v>
      </c>
      <c r="AV663" s="48" t="str">
        <f t="shared" si="211"/>
        <v>revisar</v>
      </c>
      <c r="AW663" s="48" t="str">
        <f t="shared" si="211"/>
        <v>ok</v>
      </c>
      <c r="AX663" s="48" t="str">
        <f t="shared" si="211"/>
        <v>revisar</v>
      </c>
      <c r="AY663" s="48" t="str">
        <f t="shared" si="211"/>
        <v>revisar</v>
      </c>
      <c r="AZ663" s="48" t="str">
        <f t="shared" si="211"/>
        <v>revisar</v>
      </c>
      <c r="BA663" s="48" t="str">
        <f t="shared" si="211"/>
        <v>revisar</v>
      </c>
      <c r="BB663" s="48" t="str">
        <f t="shared" si="211"/>
        <v>revisar</v>
      </c>
      <c r="BC663" s="48" t="str">
        <f t="shared" si="211"/>
        <v>revisar</v>
      </c>
      <c r="BD663" s="48" t="str">
        <f t="shared" si="211"/>
        <v>ok</v>
      </c>
      <c r="BE663" s="48" t="str">
        <f t="shared" si="211"/>
        <v>ok</v>
      </c>
      <c r="BF663" s="48" t="str">
        <f t="shared" si="211"/>
        <v>ok</v>
      </c>
      <c r="BG663" s="48" t="str">
        <f t="shared" si="211"/>
        <v>ok</v>
      </c>
    </row>
    <row r="664" spans="1:59" ht="26.25" customHeight="1">
      <c r="A664" s="122"/>
      <c r="B664" s="123" t="e">
        <f t="shared" si="215"/>
        <v>#DIV/0!</v>
      </c>
      <c r="C664" s="122"/>
      <c r="D664" s="124" t="s">
        <v>1345</v>
      </c>
      <c r="E664" s="86" t="s">
        <v>1346</v>
      </c>
      <c r="F664" s="125" t="s">
        <v>42</v>
      </c>
      <c r="G664" s="88" t="s">
        <v>1347</v>
      </c>
      <c r="H664" s="185" t="s">
        <v>40</v>
      </c>
      <c r="I664" s="200"/>
      <c r="J664" s="94"/>
      <c r="K664" s="94">
        <v>8.31</v>
      </c>
      <c r="L664" s="94">
        <v>81.42</v>
      </c>
      <c r="M664" s="186">
        <f t="shared" si="216"/>
        <v>89.73</v>
      </c>
      <c r="N664" s="92">
        <v>0.25190000000000001</v>
      </c>
      <c r="O664" s="93">
        <f t="shared" si="217"/>
        <v>112.33</v>
      </c>
      <c r="P664" s="93"/>
      <c r="Q664" s="93">
        <f t="shared" si="218"/>
        <v>0</v>
      </c>
      <c r="R664" s="93">
        <f t="shared" si="219"/>
        <v>0</v>
      </c>
      <c r="S664" s="94">
        <f t="shared" si="220"/>
        <v>0</v>
      </c>
      <c r="T664" s="118"/>
      <c r="U664" s="118"/>
      <c r="V664" s="6" t="str">
        <f t="shared" si="173"/>
        <v>20.6</v>
      </c>
      <c r="W664" s="6" t="b">
        <f t="shared" si="213"/>
        <v>0</v>
      </c>
      <c r="X664" s="118"/>
      <c r="Y664" s="118"/>
      <c r="Z664" s="118"/>
      <c r="AA664" s="204"/>
      <c r="AB664" s="85" t="s">
        <v>1345</v>
      </c>
      <c r="AC664" s="95">
        <v>0</v>
      </c>
      <c r="AD664" s="96">
        <v>0</v>
      </c>
      <c r="AE664" s="97" t="s">
        <v>64</v>
      </c>
      <c r="AF664" s="89" t="s">
        <v>64</v>
      </c>
      <c r="AG664" s="98">
        <v>0</v>
      </c>
      <c r="AH664" s="90" t="s">
        <v>64</v>
      </c>
      <c r="AI664" s="90" t="s">
        <v>64</v>
      </c>
      <c r="AJ664" s="90" t="s">
        <v>64</v>
      </c>
      <c r="AK664" s="91" t="s">
        <v>64</v>
      </c>
      <c r="AL664" s="99" t="s">
        <v>64</v>
      </c>
      <c r="AM664" s="93" t="s">
        <v>64</v>
      </c>
      <c r="AN664" s="93">
        <v>0</v>
      </c>
      <c r="AO664" s="93">
        <v>0</v>
      </c>
      <c r="AP664" s="93">
        <v>0</v>
      </c>
      <c r="AQ664" s="94">
        <v>0</v>
      </c>
      <c r="AR664" s="48" t="str">
        <f t="shared" si="212"/>
        <v>ok</v>
      </c>
      <c r="AS664" s="48" t="str">
        <f t="shared" si="211"/>
        <v>revisar</v>
      </c>
      <c r="AT664" s="48" t="str">
        <f t="shared" si="211"/>
        <v>revisar</v>
      </c>
      <c r="AU664" s="48" t="str">
        <f t="shared" si="211"/>
        <v>revisar</v>
      </c>
      <c r="AV664" s="48" t="str">
        <f t="shared" si="211"/>
        <v>revisar</v>
      </c>
      <c r="AW664" s="48" t="str">
        <f t="shared" si="211"/>
        <v>ok</v>
      </c>
      <c r="AX664" s="48" t="str">
        <f t="shared" si="211"/>
        <v>revisar</v>
      </c>
      <c r="AY664" s="48" t="str">
        <f t="shared" si="211"/>
        <v>revisar</v>
      </c>
      <c r="AZ664" s="48" t="str">
        <f t="shared" si="211"/>
        <v>revisar</v>
      </c>
      <c r="BA664" s="48" t="str">
        <f t="shared" si="211"/>
        <v>revisar</v>
      </c>
      <c r="BB664" s="48" t="str">
        <f t="shared" si="211"/>
        <v>revisar</v>
      </c>
      <c r="BC664" s="48" t="str">
        <f t="shared" si="211"/>
        <v>revisar</v>
      </c>
      <c r="BD664" s="48" t="str">
        <f t="shared" si="211"/>
        <v>ok</v>
      </c>
      <c r="BE664" s="48" t="str">
        <f t="shared" si="211"/>
        <v>ok</v>
      </c>
      <c r="BF664" s="48" t="str">
        <f t="shared" si="211"/>
        <v>ok</v>
      </c>
      <c r="BG664" s="48" t="str">
        <f t="shared" si="211"/>
        <v>ok</v>
      </c>
    </row>
    <row r="665" spans="1:59" ht="26.25" customHeight="1">
      <c r="A665" s="122"/>
      <c r="B665" s="123" t="e">
        <f t="shared" si="215"/>
        <v>#DIV/0!</v>
      </c>
      <c r="C665" s="122"/>
      <c r="D665" s="124" t="s">
        <v>1348</v>
      </c>
      <c r="E665" s="86" t="s">
        <v>1349</v>
      </c>
      <c r="F665" s="125" t="s">
        <v>42</v>
      </c>
      <c r="G665" s="88" t="s">
        <v>1350</v>
      </c>
      <c r="H665" s="185" t="s">
        <v>40</v>
      </c>
      <c r="I665" s="200"/>
      <c r="J665" s="94"/>
      <c r="K665" s="94">
        <v>8.31</v>
      </c>
      <c r="L665" s="94">
        <v>133.43</v>
      </c>
      <c r="M665" s="186">
        <f>SUM(K665:L665)</f>
        <v>141.74</v>
      </c>
      <c r="N665" s="92">
        <v>0.25190000000000001</v>
      </c>
      <c r="O665" s="93">
        <f t="shared" si="217"/>
        <v>177.44</v>
      </c>
      <c r="P665" s="93"/>
      <c r="Q665" s="93">
        <f t="shared" si="218"/>
        <v>0</v>
      </c>
      <c r="R665" s="93">
        <f t="shared" si="219"/>
        <v>0</v>
      </c>
      <c r="S665" s="94">
        <f t="shared" si="220"/>
        <v>0</v>
      </c>
      <c r="T665" s="118"/>
      <c r="U665" s="118"/>
      <c r="V665" s="6" t="str">
        <f t="shared" si="173"/>
        <v>20.7</v>
      </c>
      <c r="W665" s="6" t="b">
        <f t="shared" si="213"/>
        <v>0</v>
      </c>
      <c r="X665" s="118"/>
      <c r="Y665" s="118"/>
      <c r="Z665" s="118"/>
      <c r="AA665" s="204"/>
      <c r="AB665" s="85" t="s">
        <v>1348</v>
      </c>
      <c r="AC665" s="95">
        <v>0</v>
      </c>
      <c r="AD665" s="96">
        <v>0</v>
      </c>
      <c r="AE665" s="97" t="s">
        <v>64</v>
      </c>
      <c r="AF665" s="89" t="s">
        <v>64</v>
      </c>
      <c r="AG665" s="98">
        <v>0</v>
      </c>
      <c r="AH665" s="90" t="s">
        <v>64</v>
      </c>
      <c r="AI665" s="90" t="s">
        <v>64</v>
      </c>
      <c r="AJ665" s="90" t="s">
        <v>64</v>
      </c>
      <c r="AK665" s="91" t="s">
        <v>64</v>
      </c>
      <c r="AL665" s="99" t="s">
        <v>64</v>
      </c>
      <c r="AM665" s="93" t="s">
        <v>64</v>
      </c>
      <c r="AN665" s="93">
        <v>0</v>
      </c>
      <c r="AO665" s="93">
        <v>0</v>
      </c>
      <c r="AP665" s="93">
        <v>0</v>
      </c>
      <c r="AQ665" s="94">
        <v>0</v>
      </c>
      <c r="AR665" s="48" t="str">
        <f t="shared" si="212"/>
        <v>ok</v>
      </c>
      <c r="AS665" s="48" t="str">
        <f t="shared" si="211"/>
        <v>revisar</v>
      </c>
      <c r="AT665" s="48" t="str">
        <f t="shared" si="211"/>
        <v>revisar</v>
      </c>
      <c r="AU665" s="48" t="str">
        <f t="shared" si="211"/>
        <v>revisar</v>
      </c>
      <c r="AV665" s="48" t="str">
        <f t="shared" si="211"/>
        <v>revisar</v>
      </c>
      <c r="AW665" s="48" t="str">
        <f t="shared" si="211"/>
        <v>ok</v>
      </c>
      <c r="AX665" s="48" t="str">
        <f t="shared" si="211"/>
        <v>revisar</v>
      </c>
      <c r="AY665" s="48" t="str">
        <f t="shared" si="211"/>
        <v>revisar</v>
      </c>
      <c r="AZ665" s="48" t="str">
        <f t="shared" si="211"/>
        <v>revisar</v>
      </c>
      <c r="BA665" s="48" t="str">
        <f t="shared" si="211"/>
        <v>revisar</v>
      </c>
      <c r="BB665" s="48" t="str">
        <f t="shared" si="211"/>
        <v>revisar</v>
      </c>
      <c r="BC665" s="48" t="str">
        <f t="shared" si="211"/>
        <v>revisar</v>
      </c>
      <c r="BD665" s="48" t="str">
        <f t="shared" si="211"/>
        <v>ok</v>
      </c>
      <c r="BE665" s="48" t="str">
        <f t="shared" si="211"/>
        <v>ok</v>
      </c>
      <c r="BF665" s="48" t="str">
        <f t="shared" si="211"/>
        <v>ok</v>
      </c>
      <c r="BG665" s="48" t="str">
        <f t="shared" si="211"/>
        <v>ok</v>
      </c>
    </row>
    <row r="666" spans="1:59" ht="6" customHeight="1">
      <c r="A666" s="122"/>
      <c r="B666" s="123"/>
      <c r="C666" s="122"/>
      <c r="D666" s="102"/>
      <c r="E666" s="102"/>
      <c r="F666" s="102"/>
      <c r="G666" s="127"/>
      <c r="H666" s="101"/>
      <c r="I666" s="188"/>
      <c r="J666" s="193"/>
      <c r="K666" s="193"/>
      <c r="L666" s="193"/>
      <c r="M666" s="190"/>
      <c r="N666" s="129"/>
      <c r="O666" s="109"/>
      <c r="P666" s="109"/>
      <c r="Q666" s="109"/>
      <c r="R666" s="109"/>
      <c r="S666" s="110"/>
      <c r="T666" s="118"/>
      <c r="U666" s="118"/>
      <c r="V666" s="6">
        <f t="shared" si="173"/>
        <v>0</v>
      </c>
      <c r="W666" s="6">
        <f t="shared" si="213"/>
        <v>0</v>
      </c>
      <c r="X666" s="118"/>
      <c r="Y666" s="118"/>
      <c r="Z666" s="118"/>
      <c r="AA666" s="204"/>
      <c r="AB666" s="102"/>
      <c r="AC666" s="102"/>
      <c r="AD666" s="102"/>
      <c r="AE666" s="127"/>
      <c r="AF666" s="102"/>
      <c r="AG666" s="131"/>
      <c r="AH666" s="128"/>
      <c r="AI666" s="128"/>
      <c r="AJ666" s="128"/>
      <c r="AK666" s="107"/>
      <c r="AL666" s="129"/>
      <c r="AM666" s="109"/>
      <c r="AN666" s="109"/>
      <c r="AO666" s="109"/>
      <c r="AP666" s="109"/>
      <c r="AQ666" s="110"/>
      <c r="AR666" s="48" t="str">
        <f t="shared" si="212"/>
        <v>ok</v>
      </c>
      <c r="AS666" s="48" t="str">
        <f t="shared" si="211"/>
        <v>ok</v>
      </c>
      <c r="AT666" s="48" t="str">
        <f t="shared" si="211"/>
        <v>ok</v>
      </c>
      <c r="AU666" s="48" t="str">
        <f t="shared" si="211"/>
        <v>ok</v>
      </c>
      <c r="AV666" s="48" t="str">
        <f t="shared" si="211"/>
        <v>ok</v>
      </c>
      <c r="AW666" s="48" t="str">
        <f t="shared" si="211"/>
        <v>ok</v>
      </c>
      <c r="AX666" s="48" t="str">
        <f t="shared" si="211"/>
        <v>ok</v>
      </c>
      <c r="AY666" s="48" t="str">
        <f t="shared" si="211"/>
        <v>ok</v>
      </c>
      <c r="AZ666" s="48" t="str">
        <f t="shared" si="211"/>
        <v>ok</v>
      </c>
      <c r="BA666" s="48" t="str">
        <f t="shared" si="211"/>
        <v>ok</v>
      </c>
      <c r="BB666" s="48" t="str">
        <f t="shared" si="211"/>
        <v>ok</v>
      </c>
      <c r="BC666" s="48" t="str">
        <f t="shared" si="211"/>
        <v>ok</v>
      </c>
      <c r="BD666" s="48" t="str">
        <f t="shared" si="211"/>
        <v>ok</v>
      </c>
      <c r="BE666" s="48" t="str">
        <f t="shared" si="211"/>
        <v>ok</v>
      </c>
      <c r="BF666" s="48" t="str">
        <f t="shared" si="211"/>
        <v>ok</v>
      </c>
      <c r="BG666" s="48" t="str">
        <f t="shared" si="211"/>
        <v>ok</v>
      </c>
    </row>
    <row r="667" spans="1:59" ht="15" customHeight="1">
      <c r="A667" s="51"/>
      <c r="B667" s="52"/>
      <c r="C667" s="51"/>
      <c r="D667" s="111"/>
      <c r="E667" s="112"/>
      <c r="F667" s="112"/>
      <c r="G667" s="112"/>
      <c r="H667" s="191"/>
      <c r="I667" s="192"/>
      <c r="J667" s="191"/>
      <c r="K667" s="191"/>
      <c r="L667" s="191"/>
      <c r="M667" s="191"/>
      <c r="N667" s="83"/>
      <c r="O667" s="113" t="str">
        <f>CONCATENATE("Subtotal ",G658)</f>
        <v>Subtotal DIVISÓRIAS, FORROS E ESQUADRIAS</v>
      </c>
      <c r="P667" s="114"/>
      <c r="Q667" s="114">
        <f>SUM(Q659:Q666)</f>
        <v>0</v>
      </c>
      <c r="R667" s="114">
        <f>SUM(R659:R666)</f>
        <v>0</v>
      </c>
      <c r="S667" s="115">
        <f>SUM(S659:S666)</f>
        <v>0</v>
      </c>
      <c r="T667" s="116"/>
      <c r="U667" s="6">
        <v>1</v>
      </c>
      <c r="V667" s="6"/>
      <c r="W667" s="6"/>
      <c r="X667" s="100">
        <f>SUM(P667:R667)</f>
        <v>0</v>
      </c>
      <c r="Y667" s="6" t="str">
        <f>IF(X667&lt;&gt;S667,"erro","ok")</f>
        <v>ok</v>
      </c>
      <c r="Z667" s="6"/>
      <c r="AA667" s="203"/>
      <c r="AB667" s="111"/>
      <c r="AC667" s="112"/>
      <c r="AD667" s="112"/>
      <c r="AE667" s="112"/>
      <c r="AF667" s="112"/>
      <c r="AG667" s="112"/>
      <c r="AH667" s="112"/>
      <c r="AI667" s="112"/>
      <c r="AJ667" s="112"/>
      <c r="AK667" s="112"/>
      <c r="AL667" s="83"/>
      <c r="AM667" s="113" t="s">
        <v>377</v>
      </c>
      <c r="AN667" s="114">
        <v>0</v>
      </c>
      <c r="AO667" s="114">
        <v>0</v>
      </c>
      <c r="AP667" s="114">
        <v>0</v>
      </c>
      <c r="AQ667" s="115">
        <v>0</v>
      </c>
      <c r="AR667" s="48" t="str">
        <f t="shared" si="212"/>
        <v>ok</v>
      </c>
      <c r="AS667" s="48" t="str">
        <f t="shared" si="211"/>
        <v>ok</v>
      </c>
      <c r="AT667" s="48" t="str">
        <f t="shared" si="211"/>
        <v>ok</v>
      </c>
      <c r="AU667" s="48" t="str">
        <f t="shared" si="211"/>
        <v>ok</v>
      </c>
      <c r="AV667" s="48" t="str">
        <f t="shared" si="211"/>
        <v>ok</v>
      </c>
      <c r="AW667" s="48" t="str">
        <f t="shared" si="211"/>
        <v>ok</v>
      </c>
      <c r="AX667" s="48" t="str">
        <f t="shared" si="211"/>
        <v>ok</v>
      </c>
      <c r="AY667" s="48" t="str">
        <f t="shared" si="211"/>
        <v>ok</v>
      </c>
      <c r="AZ667" s="48" t="str">
        <f t="shared" si="211"/>
        <v>ok</v>
      </c>
      <c r="BA667" s="48" t="str">
        <f t="shared" si="211"/>
        <v>ok</v>
      </c>
      <c r="BB667" s="48" t="str">
        <f t="shared" si="211"/>
        <v>ok</v>
      </c>
      <c r="BC667" s="48" t="str">
        <f t="shared" si="211"/>
        <v>revisar</v>
      </c>
      <c r="BD667" s="48" t="str">
        <f t="shared" si="211"/>
        <v>ok</v>
      </c>
      <c r="BE667" s="48" t="str">
        <f t="shared" si="211"/>
        <v>ok</v>
      </c>
      <c r="BF667" s="48" t="str">
        <f t="shared" si="211"/>
        <v>ok</v>
      </c>
      <c r="BG667" s="48" t="str">
        <f t="shared" si="211"/>
        <v>ok</v>
      </c>
    </row>
    <row r="668" spans="1:59" ht="6" customHeight="1">
      <c r="A668" s="38"/>
      <c r="B668" s="74"/>
      <c r="C668" s="38"/>
      <c r="D668" s="117"/>
      <c r="E668" s="118"/>
      <c r="F668" s="119"/>
      <c r="G668" s="119"/>
      <c r="H668" s="118"/>
      <c r="I668" s="120"/>
      <c r="J668" s="118"/>
      <c r="K668" s="118"/>
      <c r="L668" s="118"/>
      <c r="M668" s="118"/>
      <c r="N668" s="6"/>
      <c r="O668" s="118"/>
      <c r="P668" s="118"/>
      <c r="Q668" s="118"/>
      <c r="R668" s="118"/>
      <c r="S668" s="121"/>
      <c r="T668" s="6"/>
      <c r="U668" s="6"/>
      <c r="V668" s="6"/>
      <c r="W668" s="6"/>
      <c r="X668" s="6"/>
      <c r="Y668" s="6"/>
      <c r="Z668" s="6"/>
      <c r="AA668" s="203"/>
      <c r="AB668" s="135"/>
      <c r="AC668" s="136"/>
      <c r="AD668" s="137"/>
      <c r="AE668" s="137"/>
      <c r="AF668" s="136"/>
      <c r="AG668" s="136"/>
      <c r="AH668" s="136"/>
      <c r="AI668" s="136"/>
      <c r="AJ668" s="136"/>
      <c r="AK668" s="136"/>
      <c r="AL668" s="6"/>
      <c r="AM668" s="136"/>
      <c r="AN668" s="136"/>
      <c r="AO668" s="136"/>
      <c r="AP668" s="136"/>
      <c r="AQ668" s="138"/>
      <c r="AR668" s="48" t="str">
        <f t="shared" si="212"/>
        <v>ok</v>
      </c>
      <c r="AS668" s="48" t="str">
        <f t="shared" si="212"/>
        <v>ok</v>
      </c>
      <c r="AT668" s="48" t="str">
        <f t="shared" si="212"/>
        <v>ok</v>
      </c>
      <c r="AU668" s="48" t="str">
        <f t="shared" si="212"/>
        <v>ok</v>
      </c>
      <c r="AV668" s="48" t="str">
        <f t="shared" si="212"/>
        <v>ok</v>
      </c>
      <c r="AW668" s="48" t="str">
        <f t="shared" si="212"/>
        <v>ok</v>
      </c>
      <c r="AX668" s="48" t="str">
        <f t="shared" si="212"/>
        <v>ok</v>
      </c>
      <c r="AY668" s="48" t="str">
        <f t="shared" si="212"/>
        <v>ok</v>
      </c>
      <c r="AZ668" s="48" t="str">
        <f t="shared" si="212"/>
        <v>ok</v>
      </c>
      <c r="BA668" s="48" t="str">
        <f t="shared" si="212"/>
        <v>ok</v>
      </c>
      <c r="BB668" s="48" t="str">
        <f t="shared" si="212"/>
        <v>ok</v>
      </c>
      <c r="BC668" s="48" t="str">
        <f t="shared" si="212"/>
        <v>ok</v>
      </c>
      <c r="BD668" s="48" t="str">
        <f t="shared" si="212"/>
        <v>ok</v>
      </c>
      <c r="BE668" s="48" t="str">
        <f t="shared" si="212"/>
        <v>ok</v>
      </c>
      <c r="BF668" s="48" t="str">
        <f t="shared" si="212"/>
        <v>ok</v>
      </c>
      <c r="BG668" s="48" t="str">
        <f t="shared" si="212"/>
        <v>ok</v>
      </c>
    </row>
    <row r="669" spans="1:59" ht="15" customHeight="1">
      <c r="A669" s="133"/>
      <c r="B669" s="134"/>
      <c r="C669" s="133"/>
      <c r="D669" s="79">
        <v>21</v>
      </c>
      <c r="E669" s="80"/>
      <c r="F669" s="80"/>
      <c r="G669" s="81" t="s">
        <v>1351</v>
      </c>
      <c r="H669" s="81"/>
      <c r="I669" s="82"/>
      <c r="J669" s="81"/>
      <c r="K669" s="81"/>
      <c r="L669" s="81"/>
      <c r="M669" s="81"/>
      <c r="N669" s="83"/>
      <c r="O669" s="81"/>
      <c r="P669" s="81"/>
      <c r="Q669" s="81"/>
      <c r="R669" s="81"/>
      <c r="S669" s="84">
        <f>S685</f>
        <v>0</v>
      </c>
      <c r="T669" s="6"/>
      <c r="U669" s="6"/>
      <c r="V669" s="6">
        <f t="shared" ref="V669:V684" si="221">D669</f>
        <v>21</v>
      </c>
      <c r="W669" s="6">
        <f t="shared" ref="W669:W684" si="222">IF(L669=0,S669-Q669-(TRUNC(TRUNC(J669*(1+N669),2)*I669,2)))</f>
        <v>0</v>
      </c>
      <c r="X669" s="6"/>
      <c r="Y669" s="6"/>
      <c r="Z669" s="6"/>
      <c r="AA669" s="203"/>
      <c r="AB669" s="79">
        <v>21</v>
      </c>
      <c r="AC669" s="80"/>
      <c r="AD669" s="80"/>
      <c r="AE669" s="81" t="s">
        <v>307</v>
      </c>
      <c r="AF669" s="81"/>
      <c r="AG669" s="81"/>
      <c r="AH669" s="81"/>
      <c r="AI669" s="81"/>
      <c r="AJ669" s="81"/>
      <c r="AK669" s="81"/>
      <c r="AL669" s="83"/>
      <c r="AM669" s="81"/>
      <c r="AN669" s="81"/>
      <c r="AO669" s="81"/>
      <c r="AP669" s="81"/>
      <c r="AQ669" s="84">
        <v>0</v>
      </c>
      <c r="AR669" s="48" t="str">
        <f t="shared" ref="AR669:BG684" si="223">IF(AB669=D669,"ok","revisar")</f>
        <v>ok</v>
      </c>
      <c r="AS669" s="48" t="str">
        <f t="shared" si="223"/>
        <v>ok</v>
      </c>
      <c r="AT669" s="48" t="str">
        <f t="shared" si="223"/>
        <v>ok</v>
      </c>
      <c r="AU669" s="48" t="str">
        <f t="shared" si="223"/>
        <v>revisar</v>
      </c>
      <c r="AV669" s="48" t="str">
        <f t="shared" si="223"/>
        <v>ok</v>
      </c>
      <c r="AW669" s="48" t="str">
        <f t="shared" si="223"/>
        <v>ok</v>
      </c>
      <c r="AX669" s="48" t="str">
        <f t="shared" si="223"/>
        <v>ok</v>
      </c>
      <c r="AY669" s="48" t="str">
        <f t="shared" si="223"/>
        <v>ok</v>
      </c>
      <c r="AZ669" s="48" t="str">
        <f t="shared" si="223"/>
        <v>ok</v>
      </c>
      <c r="BA669" s="48" t="str">
        <f t="shared" si="223"/>
        <v>ok</v>
      </c>
      <c r="BB669" s="48" t="str">
        <f t="shared" si="223"/>
        <v>ok</v>
      </c>
      <c r="BC669" s="48" t="str">
        <f t="shared" si="223"/>
        <v>ok</v>
      </c>
      <c r="BD669" s="48" t="str">
        <f t="shared" si="223"/>
        <v>ok</v>
      </c>
      <c r="BE669" s="48" t="str">
        <f t="shared" si="223"/>
        <v>ok</v>
      </c>
      <c r="BF669" s="48" t="str">
        <f t="shared" si="223"/>
        <v>ok</v>
      </c>
      <c r="BG669" s="48" t="str">
        <f t="shared" si="223"/>
        <v>ok</v>
      </c>
    </row>
    <row r="670" spans="1:59" ht="26.25" customHeight="1">
      <c r="A670" s="122"/>
      <c r="B670" s="123" t="e">
        <f t="shared" ref="B670:B683" si="224">S670/$S$697</f>
        <v>#DIV/0!</v>
      </c>
      <c r="C670" s="122"/>
      <c r="D670" s="124" t="s">
        <v>1352</v>
      </c>
      <c r="E670" s="132">
        <v>89352</v>
      </c>
      <c r="F670" s="125" t="s">
        <v>28</v>
      </c>
      <c r="G670" s="88" t="s">
        <v>1353</v>
      </c>
      <c r="H670" s="185" t="s">
        <v>76</v>
      </c>
      <c r="I670" s="200"/>
      <c r="J670" s="94"/>
      <c r="K670" s="94">
        <v>3.05</v>
      </c>
      <c r="L670" s="94">
        <v>42.68</v>
      </c>
      <c r="M670" s="186">
        <f>SUM(K670:L670)</f>
        <v>45.73</v>
      </c>
      <c r="N670" s="92">
        <v>0.25190000000000001</v>
      </c>
      <c r="O670" s="93">
        <f t="shared" ref="O670:O683" si="225">IF(N670="-",M670,(TRUNC(M670*(1+N670),2)))</f>
        <v>57.24</v>
      </c>
      <c r="P670" s="93"/>
      <c r="Q670" s="93">
        <f t="shared" ref="Q670:Q683" si="226">IF($L670=0,$S670,IF(K670=0,0,IF($N670&lt;&gt;"-",IFERROR(TRUNC(TRUNC((K670*(1+$N670)),2)*$I670,2),0),IFERROR(TRUNC(K670*$I670,2),0))))</f>
        <v>0</v>
      </c>
      <c r="R670" s="93">
        <f t="shared" ref="R670:R683" si="227">IF(L670=0,0,S670-Q670)</f>
        <v>0</v>
      </c>
      <c r="S670" s="94">
        <f t="shared" ref="S670:S683" si="228">IFERROR(ROUND(ROUND(O670,2)*ROUND(I670,2),2),0)</f>
        <v>0</v>
      </c>
      <c r="T670" s="118"/>
      <c r="U670" s="118"/>
      <c r="V670" s="6" t="str">
        <f t="shared" si="221"/>
        <v>21.1</v>
      </c>
      <c r="W670" s="6" t="b">
        <f t="shared" si="222"/>
        <v>0</v>
      </c>
      <c r="X670" s="118"/>
      <c r="Y670" s="118"/>
      <c r="Z670" s="118"/>
      <c r="AA670" s="204"/>
      <c r="AB670" s="85" t="s">
        <v>1352</v>
      </c>
      <c r="AC670" s="95">
        <v>0</v>
      </c>
      <c r="AD670" s="96">
        <v>0</v>
      </c>
      <c r="AE670" s="97" t="s">
        <v>64</v>
      </c>
      <c r="AF670" s="89" t="s">
        <v>64</v>
      </c>
      <c r="AG670" s="98">
        <v>0</v>
      </c>
      <c r="AH670" s="90" t="s">
        <v>64</v>
      </c>
      <c r="AI670" s="90" t="s">
        <v>64</v>
      </c>
      <c r="AJ670" s="90" t="s">
        <v>64</v>
      </c>
      <c r="AK670" s="91" t="s">
        <v>64</v>
      </c>
      <c r="AL670" s="99" t="s">
        <v>64</v>
      </c>
      <c r="AM670" s="93" t="s">
        <v>64</v>
      </c>
      <c r="AN670" s="93">
        <v>0</v>
      </c>
      <c r="AO670" s="93">
        <v>0</v>
      </c>
      <c r="AP670" s="93">
        <v>0</v>
      </c>
      <c r="AQ670" s="94">
        <v>0</v>
      </c>
      <c r="AR670" s="48" t="str">
        <f t="shared" si="223"/>
        <v>ok</v>
      </c>
      <c r="AS670" s="48" t="str">
        <f t="shared" si="223"/>
        <v>revisar</v>
      </c>
      <c r="AT670" s="48" t="str">
        <f t="shared" si="223"/>
        <v>revisar</v>
      </c>
      <c r="AU670" s="48" t="str">
        <f t="shared" si="223"/>
        <v>revisar</v>
      </c>
      <c r="AV670" s="48" t="str">
        <f t="shared" si="223"/>
        <v>revisar</v>
      </c>
      <c r="AW670" s="48" t="str">
        <f t="shared" si="223"/>
        <v>ok</v>
      </c>
      <c r="AX670" s="48" t="str">
        <f t="shared" si="223"/>
        <v>revisar</v>
      </c>
      <c r="AY670" s="48" t="str">
        <f t="shared" si="223"/>
        <v>revisar</v>
      </c>
      <c r="AZ670" s="48" t="str">
        <f t="shared" si="223"/>
        <v>revisar</v>
      </c>
      <c r="BA670" s="48" t="str">
        <f t="shared" si="223"/>
        <v>revisar</v>
      </c>
      <c r="BB670" s="48" t="str">
        <f t="shared" si="223"/>
        <v>revisar</v>
      </c>
      <c r="BC670" s="48" t="str">
        <f t="shared" si="223"/>
        <v>revisar</v>
      </c>
      <c r="BD670" s="48" t="str">
        <f t="shared" si="223"/>
        <v>ok</v>
      </c>
      <c r="BE670" s="48" t="str">
        <f t="shared" si="223"/>
        <v>ok</v>
      </c>
      <c r="BF670" s="48" t="str">
        <f t="shared" si="223"/>
        <v>ok</v>
      </c>
      <c r="BG670" s="48" t="str">
        <f t="shared" si="223"/>
        <v>ok</v>
      </c>
    </row>
    <row r="671" spans="1:59" ht="26.25" customHeight="1">
      <c r="A671" s="122"/>
      <c r="B671" s="123" t="e">
        <f t="shared" si="224"/>
        <v>#DIV/0!</v>
      </c>
      <c r="C671" s="122"/>
      <c r="D671" s="124" t="s">
        <v>1354</v>
      </c>
      <c r="E671" s="86">
        <v>89351</v>
      </c>
      <c r="F671" s="125" t="s">
        <v>28</v>
      </c>
      <c r="G671" s="88" t="s">
        <v>649</v>
      </c>
      <c r="H671" s="185" t="s">
        <v>76</v>
      </c>
      <c r="I671" s="200"/>
      <c r="J671" s="94"/>
      <c r="K671" s="94">
        <v>4.67</v>
      </c>
      <c r="L671" s="94">
        <v>36.71</v>
      </c>
      <c r="M671" s="186">
        <f t="shared" ref="M671:M683" si="229">SUM(K671:L671)</f>
        <v>41.38</v>
      </c>
      <c r="N671" s="92">
        <v>0.25190000000000001</v>
      </c>
      <c r="O671" s="93">
        <f t="shared" si="225"/>
        <v>51.8</v>
      </c>
      <c r="P671" s="93"/>
      <c r="Q671" s="93">
        <f t="shared" si="226"/>
        <v>0</v>
      </c>
      <c r="R671" s="93">
        <f t="shared" si="227"/>
        <v>0</v>
      </c>
      <c r="S671" s="94">
        <f t="shared" si="228"/>
        <v>0</v>
      </c>
      <c r="T671" s="118"/>
      <c r="U671" s="118"/>
      <c r="V671" s="6" t="str">
        <f t="shared" si="221"/>
        <v>21.2</v>
      </c>
      <c r="W671" s="6" t="b">
        <f t="shared" si="222"/>
        <v>0</v>
      </c>
      <c r="X671" s="118"/>
      <c r="Y671" s="118"/>
      <c r="Z671" s="118"/>
      <c r="AA671" s="204"/>
      <c r="AB671" s="85" t="s">
        <v>1354</v>
      </c>
      <c r="AC671" s="95">
        <v>0</v>
      </c>
      <c r="AD671" s="96">
        <v>0</v>
      </c>
      <c r="AE671" s="97" t="s">
        <v>64</v>
      </c>
      <c r="AF671" s="89" t="s">
        <v>64</v>
      </c>
      <c r="AG671" s="98">
        <v>0</v>
      </c>
      <c r="AH671" s="90" t="s">
        <v>64</v>
      </c>
      <c r="AI671" s="90" t="s">
        <v>64</v>
      </c>
      <c r="AJ671" s="90" t="s">
        <v>64</v>
      </c>
      <c r="AK671" s="91" t="s">
        <v>64</v>
      </c>
      <c r="AL671" s="99" t="s">
        <v>64</v>
      </c>
      <c r="AM671" s="93" t="s">
        <v>64</v>
      </c>
      <c r="AN671" s="93">
        <v>0</v>
      </c>
      <c r="AO671" s="93">
        <v>0</v>
      </c>
      <c r="AP671" s="93">
        <v>0</v>
      </c>
      <c r="AQ671" s="94">
        <v>0</v>
      </c>
      <c r="AR671" s="48" t="str">
        <f t="shared" si="223"/>
        <v>ok</v>
      </c>
      <c r="AS671" s="48" t="str">
        <f t="shared" si="223"/>
        <v>revisar</v>
      </c>
      <c r="AT671" s="48" t="str">
        <f t="shared" si="223"/>
        <v>revisar</v>
      </c>
      <c r="AU671" s="48" t="str">
        <f t="shared" si="223"/>
        <v>revisar</v>
      </c>
      <c r="AV671" s="48" t="str">
        <f t="shared" si="223"/>
        <v>revisar</v>
      </c>
      <c r="AW671" s="48" t="str">
        <f t="shared" si="223"/>
        <v>ok</v>
      </c>
      <c r="AX671" s="48" t="str">
        <f t="shared" si="223"/>
        <v>revisar</v>
      </c>
      <c r="AY671" s="48" t="str">
        <f t="shared" si="223"/>
        <v>revisar</v>
      </c>
      <c r="AZ671" s="48" t="str">
        <f t="shared" si="223"/>
        <v>revisar</v>
      </c>
      <c r="BA671" s="48" t="str">
        <f t="shared" si="223"/>
        <v>revisar</v>
      </c>
      <c r="BB671" s="48" t="str">
        <f t="shared" si="223"/>
        <v>revisar</v>
      </c>
      <c r="BC671" s="48" t="str">
        <f t="shared" si="223"/>
        <v>revisar</v>
      </c>
      <c r="BD671" s="48" t="str">
        <f t="shared" si="223"/>
        <v>ok</v>
      </c>
      <c r="BE671" s="48" t="str">
        <f t="shared" si="223"/>
        <v>ok</v>
      </c>
      <c r="BF671" s="48" t="str">
        <f t="shared" si="223"/>
        <v>ok</v>
      </c>
      <c r="BG671" s="48" t="str">
        <f t="shared" si="223"/>
        <v>ok</v>
      </c>
    </row>
    <row r="672" spans="1:59" ht="37.5" customHeight="1">
      <c r="A672" s="122"/>
      <c r="B672" s="123" t="e">
        <f t="shared" si="224"/>
        <v>#DIV/0!</v>
      </c>
      <c r="C672" s="122"/>
      <c r="D672" s="124" t="s">
        <v>1355</v>
      </c>
      <c r="E672" s="86">
        <v>89748</v>
      </c>
      <c r="F672" s="125" t="s">
        <v>28</v>
      </c>
      <c r="G672" s="88" t="s">
        <v>1356</v>
      </c>
      <c r="H672" s="185" t="s">
        <v>76</v>
      </c>
      <c r="I672" s="200"/>
      <c r="J672" s="94"/>
      <c r="K672" s="94">
        <v>8.15</v>
      </c>
      <c r="L672" s="94">
        <v>35.409999999999997</v>
      </c>
      <c r="M672" s="186">
        <f t="shared" si="229"/>
        <v>43.559999999999995</v>
      </c>
      <c r="N672" s="92">
        <v>0.25190000000000001</v>
      </c>
      <c r="O672" s="93">
        <f t="shared" si="225"/>
        <v>54.53</v>
      </c>
      <c r="P672" s="93"/>
      <c r="Q672" s="93">
        <f t="shared" si="226"/>
        <v>0</v>
      </c>
      <c r="R672" s="93">
        <f t="shared" si="227"/>
        <v>0</v>
      </c>
      <c r="S672" s="94">
        <f t="shared" si="228"/>
        <v>0</v>
      </c>
      <c r="T672" s="118"/>
      <c r="U672" s="118"/>
      <c r="V672" s="6" t="str">
        <f t="shared" si="221"/>
        <v>21.3</v>
      </c>
      <c r="W672" s="6" t="b">
        <f t="shared" si="222"/>
        <v>0</v>
      </c>
      <c r="X672" s="118"/>
      <c r="Y672" s="118"/>
      <c r="Z672" s="118"/>
      <c r="AA672" s="204"/>
      <c r="AB672" s="85" t="s">
        <v>1355</v>
      </c>
      <c r="AC672" s="95">
        <v>0</v>
      </c>
      <c r="AD672" s="96">
        <v>0</v>
      </c>
      <c r="AE672" s="97" t="s">
        <v>64</v>
      </c>
      <c r="AF672" s="89" t="s">
        <v>64</v>
      </c>
      <c r="AG672" s="98">
        <v>0</v>
      </c>
      <c r="AH672" s="90" t="s">
        <v>64</v>
      </c>
      <c r="AI672" s="90" t="s">
        <v>64</v>
      </c>
      <c r="AJ672" s="90" t="s">
        <v>64</v>
      </c>
      <c r="AK672" s="91" t="s">
        <v>64</v>
      </c>
      <c r="AL672" s="99" t="s">
        <v>64</v>
      </c>
      <c r="AM672" s="93" t="s">
        <v>64</v>
      </c>
      <c r="AN672" s="93">
        <v>0</v>
      </c>
      <c r="AO672" s="93">
        <v>0</v>
      </c>
      <c r="AP672" s="93">
        <v>0</v>
      </c>
      <c r="AQ672" s="94">
        <v>0</v>
      </c>
      <c r="AR672" s="48" t="str">
        <f t="shared" si="223"/>
        <v>ok</v>
      </c>
      <c r="AS672" s="48" t="str">
        <f t="shared" si="223"/>
        <v>revisar</v>
      </c>
      <c r="AT672" s="48" t="str">
        <f t="shared" si="223"/>
        <v>revisar</v>
      </c>
      <c r="AU672" s="48" t="str">
        <f t="shared" si="223"/>
        <v>revisar</v>
      </c>
      <c r="AV672" s="48" t="str">
        <f t="shared" si="223"/>
        <v>revisar</v>
      </c>
      <c r="AW672" s="48" t="str">
        <f t="shared" si="223"/>
        <v>ok</v>
      </c>
      <c r="AX672" s="48" t="str">
        <f t="shared" si="223"/>
        <v>revisar</v>
      </c>
      <c r="AY672" s="48" t="str">
        <f t="shared" si="223"/>
        <v>revisar</v>
      </c>
      <c r="AZ672" s="48" t="str">
        <f t="shared" si="223"/>
        <v>revisar</v>
      </c>
      <c r="BA672" s="48" t="str">
        <f t="shared" si="223"/>
        <v>revisar</v>
      </c>
      <c r="BB672" s="48" t="str">
        <f t="shared" si="223"/>
        <v>revisar</v>
      </c>
      <c r="BC672" s="48" t="str">
        <f t="shared" si="223"/>
        <v>revisar</v>
      </c>
      <c r="BD672" s="48" t="str">
        <f t="shared" si="223"/>
        <v>ok</v>
      </c>
      <c r="BE672" s="48" t="str">
        <f t="shared" si="223"/>
        <v>ok</v>
      </c>
      <c r="BF672" s="48" t="str">
        <f t="shared" si="223"/>
        <v>ok</v>
      </c>
      <c r="BG672" s="48" t="str">
        <f t="shared" si="223"/>
        <v>ok</v>
      </c>
    </row>
    <row r="673" spans="1:59" ht="37.5" customHeight="1">
      <c r="A673" s="122"/>
      <c r="B673" s="123" t="e">
        <f t="shared" si="224"/>
        <v>#DIV/0!</v>
      </c>
      <c r="C673" s="122"/>
      <c r="D673" s="124" t="s">
        <v>1357</v>
      </c>
      <c r="E673" s="86">
        <v>89797</v>
      </c>
      <c r="F673" s="125" t="s">
        <v>28</v>
      </c>
      <c r="G673" s="88" t="s">
        <v>1358</v>
      </c>
      <c r="H673" s="185" t="s">
        <v>76</v>
      </c>
      <c r="I673" s="200"/>
      <c r="J673" s="94"/>
      <c r="K673" s="94">
        <v>10.89</v>
      </c>
      <c r="L673" s="94">
        <v>41.62</v>
      </c>
      <c r="M673" s="186">
        <f t="shared" si="229"/>
        <v>52.51</v>
      </c>
      <c r="N673" s="92">
        <v>0.25190000000000001</v>
      </c>
      <c r="O673" s="93">
        <f t="shared" si="225"/>
        <v>65.73</v>
      </c>
      <c r="P673" s="93"/>
      <c r="Q673" s="93">
        <f t="shared" si="226"/>
        <v>0</v>
      </c>
      <c r="R673" s="93">
        <f t="shared" si="227"/>
        <v>0</v>
      </c>
      <c r="S673" s="94">
        <f t="shared" si="228"/>
        <v>0</v>
      </c>
      <c r="T673" s="118"/>
      <c r="U673" s="118"/>
      <c r="V673" s="6" t="str">
        <f t="shared" si="221"/>
        <v>21.4</v>
      </c>
      <c r="W673" s="6" t="b">
        <f t="shared" si="222"/>
        <v>0</v>
      </c>
      <c r="X673" s="118"/>
      <c r="Y673" s="118"/>
      <c r="Z673" s="118"/>
      <c r="AA673" s="204"/>
      <c r="AB673" s="85" t="s">
        <v>1357</v>
      </c>
      <c r="AC673" s="95">
        <v>0</v>
      </c>
      <c r="AD673" s="96">
        <v>0</v>
      </c>
      <c r="AE673" s="97" t="s">
        <v>64</v>
      </c>
      <c r="AF673" s="89" t="s">
        <v>64</v>
      </c>
      <c r="AG673" s="98">
        <v>0</v>
      </c>
      <c r="AH673" s="90" t="s">
        <v>64</v>
      </c>
      <c r="AI673" s="90" t="s">
        <v>64</v>
      </c>
      <c r="AJ673" s="90" t="s">
        <v>64</v>
      </c>
      <c r="AK673" s="91" t="s">
        <v>64</v>
      </c>
      <c r="AL673" s="99" t="s">
        <v>64</v>
      </c>
      <c r="AM673" s="93" t="s">
        <v>64</v>
      </c>
      <c r="AN673" s="93">
        <v>0</v>
      </c>
      <c r="AO673" s="93">
        <v>0</v>
      </c>
      <c r="AP673" s="93">
        <v>0</v>
      </c>
      <c r="AQ673" s="94">
        <v>0</v>
      </c>
      <c r="AR673" s="48" t="str">
        <f t="shared" si="223"/>
        <v>ok</v>
      </c>
      <c r="AS673" s="48" t="str">
        <f t="shared" si="223"/>
        <v>revisar</v>
      </c>
      <c r="AT673" s="48" t="str">
        <f t="shared" si="223"/>
        <v>revisar</v>
      </c>
      <c r="AU673" s="48" t="str">
        <f t="shared" si="223"/>
        <v>revisar</v>
      </c>
      <c r="AV673" s="48" t="str">
        <f t="shared" si="223"/>
        <v>revisar</v>
      </c>
      <c r="AW673" s="48" t="str">
        <f t="shared" si="223"/>
        <v>ok</v>
      </c>
      <c r="AX673" s="48" t="str">
        <f t="shared" si="223"/>
        <v>revisar</v>
      </c>
      <c r="AY673" s="48" t="str">
        <f t="shared" si="223"/>
        <v>revisar</v>
      </c>
      <c r="AZ673" s="48" t="str">
        <f t="shared" si="223"/>
        <v>revisar</v>
      </c>
      <c r="BA673" s="48" t="str">
        <f t="shared" si="223"/>
        <v>revisar</v>
      </c>
      <c r="BB673" s="48" t="str">
        <f t="shared" si="223"/>
        <v>revisar</v>
      </c>
      <c r="BC673" s="48" t="str">
        <f t="shared" si="223"/>
        <v>revisar</v>
      </c>
      <c r="BD673" s="48" t="str">
        <f t="shared" si="223"/>
        <v>ok</v>
      </c>
      <c r="BE673" s="48" t="str">
        <f t="shared" si="223"/>
        <v>ok</v>
      </c>
      <c r="BF673" s="48" t="str">
        <f t="shared" si="223"/>
        <v>ok</v>
      </c>
      <c r="BG673" s="48" t="str">
        <f t="shared" si="223"/>
        <v>ok</v>
      </c>
    </row>
    <row r="674" spans="1:59" ht="37.5" customHeight="1">
      <c r="A674" s="122"/>
      <c r="B674" s="123" t="e">
        <f t="shared" si="224"/>
        <v>#DIV/0!</v>
      </c>
      <c r="C674" s="122"/>
      <c r="D674" s="124" t="s">
        <v>1359</v>
      </c>
      <c r="E674" s="86">
        <v>104345</v>
      </c>
      <c r="F674" s="125" t="s">
        <v>28</v>
      </c>
      <c r="G674" s="88" t="s">
        <v>1360</v>
      </c>
      <c r="H674" s="185" t="s">
        <v>76</v>
      </c>
      <c r="I674" s="200"/>
      <c r="J674" s="94"/>
      <c r="K674" s="94">
        <v>9.85</v>
      </c>
      <c r="L674" s="94">
        <v>34.01</v>
      </c>
      <c r="M674" s="186">
        <f t="shared" si="229"/>
        <v>43.86</v>
      </c>
      <c r="N674" s="92">
        <v>0.25190000000000001</v>
      </c>
      <c r="O674" s="93">
        <f t="shared" si="225"/>
        <v>54.9</v>
      </c>
      <c r="P674" s="93"/>
      <c r="Q674" s="93">
        <f t="shared" si="226"/>
        <v>0</v>
      </c>
      <c r="R674" s="93">
        <f t="shared" si="227"/>
        <v>0</v>
      </c>
      <c r="S674" s="94">
        <f t="shared" si="228"/>
        <v>0</v>
      </c>
      <c r="T674" s="118"/>
      <c r="U674" s="118"/>
      <c r="V674" s="6" t="str">
        <f t="shared" si="221"/>
        <v>21.5</v>
      </c>
      <c r="W674" s="6" t="b">
        <f t="shared" si="222"/>
        <v>0</v>
      </c>
      <c r="X674" s="118"/>
      <c r="Y674" s="118"/>
      <c r="Z674" s="118"/>
      <c r="AA674" s="204"/>
      <c r="AB674" s="85" t="s">
        <v>1359</v>
      </c>
      <c r="AC674" s="95">
        <v>0</v>
      </c>
      <c r="AD674" s="96">
        <v>0</v>
      </c>
      <c r="AE674" s="97" t="s">
        <v>64</v>
      </c>
      <c r="AF674" s="89" t="s">
        <v>64</v>
      </c>
      <c r="AG674" s="98">
        <v>0</v>
      </c>
      <c r="AH674" s="90" t="s">
        <v>64</v>
      </c>
      <c r="AI674" s="90" t="s">
        <v>64</v>
      </c>
      <c r="AJ674" s="90" t="s">
        <v>64</v>
      </c>
      <c r="AK674" s="91" t="s">
        <v>64</v>
      </c>
      <c r="AL674" s="99" t="s">
        <v>64</v>
      </c>
      <c r="AM674" s="93" t="s">
        <v>64</v>
      </c>
      <c r="AN674" s="93">
        <v>0</v>
      </c>
      <c r="AO674" s="93">
        <v>0</v>
      </c>
      <c r="AP674" s="93">
        <v>0</v>
      </c>
      <c r="AQ674" s="94">
        <v>0</v>
      </c>
      <c r="AR674" s="48" t="str">
        <f t="shared" si="223"/>
        <v>ok</v>
      </c>
      <c r="AS674" s="48" t="str">
        <f t="shared" si="223"/>
        <v>revisar</v>
      </c>
      <c r="AT674" s="48" t="str">
        <f t="shared" si="223"/>
        <v>revisar</v>
      </c>
      <c r="AU674" s="48" t="str">
        <f t="shared" si="223"/>
        <v>revisar</v>
      </c>
      <c r="AV674" s="48" t="str">
        <f t="shared" si="223"/>
        <v>revisar</v>
      </c>
      <c r="AW674" s="48" t="str">
        <f t="shared" si="223"/>
        <v>ok</v>
      </c>
      <c r="AX674" s="48" t="str">
        <f t="shared" si="223"/>
        <v>revisar</v>
      </c>
      <c r="AY674" s="48" t="str">
        <f t="shared" si="223"/>
        <v>revisar</v>
      </c>
      <c r="AZ674" s="48" t="str">
        <f t="shared" si="223"/>
        <v>revisar</v>
      </c>
      <c r="BA674" s="48" t="str">
        <f t="shared" si="223"/>
        <v>revisar</v>
      </c>
      <c r="BB674" s="48" t="str">
        <f t="shared" si="223"/>
        <v>revisar</v>
      </c>
      <c r="BC674" s="48" t="str">
        <f t="shared" si="223"/>
        <v>revisar</v>
      </c>
      <c r="BD674" s="48" t="str">
        <f t="shared" si="223"/>
        <v>ok</v>
      </c>
      <c r="BE674" s="48" t="str">
        <f t="shared" si="223"/>
        <v>ok</v>
      </c>
      <c r="BF674" s="48" t="str">
        <f t="shared" si="223"/>
        <v>ok</v>
      </c>
      <c r="BG674" s="48" t="str">
        <f t="shared" si="223"/>
        <v>ok</v>
      </c>
    </row>
    <row r="675" spans="1:59" ht="37.5" customHeight="1">
      <c r="A675" s="122"/>
      <c r="B675" s="123" t="e">
        <f t="shared" si="224"/>
        <v>#DIV/0!</v>
      </c>
      <c r="C675" s="122"/>
      <c r="D675" s="124" t="s">
        <v>1361</v>
      </c>
      <c r="E675" s="86">
        <v>104347</v>
      </c>
      <c r="F675" s="125" t="s">
        <v>28</v>
      </c>
      <c r="G675" s="88" t="s">
        <v>1362</v>
      </c>
      <c r="H675" s="185" t="s">
        <v>76</v>
      </c>
      <c r="I675" s="200"/>
      <c r="J675" s="94"/>
      <c r="K675" s="94">
        <v>10.38</v>
      </c>
      <c r="L675" s="94">
        <v>38.47</v>
      </c>
      <c r="M675" s="186">
        <f t="shared" si="229"/>
        <v>48.85</v>
      </c>
      <c r="N675" s="92">
        <v>0.25190000000000001</v>
      </c>
      <c r="O675" s="93">
        <f t="shared" si="225"/>
        <v>61.15</v>
      </c>
      <c r="P675" s="93"/>
      <c r="Q675" s="93">
        <f t="shared" si="226"/>
        <v>0</v>
      </c>
      <c r="R675" s="93">
        <f t="shared" si="227"/>
        <v>0</v>
      </c>
      <c r="S675" s="94">
        <f t="shared" si="228"/>
        <v>0</v>
      </c>
      <c r="T675" s="118"/>
      <c r="U675" s="118"/>
      <c r="V675" s="6" t="str">
        <f t="shared" si="221"/>
        <v>21.6</v>
      </c>
      <c r="W675" s="6" t="b">
        <f t="shared" si="222"/>
        <v>0</v>
      </c>
      <c r="X675" s="118"/>
      <c r="Y675" s="118"/>
      <c r="Z675" s="118"/>
      <c r="AA675" s="204"/>
      <c r="AB675" s="85" t="s">
        <v>1361</v>
      </c>
      <c r="AC675" s="95">
        <v>0</v>
      </c>
      <c r="AD675" s="96">
        <v>0</v>
      </c>
      <c r="AE675" s="97" t="s">
        <v>64</v>
      </c>
      <c r="AF675" s="89" t="s">
        <v>64</v>
      </c>
      <c r="AG675" s="98">
        <v>0</v>
      </c>
      <c r="AH675" s="90" t="s">
        <v>64</v>
      </c>
      <c r="AI675" s="90" t="s">
        <v>64</v>
      </c>
      <c r="AJ675" s="90" t="s">
        <v>64</v>
      </c>
      <c r="AK675" s="91" t="s">
        <v>64</v>
      </c>
      <c r="AL675" s="99" t="s">
        <v>64</v>
      </c>
      <c r="AM675" s="93" t="s">
        <v>64</v>
      </c>
      <c r="AN675" s="93">
        <v>0</v>
      </c>
      <c r="AO675" s="93">
        <v>0</v>
      </c>
      <c r="AP675" s="93">
        <v>0</v>
      </c>
      <c r="AQ675" s="94">
        <v>0</v>
      </c>
      <c r="AR675" s="48" t="str">
        <f t="shared" si="223"/>
        <v>ok</v>
      </c>
      <c r="AS675" s="48" t="str">
        <f t="shared" si="223"/>
        <v>revisar</v>
      </c>
      <c r="AT675" s="48" t="str">
        <f t="shared" si="223"/>
        <v>revisar</v>
      </c>
      <c r="AU675" s="48" t="str">
        <f t="shared" si="223"/>
        <v>revisar</v>
      </c>
      <c r="AV675" s="48" t="str">
        <f t="shared" si="223"/>
        <v>revisar</v>
      </c>
      <c r="AW675" s="48" t="str">
        <f t="shared" si="223"/>
        <v>ok</v>
      </c>
      <c r="AX675" s="48" t="str">
        <f t="shared" si="223"/>
        <v>revisar</v>
      </c>
      <c r="AY675" s="48" t="str">
        <f t="shared" si="223"/>
        <v>revisar</v>
      </c>
      <c r="AZ675" s="48" t="str">
        <f t="shared" si="223"/>
        <v>revisar</v>
      </c>
      <c r="BA675" s="48" t="str">
        <f t="shared" si="223"/>
        <v>revisar</v>
      </c>
      <c r="BB675" s="48" t="str">
        <f t="shared" si="223"/>
        <v>revisar</v>
      </c>
      <c r="BC675" s="48" t="str">
        <f t="shared" si="223"/>
        <v>revisar</v>
      </c>
      <c r="BD675" s="48" t="str">
        <f t="shared" si="223"/>
        <v>ok</v>
      </c>
      <c r="BE675" s="48" t="str">
        <f t="shared" si="223"/>
        <v>ok</v>
      </c>
      <c r="BF675" s="48" t="str">
        <f t="shared" si="223"/>
        <v>ok</v>
      </c>
      <c r="BG675" s="48" t="str">
        <f t="shared" si="223"/>
        <v>ok</v>
      </c>
    </row>
    <row r="676" spans="1:59" ht="26.25" customHeight="1">
      <c r="A676" s="122"/>
      <c r="B676" s="123" t="e">
        <f t="shared" si="224"/>
        <v>#DIV/0!</v>
      </c>
      <c r="C676" s="122"/>
      <c r="D676" s="124" t="s">
        <v>1363</v>
      </c>
      <c r="E676" s="86">
        <v>89707</v>
      </c>
      <c r="F676" s="125" t="s">
        <v>28</v>
      </c>
      <c r="G676" s="88" t="s">
        <v>1364</v>
      </c>
      <c r="H676" s="185" t="s">
        <v>76</v>
      </c>
      <c r="I676" s="200"/>
      <c r="J676" s="94"/>
      <c r="K676" s="94">
        <v>16.920000000000002</v>
      </c>
      <c r="L676" s="94">
        <v>33.31</v>
      </c>
      <c r="M676" s="186">
        <f t="shared" si="229"/>
        <v>50.230000000000004</v>
      </c>
      <c r="N676" s="92">
        <v>0.25190000000000001</v>
      </c>
      <c r="O676" s="93">
        <f t="shared" si="225"/>
        <v>62.88</v>
      </c>
      <c r="P676" s="93"/>
      <c r="Q676" s="93">
        <f t="shared" si="226"/>
        <v>0</v>
      </c>
      <c r="R676" s="93">
        <f t="shared" si="227"/>
        <v>0</v>
      </c>
      <c r="S676" s="94">
        <f t="shared" si="228"/>
        <v>0</v>
      </c>
      <c r="T676" s="118"/>
      <c r="U676" s="118"/>
      <c r="V676" s="6" t="str">
        <f t="shared" si="221"/>
        <v>21.7</v>
      </c>
      <c r="W676" s="6" t="b">
        <f t="shared" si="222"/>
        <v>0</v>
      </c>
      <c r="X676" s="118"/>
      <c r="Y676" s="118"/>
      <c r="Z676" s="118"/>
      <c r="AA676" s="204"/>
      <c r="AB676" s="85" t="s">
        <v>1363</v>
      </c>
      <c r="AC676" s="95">
        <v>0</v>
      </c>
      <c r="AD676" s="96">
        <v>0</v>
      </c>
      <c r="AE676" s="97" t="s">
        <v>64</v>
      </c>
      <c r="AF676" s="89" t="s">
        <v>64</v>
      </c>
      <c r="AG676" s="98">
        <v>0</v>
      </c>
      <c r="AH676" s="90" t="s">
        <v>64</v>
      </c>
      <c r="AI676" s="90" t="s">
        <v>64</v>
      </c>
      <c r="AJ676" s="90" t="s">
        <v>64</v>
      </c>
      <c r="AK676" s="91" t="s">
        <v>64</v>
      </c>
      <c r="AL676" s="99" t="s">
        <v>64</v>
      </c>
      <c r="AM676" s="93" t="s">
        <v>64</v>
      </c>
      <c r="AN676" s="93">
        <v>0</v>
      </c>
      <c r="AO676" s="93">
        <v>0</v>
      </c>
      <c r="AP676" s="93">
        <v>0</v>
      </c>
      <c r="AQ676" s="94">
        <v>0</v>
      </c>
      <c r="AR676" s="48" t="str">
        <f t="shared" si="223"/>
        <v>ok</v>
      </c>
      <c r="AS676" s="48" t="str">
        <f t="shared" si="223"/>
        <v>revisar</v>
      </c>
      <c r="AT676" s="48" t="str">
        <f t="shared" si="223"/>
        <v>revisar</v>
      </c>
      <c r="AU676" s="48" t="str">
        <f t="shared" si="223"/>
        <v>revisar</v>
      </c>
      <c r="AV676" s="48" t="str">
        <f t="shared" si="223"/>
        <v>revisar</v>
      </c>
      <c r="AW676" s="48" t="str">
        <f t="shared" si="223"/>
        <v>ok</v>
      </c>
      <c r="AX676" s="48" t="str">
        <f t="shared" si="223"/>
        <v>revisar</v>
      </c>
      <c r="AY676" s="48" t="str">
        <f t="shared" si="223"/>
        <v>revisar</v>
      </c>
      <c r="AZ676" s="48" t="str">
        <f t="shared" si="223"/>
        <v>revisar</v>
      </c>
      <c r="BA676" s="48" t="str">
        <f t="shared" si="223"/>
        <v>revisar</v>
      </c>
      <c r="BB676" s="48" t="str">
        <f t="shared" si="223"/>
        <v>revisar</v>
      </c>
      <c r="BC676" s="48" t="str">
        <f t="shared" si="223"/>
        <v>revisar</v>
      </c>
      <c r="BD676" s="48" t="str">
        <f t="shared" si="223"/>
        <v>ok</v>
      </c>
      <c r="BE676" s="48" t="str">
        <f t="shared" si="223"/>
        <v>ok</v>
      </c>
      <c r="BF676" s="48" t="str">
        <f t="shared" si="223"/>
        <v>ok</v>
      </c>
      <c r="BG676" s="48" t="str">
        <f t="shared" si="223"/>
        <v>ok</v>
      </c>
    </row>
    <row r="677" spans="1:59" ht="26.25" customHeight="1">
      <c r="A677" s="122"/>
      <c r="B677" s="123" t="e">
        <f t="shared" si="224"/>
        <v>#DIV/0!</v>
      </c>
      <c r="C677" s="122"/>
      <c r="D677" s="124" t="s">
        <v>1365</v>
      </c>
      <c r="E677" s="86">
        <v>89708</v>
      </c>
      <c r="F677" s="125" t="s">
        <v>28</v>
      </c>
      <c r="G677" s="88" t="s">
        <v>1366</v>
      </c>
      <c r="H677" s="185" t="s">
        <v>76</v>
      </c>
      <c r="I677" s="200"/>
      <c r="J677" s="94"/>
      <c r="K677" s="94">
        <v>20.28</v>
      </c>
      <c r="L677" s="94">
        <v>84.98</v>
      </c>
      <c r="M677" s="186">
        <f t="shared" si="229"/>
        <v>105.26</v>
      </c>
      <c r="N677" s="92">
        <v>0.25190000000000001</v>
      </c>
      <c r="O677" s="93">
        <f t="shared" si="225"/>
        <v>131.77000000000001</v>
      </c>
      <c r="P677" s="93"/>
      <c r="Q677" s="93">
        <f t="shared" si="226"/>
        <v>0</v>
      </c>
      <c r="R677" s="93">
        <f t="shared" si="227"/>
        <v>0</v>
      </c>
      <c r="S677" s="94">
        <f t="shared" si="228"/>
        <v>0</v>
      </c>
      <c r="T677" s="118"/>
      <c r="U677" s="118"/>
      <c r="V677" s="6" t="str">
        <f t="shared" si="221"/>
        <v>21.8</v>
      </c>
      <c r="W677" s="6" t="b">
        <f t="shared" si="222"/>
        <v>0</v>
      </c>
      <c r="X677" s="118"/>
      <c r="Y677" s="118"/>
      <c r="Z677" s="118"/>
      <c r="AA677" s="204"/>
      <c r="AB677" s="85" t="s">
        <v>1365</v>
      </c>
      <c r="AC677" s="95">
        <v>0</v>
      </c>
      <c r="AD677" s="96">
        <v>0</v>
      </c>
      <c r="AE677" s="97" t="s">
        <v>64</v>
      </c>
      <c r="AF677" s="89" t="s">
        <v>64</v>
      </c>
      <c r="AG677" s="98">
        <v>0</v>
      </c>
      <c r="AH677" s="90" t="s">
        <v>64</v>
      </c>
      <c r="AI677" s="90" t="s">
        <v>64</v>
      </c>
      <c r="AJ677" s="90" t="s">
        <v>64</v>
      </c>
      <c r="AK677" s="91" t="s">
        <v>64</v>
      </c>
      <c r="AL677" s="99" t="s">
        <v>64</v>
      </c>
      <c r="AM677" s="93" t="s">
        <v>64</v>
      </c>
      <c r="AN677" s="93">
        <v>0</v>
      </c>
      <c r="AO677" s="93">
        <v>0</v>
      </c>
      <c r="AP677" s="93">
        <v>0</v>
      </c>
      <c r="AQ677" s="94">
        <v>0</v>
      </c>
      <c r="AR677" s="48" t="str">
        <f t="shared" si="223"/>
        <v>ok</v>
      </c>
      <c r="AS677" s="48" t="str">
        <f t="shared" si="223"/>
        <v>revisar</v>
      </c>
      <c r="AT677" s="48" t="str">
        <f t="shared" si="223"/>
        <v>revisar</v>
      </c>
      <c r="AU677" s="48" t="str">
        <f t="shared" si="223"/>
        <v>revisar</v>
      </c>
      <c r="AV677" s="48" t="str">
        <f t="shared" si="223"/>
        <v>revisar</v>
      </c>
      <c r="AW677" s="48" t="str">
        <f t="shared" si="223"/>
        <v>ok</v>
      </c>
      <c r="AX677" s="48" t="str">
        <f t="shared" si="223"/>
        <v>revisar</v>
      </c>
      <c r="AY677" s="48" t="str">
        <f t="shared" si="223"/>
        <v>revisar</v>
      </c>
      <c r="AZ677" s="48" t="str">
        <f t="shared" si="223"/>
        <v>revisar</v>
      </c>
      <c r="BA677" s="48" t="str">
        <f t="shared" si="223"/>
        <v>revisar</v>
      </c>
      <c r="BB677" s="48" t="str">
        <f t="shared" si="223"/>
        <v>revisar</v>
      </c>
      <c r="BC677" s="48" t="str">
        <f t="shared" si="223"/>
        <v>revisar</v>
      </c>
      <c r="BD677" s="48" t="str">
        <f t="shared" si="223"/>
        <v>ok</v>
      </c>
      <c r="BE677" s="48" t="str">
        <f t="shared" si="223"/>
        <v>ok</v>
      </c>
      <c r="BF677" s="48" t="str">
        <f t="shared" si="223"/>
        <v>ok</v>
      </c>
      <c r="BG677" s="48" t="str">
        <f t="shared" si="223"/>
        <v>ok</v>
      </c>
    </row>
    <row r="678" spans="1:59" ht="26.25" customHeight="1">
      <c r="A678" s="122"/>
      <c r="B678" s="123" t="e">
        <f t="shared" si="224"/>
        <v>#DIV/0!</v>
      </c>
      <c r="C678" s="122"/>
      <c r="D678" s="124" t="s">
        <v>1367</v>
      </c>
      <c r="E678" s="86">
        <v>89709</v>
      </c>
      <c r="F678" s="125" t="s">
        <v>28</v>
      </c>
      <c r="G678" s="88" t="s">
        <v>1368</v>
      </c>
      <c r="H678" s="185" t="s">
        <v>76</v>
      </c>
      <c r="I678" s="200"/>
      <c r="J678" s="94"/>
      <c r="K678" s="94">
        <v>7.01</v>
      </c>
      <c r="L678" s="94">
        <v>14.37</v>
      </c>
      <c r="M678" s="186">
        <f t="shared" si="229"/>
        <v>21.38</v>
      </c>
      <c r="N678" s="92">
        <v>0.25190000000000001</v>
      </c>
      <c r="O678" s="93">
        <f t="shared" si="225"/>
        <v>26.76</v>
      </c>
      <c r="P678" s="93"/>
      <c r="Q678" s="93">
        <f t="shared" si="226"/>
        <v>0</v>
      </c>
      <c r="R678" s="93">
        <f t="shared" si="227"/>
        <v>0</v>
      </c>
      <c r="S678" s="94">
        <f t="shared" si="228"/>
        <v>0</v>
      </c>
      <c r="T678" s="118"/>
      <c r="U678" s="118"/>
      <c r="V678" s="6" t="str">
        <f t="shared" si="221"/>
        <v>21.9</v>
      </c>
      <c r="W678" s="6" t="b">
        <f t="shared" si="222"/>
        <v>0</v>
      </c>
      <c r="X678" s="118"/>
      <c r="Y678" s="118"/>
      <c r="Z678" s="118"/>
      <c r="AA678" s="204"/>
      <c r="AB678" s="85" t="s">
        <v>1367</v>
      </c>
      <c r="AC678" s="95">
        <v>0</v>
      </c>
      <c r="AD678" s="96">
        <v>0</v>
      </c>
      <c r="AE678" s="97" t="s">
        <v>64</v>
      </c>
      <c r="AF678" s="89" t="s">
        <v>64</v>
      </c>
      <c r="AG678" s="98">
        <v>0</v>
      </c>
      <c r="AH678" s="90" t="s">
        <v>64</v>
      </c>
      <c r="AI678" s="90" t="s">
        <v>64</v>
      </c>
      <c r="AJ678" s="90" t="s">
        <v>64</v>
      </c>
      <c r="AK678" s="91" t="s">
        <v>64</v>
      </c>
      <c r="AL678" s="99" t="s">
        <v>64</v>
      </c>
      <c r="AM678" s="93" t="s">
        <v>64</v>
      </c>
      <c r="AN678" s="93">
        <v>0</v>
      </c>
      <c r="AO678" s="93">
        <v>0</v>
      </c>
      <c r="AP678" s="93">
        <v>0</v>
      </c>
      <c r="AQ678" s="94">
        <v>0</v>
      </c>
      <c r="AR678" s="48" t="str">
        <f t="shared" si="223"/>
        <v>ok</v>
      </c>
      <c r="AS678" s="48" t="str">
        <f t="shared" si="223"/>
        <v>revisar</v>
      </c>
      <c r="AT678" s="48" t="str">
        <f t="shared" si="223"/>
        <v>revisar</v>
      </c>
      <c r="AU678" s="48" t="str">
        <f t="shared" si="223"/>
        <v>revisar</v>
      </c>
      <c r="AV678" s="48" t="str">
        <f t="shared" si="223"/>
        <v>revisar</v>
      </c>
      <c r="AW678" s="48" t="str">
        <f t="shared" si="223"/>
        <v>ok</v>
      </c>
      <c r="AX678" s="48" t="str">
        <f t="shared" si="223"/>
        <v>revisar</v>
      </c>
      <c r="AY678" s="48" t="str">
        <f t="shared" si="223"/>
        <v>revisar</v>
      </c>
      <c r="AZ678" s="48" t="str">
        <f t="shared" si="223"/>
        <v>revisar</v>
      </c>
      <c r="BA678" s="48" t="str">
        <f t="shared" si="223"/>
        <v>revisar</v>
      </c>
      <c r="BB678" s="48" t="str">
        <f t="shared" si="223"/>
        <v>revisar</v>
      </c>
      <c r="BC678" s="48" t="str">
        <f t="shared" si="223"/>
        <v>revisar</v>
      </c>
      <c r="BD678" s="48" t="str">
        <f t="shared" si="223"/>
        <v>ok</v>
      </c>
      <c r="BE678" s="48" t="str">
        <f t="shared" si="223"/>
        <v>ok</v>
      </c>
      <c r="BF678" s="48" t="str">
        <f t="shared" si="223"/>
        <v>ok</v>
      </c>
      <c r="BG678" s="48" t="str">
        <f t="shared" si="223"/>
        <v>ok</v>
      </c>
    </row>
    <row r="679" spans="1:59" ht="26.25" customHeight="1">
      <c r="A679" s="122"/>
      <c r="B679" s="123" t="e">
        <f t="shared" si="224"/>
        <v>#DIV/0!</v>
      </c>
      <c r="C679" s="122"/>
      <c r="D679" s="124" t="s">
        <v>1369</v>
      </c>
      <c r="E679" s="86">
        <v>89710</v>
      </c>
      <c r="F679" s="125" t="s">
        <v>28</v>
      </c>
      <c r="G679" s="88" t="s">
        <v>1370</v>
      </c>
      <c r="H679" s="185" t="s">
        <v>76</v>
      </c>
      <c r="I679" s="200"/>
      <c r="J679" s="94"/>
      <c r="K679" s="94">
        <v>7</v>
      </c>
      <c r="L679" s="94">
        <v>11.92</v>
      </c>
      <c r="M679" s="186">
        <f t="shared" si="229"/>
        <v>18.920000000000002</v>
      </c>
      <c r="N679" s="92">
        <v>0.25190000000000001</v>
      </c>
      <c r="O679" s="93">
        <f t="shared" si="225"/>
        <v>23.68</v>
      </c>
      <c r="P679" s="93"/>
      <c r="Q679" s="93">
        <f t="shared" si="226"/>
        <v>0</v>
      </c>
      <c r="R679" s="93">
        <f t="shared" si="227"/>
        <v>0</v>
      </c>
      <c r="S679" s="94">
        <f t="shared" si="228"/>
        <v>0</v>
      </c>
      <c r="T679" s="118"/>
      <c r="U679" s="118"/>
      <c r="V679" s="6" t="str">
        <f t="shared" si="221"/>
        <v>21.10</v>
      </c>
      <c r="W679" s="6" t="b">
        <f t="shared" si="222"/>
        <v>0</v>
      </c>
      <c r="X679" s="118"/>
      <c r="Y679" s="118"/>
      <c r="Z679" s="118"/>
      <c r="AA679" s="204"/>
      <c r="AB679" s="85" t="s">
        <v>1369</v>
      </c>
      <c r="AC679" s="95">
        <v>0</v>
      </c>
      <c r="AD679" s="96">
        <v>0</v>
      </c>
      <c r="AE679" s="97" t="s">
        <v>64</v>
      </c>
      <c r="AF679" s="89" t="s">
        <v>64</v>
      </c>
      <c r="AG679" s="98">
        <v>0</v>
      </c>
      <c r="AH679" s="90" t="s">
        <v>64</v>
      </c>
      <c r="AI679" s="90" t="s">
        <v>64</v>
      </c>
      <c r="AJ679" s="90" t="s">
        <v>64</v>
      </c>
      <c r="AK679" s="91" t="s">
        <v>64</v>
      </c>
      <c r="AL679" s="99" t="s">
        <v>64</v>
      </c>
      <c r="AM679" s="93" t="s">
        <v>64</v>
      </c>
      <c r="AN679" s="93">
        <v>0</v>
      </c>
      <c r="AO679" s="93">
        <v>0</v>
      </c>
      <c r="AP679" s="93">
        <v>0</v>
      </c>
      <c r="AQ679" s="94">
        <v>0</v>
      </c>
      <c r="AR679" s="48" t="str">
        <f t="shared" si="223"/>
        <v>ok</v>
      </c>
      <c r="AS679" s="48" t="str">
        <f t="shared" si="223"/>
        <v>revisar</v>
      </c>
      <c r="AT679" s="48" t="str">
        <f t="shared" si="223"/>
        <v>revisar</v>
      </c>
      <c r="AU679" s="48" t="str">
        <f t="shared" si="223"/>
        <v>revisar</v>
      </c>
      <c r="AV679" s="48" t="str">
        <f t="shared" si="223"/>
        <v>revisar</v>
      </c>
      <c r="AW679" s="48" t="str">
        <f t="shared" si="223"/>
        <v>ok</v>
      </c>
      <c r="AX679" s="48" t="str">
        <f t="shared" si="223"/>
        <v>revisar</v>
      </c>
      <c r="AY679" s="48" t="str">
        <f t="shared" si="223"/>
        <v>revisar</v>
      </c>
      <c r="AZ679" s="48" t="str">
        <f t="shared" si="223"/>
        <v>revisar</v>
      </c>
      <c r="BA679" s="48" t="str">
        <f t="shared" si="223"/>
        <v>revisar</v>
      </c>
      <c r="BB679" s="48" t="str">
        <f t="shared" si="223"/>
        <v>revisar</v>
      </c>
      <c r="BC679" s="48" t="str">
        <f t="shared" si="223"/>
        <v>revisar</v>
      </c>
      <c r="BD679" s="48" t="str">
        <f t="shared" si="223"/>
        <v>ok</v>
      </c>
      <c r="BE679" s="48" t="str">
        <f t="shared" si="223"/>
        <v>ok</v>
      </c>
      <c r="BF679" s="48" t="str">
        <f t="shared" si="223"/>
        <v>ok</v>
      </c>
      <c r="BG679" s="48" t="str">
        <f t="shared" si="223"/>
        <v>ok</v>
      </c>
    </row>
    <row r="680" spans="1:59" ht="26.25" customHeight="1">
      <c r="A680" s="122"/>
      <c r="B680" s="123" t="e">
        <f t="shared" si="224"/>
        <v>#DIV/0!</v>
      </c>
      <c r="C680" s="122"/>
      <c r="D680" s="124" t="s">
        <v>1371</v>
      </c>
      <c r="E680" s="86">
        <v>104326</v>
      </c>
      <c r="F680" s="125" t="s">
        <v>28</v>
      </c>
      <c r="G680" s="88" t="s">
        <v>1372</v>
      </c>
      <c r="H680" s="185" t="s">
        <v>76</v>
      </c>
      <c r="I680" s="200"/>
      <c r="J680" s="94"/>
      <c r="K680" s="94">
        <v>7.01</v>
      </c>
      <c r="L680" s="94">
        <v>13.43</v>
      </c>
      <c r="M680" s="186">
        <f t="shared" si="229"/>
        <v>20.439999999999998</v>
      </c>
      <c r="N680" s="92">
        <v>0.25190000000000001</v>
      </c>
      <c r="O680" s="93">
        <f t="shared" si="225"/>
        <v>25.58</v>
      </c>
      <c r="P680" s="93"/>
      <c r="Q680" s="93">
        <f t="shared" si="226"/>
        <v>0</v>
      </c>
      <c r="R680" s="93">
        <f t="shared" si="227"/>
        <v>0</v>
      </c>
      <c r="S680" s="94">
        <f t="shared" si="228"/>
        <v>0</v>
      </c>
      <c r="T680" s="118"/>
      <c r="U680" s="118"/>
      <c r="V680" s="6" t="str">
        <f t="shared" si="221"/>
        <v>21.11</v>
      </c>
      <c r="W680" s="6" t="b">
        <f t="shared" si="222"/>
        <v>0</v>
      </c>
      <c r="X680" s="118"/>
      <c r="Y680" s="118"/>
      <c r="Z680" s="118"/>
      <c r="AA680" s="204"/>
      <c r="AB680" s="85" t="s">
        <v>1371</v>
      </c>
      <c r="AC680" s="95">
        <v>0</v>
      </c>
      <c r="AD680" s="96">
        <v>0</v>
      </c>
      <c r="AE680" s="97" t="s">
        <v>64</v>
      </c>
      <c r="AF680" s="89" t="s">
        <v>64</v>
      </c>
      <c r="AG680" s="98">
        <v>0</v>
      </c>
      <c r="AH680" s="90" t="s">
        <v>64</v>
      </c>
      <c r="AI680" s="90" t="s">
        <v>64</v>
      </c>
      <c r="AJ680" s="90" t="s">
        <v>64</v>
      </c>
      <c r="AK680" s="91" t="s">
        <v>64</v>
      </c>
      <c r="AL680" s="99" t="s">
        <v>64</v>
      </c>
      <c r="AM680" s="93" t="s">
        <v>64</v>
      </c>
      <c r="AN680" s="93">
        <v>0</v>
      </c>
      <c r="AO680" s="93">
        <v>0</v>
      </c>
      <c r="AP680" s="93">
        <v>0</v>
      </c>
      <c r="AQ680" s="94">
        <v>0</v>
      </c>
      <c r="AR680" s="48" t="str">
        <f t="shared" si="223"/>
        <v>ok</v>
      </c>
      <c r="AS680" s="48" t="str">
        <f t="shared" si="223"/>
        <v>revisar</v>
      </c>
      <c r="AT680" s="48" t="str">
        <f t="shared" si="223"/>
        <v>revisar</v>
      </c>
      <c r="AU680" s="48" t="str">
        <f t="shared" si="223"/>
        <v>revisar</v>
      </c>
      <c r="AV680" s="48" t="str">
        <f t="shared" si="223"/>
        <v>revisar</v>
      </c>
      <c r="AW680" s="48" t="str">
        <f t="shared" si="223"/>
        <v>ok</v>
      </c>
      <c r="AX680" s="48" t="str">
        <f t="shared" si="223"/>
        <v>revisar</v>
      </c>
      <c r="AY680" s="48" t="str">
        <f t="shared" si="223"/>
        <v>revisar</v>
      </c>
      <c r="AZ680" s="48" t="str">
        <f t="shared" si="223"/>
        <v>revisar</v>
      </c>
      <c r="BA680" s="48" t="str">
        <f t="shared" si="223"/>
        <v>revisar</v>
      </c>
      <c r="BB680" s="48" t="str">
        <f t="shared" si="223"/>
        <v>revisar</v>
      </c>
      <c r="BC680" s="48" t="str">
        <f t="shared" si="223"/>
        <v>revisar</v>
      </c>
      <c r="BD680" s="48" t="str">
        <f t="shared" si="223"/>
        <v>ok</v>
      </c>
      <c r="BE680" s="48" t="str">
        <f t="shared" si="223"/>
        <v>ok</v>
      </c>
      <c r="BF680" s="48" t="str">
        <f t="shared" si="223"/>
        <v>ok</v>
      </c>
      <c r="BG680" s="48" t="str">
        <f t="shared" si="223"/>
        <v>ok</v>
      </c>
    </row>
    <row r="681" spans="1:59" ht="26.25" customHeight="1">
      <c r="A681" s="122"/>
      <c r="B681" s="123" t="e">
        <f t="shared" si="224"/>
        <v>#DIV/0!</v>
      </c>
      <c r="C681" s="122"/>
      <c r="D681" s="124" t="s">
        <v>1373</v>
      </c>
      <c r="E681" s="86">
        <v>104327</v>
      </c>
      <c r="F681" s="125" t="s">
        <v>28</v>
      </c>
      <c r="G681" s="88" t="s">
        <v>1374</v>
      </c>
      <c r="H681" s="185" t="s">
        <v>76</v>
      </c>
      <c r="I681" s="200"/>
      <c r="J681" s="94"/>
      <c r="K681" s="94">
        <v>7.01</v>
      </c>
      <c r="L681" s="94">
        <v>12.53</v>
      </c>
      <c r="M681" s="186">
        <f t="shared" si="229"/>
        <v>19.54</v>
      </c>
      <c r="N681" s="92">
        <v>0.25190000000000001</v>
      </c>
      <c r="O681" s="93">
        <f t="shared" si="225"/>
        <v>24.46</v>
      </c>
      <c r="P681" s="93"/>
      <c r="Q681" s="93">
        <f t="shared" si="226"/>
        <v>0</v>
      </c>
      <c r="R681" s="93">
        <f t="shared" si="227"/>
        <v>0</v>
      </c>
      <c r="S681" s="94">
        <f t="shared" si="228"/>
        <v>0</v>
      </c>
      <c r="T681" s="118"/>
      <c r="U681" s="118"/>
      <c r="V681" s="6" t="str">
        <f t="shared" si="221"/>
        <v>21.12</v>
      </c>
      <c r="W681" s="6" t="b">
        <f t="shared" si="222"/>
        <v>0</v>
      </c>
      <c r="X681" s="118"/>
      <c r="Y681" s="118"/>
      <c r="Z681" s="118"/>
      <c r="AA681" s="204"/>
      <c r="AB681" s="85" t="s">
        <v>1373</v>
      </c>
      <c r="AC681" s="95">
        <v>0</v>
      </c>
      <c r="AD681" s="96">
        <v>0</v>
      </c>
      <c r="AE681" s="97" t="s">
        <v>64</v>
      </c>
      <c r="AF681" s="89" t="s">
        <v>64</v>
      </c>
      <c r="AG681" s="98">
        <v>0</v>
      </c>
      <c r="AH681" s="90" t="s">
        <v>64</v>
      </c>
      <c r="AI681" s="90" t="s">
        <v>64</v>
      </c>
      <c r="AJ681" s="90" t="s">
        <v>64</v>
      </c>
      <c r="AK681" s="91" t="s">
        <v>64</v>
      </c>
      <c r="AL681" s="99" t="s">
        <v>64</v>
      </c>
      <c r="AM681" s="93" t="s">
        <v>64</v>
      </c>
      <c r="AN681" s="93">
        <v>0</v>
      </c>
      <c r="AO681" s="93">
        <v>0</v>
      </c>
      <c r="AP681" s="93">
        <v>0</v>
      </c>
      <c r="AQ681" s="94">
        <v>0</v>
      </c>
      <c r="AR681" s="48" t="str">
        <f t="shared" si="223"/>
        <v>ok</v>
      </c>
      <c r="AS681" s="48" t="str">
        <f t="shared" si="223"/>
        <v>revisar</v>
      </c>
      <c r="AT681" s="48" t="str">
        <f t="shared" si="223"/>
        <v>revisar</v>
      </c>
      <c r="AU681" s="48" t="str">
        <f t="shared" si="223"/>
        <v>revisar</v>
      </c>
      <c r="AV681" s="48" t="str">
        <f t="shared" si="223"/>
        <v>revisar</v>
      </c>
      <c r="AW681" s="48" t="str">
        <f t="shared" si="223"/>
        <v>ok</v>
      </c>
      <c r="AX681" s="48" t="str">
        <f t="shared" si="223"/>
        <v>revisar</v>
      </c>
      <c r="AY681" s="48" t="str">
        <f t="shared" si="223"/>
        <v>revisar</v>
      </c>
      <c r="AZ681" s="48" t="str">
        <f t="shared" si="223"/>
        <v>revisar</v>
      </c>
      <c r="BA681" s="48" t="str">
        <f t="shared" si="223"/>
        <v>revisar</v>
      </c>
      <c r="BB681" s="48" t="str">
        <f t="shared" si="223"/>
        <v>revisar</v>
      </c>
      <c r="BC681" s="48" t="str">
        <f t="shared" si="223"/>
        <v>revisar</v>
      </c>
      <c r="BD681" s="48" t="str">
        <f t="shared" si="223"/>
        <v>ok</v>
      </c>
      <c r="BE681" s="48" t="str">
        <f t="shared" si="223"/>
        <v>ok</v>
      </c>
      <c r="BF681" s="48" t="str">
        <f t="shared" si="223"/>
        <v>ok</v>
      </c>
      <c r="BG681" s="48" t="str">
        <f t="shared" si="223"/>
        <v>ok</v>
      </c>
    </row>
    <row r="682" spans="1:59" ht="37.5" customHeight="1">
      <c r="A682" s="122"/>
      <c r="B682" s="123" t="e">
        <f t="shared" si="224"/>
        <v>#DIV/0!</v>
      </c>
      <c r="C682" s="122"/>
      <c r="D682" s="124" t="s">
        <v>1375</v>
      </c>
      <c r="E682" s="86">
        <v>104328</v>
      </c>
      <c r="F682" s="125" t="s">
        <v>28</v>
      </c>
      <c r="G682" s="88" t="s">
        <v>1376</v>
      </c>
      <c r="H682" s="185" t="s">
        <v>76</v>
      </c>
      <c r="I682" s="200"/>
      <c r="J682" s="94"/>
      <c r="K682" s="94">
        <v>17.96</v>
      </c>
      <c r="L682" s="94">
        <v>53.51</v>
      </c>
      <c r="M682" s="186">
        <f t="shared" si="229"/>
        <v>71.47</v>
      </c>
      <c r="N682" s="92">
        <v>0.25190000000000001</v>
      </c>
      <c r="O682" s="93">
        <f t="shared" si="225"/>
        <v>89.47</v>
      </c>
      <c r="P682" s="93"/>
      <c r="Q682" s="93">
        <f t="shared" si="226"/>
        <v>0</v>
      </c>
      <c r="R682" s="93">
        <f t="shared" si="227"/>
        <v>0</v>
      </c>
      <c r="S682" s="94">
        <f t="shared" si="228"/>
        <v>0</v>
      </c>
      <c r="T682" s="118"/>
      <c r="U682" s="118"/>
      <c r="V682" s="6" t="str">
        <f t="shared" si="221"/>
        <v>21.13</v>
      </c>
      <c r="W682" s="6" t="b">
        <f t="shared" si="222"/>
        <v>0</v>
      </c>
      <c r="X682" s="118"/>
      <c r="Y682" s="118"/>
      <c r="Z682" s="118"/>
      <c r="AA682" s="204"/>
      <c r="AB682" s="85" t="s">
        <v>1375</v>
      </c>
      <c r="AC682" s="95">
        <v>0</v>
      </c>
      <c r="AD682" s="96">
        <v>0</v>
      </c>
      <c r="AE682" s="97" t="s">
        <v>64</v>
      </c>
      <c r="AF682" s="89" t="s">
        <v>64</v>
      </c>
      <c r="AG682" s="98">
        <v>0</v>
      </c>
      <c r="AH682" s="90" t="s">
        <v>64</v>
      </c>
      <c r="AI682" s="90" t="s">
        <v>64</v>
      </c>
      <c r="AJ682" s="90" t="s">
        <v>64</v>
      </c>
      <c r="AK682" s="91" t="s">
        <v>64</v>
      </c>
      <c r="AL682" s="99" t="s">
        <v>64</v>
      </c>
      <c r="AM682" s="93" t="s">
        <v>64</v>
      </c>
      <c r="AN682" s="93">
        <v>0</v>
      </c>
      <c r="AO682" s="93">
        <v>0</v>
      </c>
      <c r="AP682" s="93">
        <v>0</v>
      </c>
      <c r="AQ682" s="94">
        <v>0</v>
      </c>
      <c r="AR682" s="48" t="str">
        <f t="shared" si="223"/>
        <v>ok</v>
      </c>
      <c r="AS682" s="48" t="str">
        <f t="shared" si="223"/>
        <v>revisar</v>
      </c>
      <c r="AT682" s="48" t="str">
        <f t="shared" si="223"/>
        <v>revisar</v>
      </c>
      <c r="AU682" s="48" t="str">
        <f t="shared" si="223"/>
        <v>revisar</v>
      </c>
      <c r="AV682" s="48" t="str">
        <f t="shared" si="223"/>
        <v>revisar</v>
      </c>
      <c r="AW682" s="48" t="str">
        <f t="shared" si="223"/>
        <v>ok</v>
      </c>
      <c r="AX682" s="48" t="str">
        <f t="shared" si="223"/>
        <v>revisar</v>
      </c>
      <c r="AY682" s="48" t="str">
        <f t="shared" si="223"/>
        <v>revisar</v>
      </c>
      <c r="AZ682" s="48" t="str">
        <f t="shared" si="223"/>
        <v>revisar</v>
      </c>
      <c r="BA682" s="48" t="str">
        <f t="shared" si="223"/>
        <v>revisar</v>
      </c>
      <c r="BB682" s="48" t="str">
        <f t="shared" si="223"/>
        <v>revisar</v>
      </c>
      <c r="BC682" s="48" t="str">
        <f t="shared" si="223"/>
        <v>revisar</v>
      </c>
      <c r="BD682" s="48" t="str">
        <f t="shared" si="223"/>
        <v>ok</v>
      </c>
      <c r="BE682" s="48" t="str">
        <f t="shared" si="223"/>
        <v>ok</v>
      </c>
      <c r="BF682" s="48" t="str">
        <f t="shared" si="223"/>
        <v>ok</v>
      </c>
      <c r="BG682" s="48" t="str">
        <f t="shared" si="223"/>
        <v>ok</v>
      </c>
    </row>
    <row r="683" spans="1:59" ht="37.5" customHeight="1">
      <c r="A683" s="122"/>
      <c r="B683" s="123" t="e">
        <f t="shared" si="224"/>
        <v>#DIV/0!</v>
      </c>
      <c r="C683" s="122"/>
      <c r="D683" s="124" t="s">
        <v>1377</v>
      </c>
      <c r="E683" s="86">
        <v>104329</v>
      </c>
      <c r="F683" s="125" t="s">
        <v>28</v>
      </c>
      <c r="G683" s="88" t="s">
        <v>1378</v>
      </c>
      <c r="H683" s="185" t="s">
        <v>76</v>
      </c>
      <c r="I683" s="200"/>
      <c r="J683" s="94"/>
      <c r="K683" s="94">
        <v>17.95</v>
      </c>
      <c r="L683" s="94">
        <v>62.32</v>
      </c>
      <c r="M683" s="186">
        <f t="shared" si="229"/>
        <v>80.27</v>
      </c>
      <c r="N683" s="92">
        <v>0.25190000000000001</v>
      </c>
      <c r="O683" s="93">
        <f t="shared" si="225"/>
        <v>100.49</v>
      </c>
      <c r="P683" s="93"/>
      <c r="Q683" s="93">
        <f t="shared" si="226"/>
        <v>0</v>
      </c>
      <c r="R683" s="93">
        <f t="shared" si="227"/>
        <v>0</v>
      </c>
      <c r="S683" s="94">
        <f t="shared" si="228"/>
        <v>0</v>
      </c>
      <c r="T683" s="118"/>
      <c r="U683" s="118"/>
      <c r="V683" s="6" t="str">
        <f t="shared" si="221"/>
        <v>21.14</v>
      </c>
      <c r="W683" s="6" t="b">
        <f t="shared" si="222"/>
        <v>0</v>
      </c>
      <c r="X683" s="118"/>
      <c r="Y683" s="118"/>
      <c r="Z683" s="118"/>
      <c r="AA683" s="204"/>
      <c r="AB683" s="85" t="s">
        <v>1377</v>
      </c>
      <c r="AC683" s="95">
        <v>0</v>
      </c>
      <c r="AD683" s="96">
        <v>0</v>
      </c>
      <c r="AE683" s="97" t="s">
        <v>64</v>
      </c>
      <c r="AF683" s="89" t="s">
        <v>64</v>
      </c>
      <c r="AG683" s="98">
        <v>0</v>
      </c>
      <c r="AH683" s="90" t="s">
        <v>64</v>
      </c>
      <c r="AI683" s="90" t="s">
        <v>64</v>
      </c>
      <c r="AJ683" s="90" t="s">
        <v>64</v>
      </c>
      <c r="AK683" s="91" t="s">
        <v>64</v>
      </c>
      <c r="AL683" s="99" t="s">
        <v>64</v>
      </c>
      <c r="AM683" s="93" t="s">
        <v>64</v>
      </c>
      <c r="AN683" s="93">
        <v>0</v>
      </c>
      <c r="AO683" s="93">
        <v>0</v>
      </c>
      <c r="AP683" s="93">
        <v>0</v>
      </c>
      <c r="AQ683" s="94">
        <v>0</v>
      </c>
      <c r="AR683" s="48" t="str">
        <f t="shared" si="223"/>
        <v>ok</v>
      </c>
      <c r="AS683" s="48" t="str">
        <f t="shared" si="223"/>
        <v>revisar</v>
      </c>
      <c r="AT683" s="48" t="str">
        <f t="shared" si="223"/>
        <v>revisar</v>
      </c>
      <c r="AU683" s="48" t="str">
        <f t="shared" si="223"/>
        <v>revisar</v>
      </c>
      <c r="AV683" s="48" t="str">
        <f t="shared" si="223"/>
        <v>revisar</v>
      </c>
      <c r="AW683" s="48" t="str">
        <f t="shared" si="223"/>
        <v>ok</v>
      </c>
      <c r="AX683" s="48" t="str">
        <f t="shared" si="223"/>
        <v>revisar</v>
      </c>
      <c r="AY683" s="48" t="str">
        <f t="shared" si="223"/>
        <v>revisar</v>
      </c>
      <c r="AZ683" s="48" t="str">
        <f t="shared" si="223"/>
        <v>revisar</v>
      </c>
      <c r="BA683" s="48" t="str">
        <f t="shared" si="223"/>
        <v>revisar</v>
      </c>
      <c r="BB683" s="48" t="str">
        <f t="shared" si="223"/>
        <v>revisar</v>
      </c>
      <c r="BC683" s="48" t="str">
        <f t="shared" si="223"/>
        <v>revisar</v>
      </c>
      <c r="BD683" s="48" t="str">
        <f t="shared" si="223"/>
        <v>ok</v>
      </c>
      <c r="BE683" s="48" t="str">
        <f t="shared" si="223"/>
        <v>ok</v>
      </c>
      <c r="BF683" s="48" t="str">
        <f t="shared" si="223"/>
        <v>ok</v>
      </c>
      <c r="BG683" s="48" t="str">
        <f t="shared" si="223"/>
        <v>ok</v>
      </c>
    </row>
    <row r="684" spans="1:59" ht="6" customHeight="1">
      <c r="A684" s="122"/>
      <c r="B684" s="123"/>
      <c r="C684" s="122"/>
      <c r="D684" s="102"/>
      <c r="E684" s="102"/>
      <c r="F684" s="126"/>
      <c r="G684" s="127"/>
      <c r="H684" s="101"/>
      <c r="I684" s="188"/>
      <c r="J684" s="193"/>
      <c r="K684" s="193"/>
      <c r="L684" s="193"/>
      <c r="M684" s="190"/>
      <c r="N684" s="129"/>
      <c r="O684" s="109"/>
      <c r="P684" s="109"/>
      <c r="Q684" s="109"/>
      <c r="R684" s="109"/>
      <c r="S684" s="110"/>
      <c r="T684" s="118"/>
      <c r="U684" s="118"/>
      <c r="V684" s="6">
        <f t="shared" si="221"/>
        <v>0</v>
      </c>
      <c r="W684" s="6">
        <f t="shared" si="222"/>
        <v>0</v>
      </c>
      <c r="X684" s="118"/>
      <c r="Y684" s="118"/>
      <c r="Z684" s="118"/>
      <c r="AA684" s="204"/>
      <c r="AB684" s="102"/>
      <c r="AC684" s="102"/>
      <c r="AD684" s="130"/>
      <c r="AE684" s="127"/>
      <c r="AF684" s="102"/>
      <c r="AG684" s="131"/>
      <c r="AH684" s="128"/>
      <c r="AI684" s="128"/>
      <c r="AJ684" s="128"/>
      <c r="AK684" s="107"/>
      <c r="AL684" s="129"/>
      <c r="AM684" s="109"/>
      <c r="AN684" s="109"/>
      <c r="AO684" s="109"/>
      <c r="AP684" s="109"/>
      <c r="AQ684" s="110"/>
      <c r="AR684" s="48" t="str">
        <f t="shared" si="223"/>
        <v>ok</v>
      </c>
      <c r="AS684" s="48" t="str">
        <f t="shared" si="223"/>
        <v>ok</v>
      </c>
      <c r="AT684" s="48" t="str">
        <f t="shared" si="223"/>
        <v>ok</v>
      </c>
      <c r="AU684" s="48" t="str">
        <f t="shared" si="223"/>
        <v>ok</v>
      </c>
      <c r="AV684" s="48" t="str">
        <f t="shared" si="223"/>
        <v>ok</v>
      </c>
      <c r="AW684" s="48" t="str">
        <f t="shared" si="223"/>
        <v>ok</v>
      </c>
      <c r="AX684" s="48" t="str">
        <f t="shared" si="223"/>
        <v>ok</v>
      </c>
      <c r="AY684" s="48" t="str">
        <f t="shared" si="223"/>
        <v>ok</v>
      </c>
      <c r="AZ684" s="48" t="str">
        <f t="shared" si="223"/>
        <v>ok</v>
      </c>
      <c r="BA684" s="48" t="str">
        <f t="shared" si="223"/>
        <v>ok</v>
      </c>
      <c r="BB684" s="48" t="str">
        <f t="shared" si="223"/>
        <v>ok</v>
      </c>
      <c r="BC684" s="48" t="str">
        <f t="shared" si="223"/>
        <v>ok</v>
      </c>
      <c r="BD684" s="48" t="str">
        <f t="shared" si="223"/>
        <v>ok</v>
      </c>
      <c r="BE684" s="48" t="str">
        <f t="shared" si="223"/>
        <v>ok</v>
      </c>
      <c r="BF684" s="48" t="str">
        <f t="shared" si="223"/>
        <v>ok</v>
      </c>
      <c r="BG684" s="48" t="str">
        <f t="shared" ref="BG684:BG698" si="230">IF(AQ684=S684,"ok","revisar")</f>
        <v>ok</v>
      </c>
    </row>
    <row r="685" spans="1:59" ht="15" customHeight="1">
      <c r="A685" s="51"/>
      <c r="B685" s="52"/>
      <c r="C685" s="51"/>
      <c r="D685" s="111"/>
      <c r="E685" s="112"/>
      <c r="F685" s="112"/>
      <c r="G685" s="112"/>
      <c r="H685" s="191"/>
      <c r="I685" s="192"/>
      <c r="J685" s="191"/>
      <c r="K685" s="191"/>
      <c r="L685" s="191"/>
      <c r="M685" s="191"/>
      <c r="N685" s="83"/>
      <c r="O685" s="113" t="str">
        <f>CONCATENATE("Subtotal ",G669)</f>
        <v>Subtotal HIDRÁULICA</v>
      </c>
      <c r="P685" s="114"/>
      <c r="Q685" s="114">
        <f>SUM(Q670:Q684)</f>
        <v>0</v>
      </c>
      <c r="R685" s="114">
        <f>SUM(R670:R684)</f>
        <v>0</v>
      </c>
      <c r="S685" s="115">
        <f>SUM(S670:S684)</f>
        <v>0</v>
      </c>
      <c r="T685" s="116"/>
      <c r="U685" s="6">
        <v>1</v>
      </c>
      <c r="V685" s="6"/>
      <c r="W685" s="6"/>
      <c r="X685" s="100">
        <f>SUM(P685:R685)</f>
        <v>0</v>
      </c>
      <c r="Y685" s="6" t="str">
        <f>IF(X685&lt;&gt;S685,"erro","ok")</f>
        <v>ok</v>
      </c>
      <c r="Z685" s="6"/>
      <c r="AA685" s="203"/>
      <c r="AB685" s="111"/>
      <c r="AC685" s="112"/>
      <c r="AD685" s="112"/>
      <c r="AE685" s="112"/>
      <c r="AF685" s="112"/>
      <c r="AG685" s="112"/>
      <c r="AH685" s="112"/>
      <c r="AI685" s="112"/>
      <c r="AJ685" s="112"/>
      <c r="AK685" s="112"/>
      <c r="AL685" s="83"/>
      <c r="AM685" s="113" t="s">
        <v>377</v>
      </c>
      <c r="AN685" s="114">
        <v>0</v>
      </c>
      <c r="AO685" s="114">
        <v>0</v>
      </c>
      <c r="AP685" s="114">
        <v>0</v>
      </c>
      <c r="AQ685" s="115">
        <v>0</v>
      </c>
      <c r="AR685" s="48" t="str">
        <f t="shared" ref="AR685:BF698" si="231">IF(AB685=D685,"ok","revisar")</f>
        <v>ok</v>
      </c>
      <c r="AS685" s="48" t="str">
        <f t="shared" si="231"/>
        <v>ok</v>
      </c>
      <c r="AT685" s="48" t="str">
        <f t="shared" si="231"/>
        <v>ok</v>
      </c>
      <c r="AU685" s="48" t="str">
        <f t="shared" si="231"/>
        <v>ok</v>
      </c>
      <c r="AV685" s="48" t="str">
        <f t="shared" si="231"/>
        <v>ok</v>
      </c>
      <c r="AW685" s="48" t="str">
        <f t="shared" si="231"/>
        <v>ok</v>
      </c>
      <c r="AX685" s="48" t="str">
        <f t="shared" si="231"/>
        <v>ok</v>
      </c>
      <c r="AY685" s="48" t="str">
        <f t="shared" si="231"/>
        <v>ok</v>
      </c>
      <c r="AZ685" s="48" t="str">
        <f t="shared" si="231"/>
        <v>ok</v>
      </c>
      <c r="BA685" s="48" t="str">
        <f t="shared" si="231"/>
        <v>ok</v>
      </c>
      <c r="BB685" s="48" t="str">
        <f t="shared" si="231"/>
        <v>ok</v>
      </c>
      <c r="BC685" s="48" t="str">
        <f t="shared" si="231"/>
        <v>revisar</v>
      </c>
      <c r="BD685" s="48" t="str">
        <f t="shared" si="231"/>
        <v>ok</v>
      </c>
      <c r="BE685" s="48" t="str">
        <f t="shared" si="231"/>
        <v>ok</v>
      </c>
      <c r="BF685" s="48" t="str">
        <f t="shared" si="231"/>
        <v>ok</v>
      </c>
      <c r="BG685" s="48" t="str">
        <f t="shared" si="230"/>
        <v>ok</v>
      </c>
    </row>
    <row r="686" spans="1:59" ht="6" customHeight="1">
      <c r="A686" s="38"/>
      <c r="B686" s="74"/>
      <c r="C686" s="38"/>
      <c r="D686" s="117"/>
      <c r="E686" s="118"/>
      <c r="F686" s="119"/>
      <c r="G686" s="119"/>
      <c r="H686" s="118"/>
      <c r="I686" s="120"/>
      <c r="J686" s="118"/>
      <c r="K686" s="118"/>
      <c r="L686" s="118"/>
      <c r="M686" s="118"/>
      <c r="N686" s="6"/>
      <c r="O686" s="118"/>
      <c r="P686" s="118"/>
      <c r="Q686" s="118"/>
      <c r="R686" s="118"/>
      <c r="S686" s="121"/>
      <c r="T686" s="6"/>
      <c r="U686" s="6"/>
      <c r="V686" s="6">
        <f t="shared" ref="V686:V694" si="232">D686</f>
        <v>0</v>
      </c>
      <c r="W686" s="6">
        <f t="shared" ref="W686:W694" si="233">IF(L686=0,S686-Q686-(TRUNC(TRUNC(J686*(1+N686),2)*I686,2)))</f>
        <v>0</v>
      </c>
      <c r="X686" s="6"/>
      <c r="Y686" s="6"/>
      <c r="Z686" s="6"/>
      <c r="AA686" s="203"/>
      <c r="AB686" s="117"/>
      <c r="AC686" s="118"/>
      <c r="AD686" s="119"/>
      <c r="AE686" s="119"/>
      <c r="AF686" s="118"/>
      <c r="AG686" s="118"/>
      <c r="AH686" s="118"/>
      <c r="AI686" s="118"/>
      <c r="AJ686" s="118"/>
      <c r="AK686" s="118"/>
      <c r="AL686" s="6"/>
      <c r="AM686" s="118"/>
      <c r="AN686" s="118"/>
      <c r="AO686" s="118"/>
      <c r="AP686" s="118"/>
      <c r="AQ686" s="121"/>
      <c r="AR686" s="48" t="str">
        <f t="shared" si="231"/>
        <v>ok</v>
      </c>
      <c r="AS686" s="48" t="str">
        <f t="shared" si="231"/>
        <v>ok</v>
      </c>
      <c r="AT686" s="48" t="str">
        <f t="shared" si="231"/>
        <v>ok</v>
      </c>
      <c r="AU686" s="48" t="str">
        <f t="shared" si="231"/>
        <v>ok</v>
      </c>
      <c r="AV686" s="48" t="str">
        <f t="shared" si="231"/>
        <v>ok</v>
      </c>
      <c r="AW686" s="48" t="str">
        <f t="shared" si="231"/>
        <v>ok</v>
      </c>
      <c r="AX686" s="48" t="str">
        <f t="shared" si="231"/>
        <v>ok</v>
      </c>
      <c r="AY686" s="48" t="str">
        <f t="shared" si="231"/>
        <v>ok</v>
      </c>
      <c r="AZ686" s="48" t="str">
        <f t="shared" si="231"/>
        <v>ok</v>
      </c>
      <c r="BA686" s="48" t="str">
        <f t="shared" si="231"/>
        <v>ok</v>
      </c>
      <c r="BB686" s="48" t="str">
        <f t="shared" si="231"/>
        <v>ok</v>
      </c>
      <c r="BC686" s="48" t="str">
        <f t="shared" si="231"/>
        <v>ok</v>
      </c>
      <c r="BD686" s="48" t="str">
        <f t="shared" si="231"/>
        <v>ok</v>
      </c>
      <c r="BE686" s="48" t="str">
        <f t="shared" si="231"/>
        <v>ok</v>
      </c>
      <c r="BF686" s="48" t="str">
        <f t="shared" si="231"/>
        <v>ok</v>
      </c>
      <c r="BG686" s="48" t="str">
        <f t="shared" si="230"/>
        <v>ok</v>
      </c>
    </row>
    <row r="687" spans="1:59" ht="15" customHeight="1">
      <c r="A687" s="51"/>
      <c r="B687" s="52"/>
      <c r="C687" s="51"/>
      <c r="D687" s="79">
        <v>22</v>
      </c>
      <c r="E687" s="80"/>
      <c r="F687" s="80"/>
      <c r="G687" s="81" t="s">
        <v>1379</v>
      </c>
      <c r="H687" s="81"/>
      <c r="I687" s="82"/>
      <c r="J687" s="81"/>
      <c r="K687" s="81"/>
      <c r="L687" s="81"/>
      <c r="M687" s="81"/>
      <c r="N687" s="83"/>
      <c r="O687" s="81"/>
      <c r="P687" s="81"/>
      <c r="Q687" s="81"/>
      <c r="R687" s="81"/>
      <c r="S687" s="84">
        <f>S695</f>
        <v>0</v>
      </c>
      <c r="T687" s="6"/>
      <c r="U687" s="6"/>
      <c r="V687" s="6">
        <f t="shared" si="232"/>
        <v>22</v>
      </c>
      <c r="W687" s="6">
        <f t="shared" si="233"/>
        <v>0</v>
      </c>
      <c r="X687" s="6"/>
      <c r="Y687" s="6"/>
      <c r="Z687" s="6"/>
      <c r="AA687" s="203"/>
      <c r="AB687" s="79">
        <v>22</v>
      </c>
      <c r="AC687" s="80"/>
      <c r="AD687" s="80"/>
      <c r="AE687" s="81" t="s">
        <v>307</v>
      </c>
      <c r="AF687" s="81"/>
      <c r="AG687" s="81"/>
      <c r="AH687" s="81"/>
      <c r="AI687" s="81"/>
      <c r="AJ687" s="81"/>
      <c r="AK687" s="81"/>
      <c r="AL687" s="83"/>
      <c r="AM687" s="81"/>
      <c r="AN687" s="81"/>
      <c r="AO687" s="81"/>
      <c r="AP687" s="81"/>
      <c r="AQ687" s="84">
        <v>0</v>
      </c>
      <c r="AR687" s="48" t="str">
        <f t="shared" si="231"/>
        <v>ok</v>
      </c>
      <c r="AS687" s="48" t="str">
        <f t="shared" si="231"/>
        <v>ok</v>
      </c>
      <c r="AT687" s="48" t="str">
        <f t="shared" si="231"/>
        <v>ok</v>
      </c>
      <c r="AU687" s="48" t="str">
        <f t="shared" si="231"/>
        <v>revisar</v>
      </c>
      <c r="AV687" s="48" t="str">
        <f t="shared" si="231"/>
        <v>ok</v>
      </c>
      <c r="AW687" s="48" t="str">
        <f t="shared" si="231"/>
        <v>ok</v>
      </c>
      <c r="AX687" s="48" t="str">
        <f t="shared" si="231"/>
        <v>ok</v>
      </c>
      <c r="AY687" s="48" t="str">
        <f t="shared" si="231"/>
        <v>ok</v>
      </c>
      <c r="AZ687" s="48" t="str">
        <f t="shared" si="231"/>
        <v>ok</v>
      </c>
      <c r="BA687" s="48" t="str">
        <f t="shared" si="231"/>
        <v>ok</v>
      </c>
      <c r="BB687" s="48" t="str">
        <f t="shared" si="231"/>
        <v>ok</v>
      </c>
      <c r="BC687" s="48" t="str">
        <f t="shared" si="231"/>
        <v>ok</v>
      </c>
      <c r="BD687" s="48" t="str">
        <f t="shared" si="231"/>
        <v>ok</v>
      </c>
      <c r="BE687" s="48" t="str">
        <f t="shared" si="231"/>
        <v>ok</v>
      </c>
      <c r="BF687" s="48" t="str">
        <f t="shared" si="231"/>
        <v>ok</v>
      </c>
      <c r="BG687" s="48" t="str">
        <f t="shared" si="230"/>
        <v>ok</v>
      </c>
    </row>
    <row r="688" spans="1:59" ht="26.25" customHeight="1">
      <c r="A688" s="122"/>
      <c r="B688" s="123" t="e">
        <f t="shared" ref="B688:B693" si="234">S688/$S$697</f>
        <v>#DIV/0!</v>
      </c>
      <c r="C688" s="122"/>
      <c r="D688" s="124" t="s">
        <v>1380</v>
      </c>
      <c r="E688" s="132" t="s">
        <v>1381</v>
      </c>
      <c r="F688" s="125" t="s">
        <v>42</v>
      </c>
      <c r="G688" s="88" t="s">
        <v>1382</v>
      </c>
      <c r="H688" s="185" t="s">
        <v>46</v>
      </c>
      <c r="I688" s="200"/>
      <c r="J688" s="94"/>
      <c r="K688" s="94">
        <v>0.64</v>
      </c>
      <c r="L688" s="94">
        <v>33.69</v>
      </c>
      <c r="M688" s="186">
        <f>SUM(K688:L688)</f>
        <v>34.33</v>
      </c>
      <c r="N688" s="92">
        <v>0.25190000000000001</v>
      </c>
      <c r="O688" s="93">
        <f t="shared" ref="O688:O693" si="235">IF(N688="-",M688,(TRUNC(M688*(1+N688),2)))</f>
        <v>42.97</v>
      </c>
      <c r="P688" s="93"/>
      <c r="Q688" s="93">
        <f t="shared" ref="Q688:Q693" si="236">IF($L688=0,$S688,IF(K688=0,0,IF($N688&lt;&gt;"-",IFERROR(TRUNC(TRUNC((K688*(1+$N688)),2)*$I688,2),0),IFERROR(TRUNC(K688*$I688,2),0))))</f>
        <v>0</v>
      </c>
      <c r="R688" s="93">
        <f t="shared" ref="R688:R693" si="237">IF(L688=0,0,S688-Q688)</f>
        <v>0</v>
      </c>
      <c r="S688" s="94">
        <f t="shared" ref="S688:S693" si="238">IFERROR(ROUND(ROUND(O688,2)*ROUND(I688,2),2),0)</f>
        <v>0</v>
      </c>
      <c r="T688" s="118"/>
      <c r="U688" s="118"/>
      <c r="V688" s="6" t="str">
        <f t="shared" si="232"/>
        <v>22.1</v>
      </c>
      <c r="W688" s="6" t="b">
        <f t="shared" si="233"/>
        <v>0</v>
      </c>
      <c r="X688" s="118"/>
      <c r="Y688" s="118"/>
      <c r="Z688" s="118"/>
      <c r="AA688" s="204"/>
      <c r="AB688" s="85" t="s">
        <v>1380</v>
      </c>
      <c r="AC688" s="95">
        <v>0</v>
      </c>
      <c r="AD688" s="96">
        <v>0</v>
      </c>
      <c r="AE688" s="97" t="s">
        <v>64</v>
      </c>
      <c r="AF688" s="89" t="s">
        <v>64</v>
      </c>
      <c r="AG688" s="98">
        <v>0</v>
      </c>
      <c r="AH688" s="90" t="s">
        <v>64</v>
      </c>
      <c r="AI688" s="90" t="s">
        <v>64</v>
      </c>
      <c r="AJ688" s="90" t="s">
        <v>64</v>
      </c>
      <c r="AK688" s="91" t="s">
        <v>64</v>
      </c>
      <c r="AL688" s="99" t="s">
        <v>64</v>
      </c>
      <c r="AM688" s="93" t="s">
        <v>64</v>
      </c>
      <c r="AN688" s="93">
        <v>0</v>
      </c>
      <c r="AO688" s="93">
        <v>0</v>
      </c>
      <c r="AP688" s="93">
        <v>0</v>
      </c>
      <c r="AQ688" s="94">
        <v>0</v>
      </c>
      <c r="AR688" s="48" t="str">
        <f t="shared" si="231"/>
        <v>ok</v>
      </c>
      <c r="AS688" s="48" t="str">
        <f t="shared" si="231"/>
        <v>revisar</v>
      </c>
      <c r="AT688" s="48" t="str">
        <f t="shared" si="231"/>
        <v>revisar</v>
      </c>
      <c r="AU688" s="48" t="str">
        <f t="shared" si="231"/>
        <v>revisar</v>
      </c>
      <c r="AV688" s="48" t="str">
        <f t="shared" si="231"/>
        <v>revisar</v>
      </c>
      <c r="AW688" s="48" t="str">
        <f t="shared" si="231"/>
        <v>ok</v>
      </c>
      <c r="AX688" s="48" t="str">
        <f t="shared" si="231"/>
        <v>revisar</v>
      </c>
      <c r="AY688" s="48" t="str">
        <f t="shared" si="231"/>
        <v>revisar</v>
      </c>
      <c r="AZ688" s="48" t="str">
        <f t="shared" si="231"/>
        <v>revisar</v>
      </c>
      <c r="BA688" s="48" t="str">
        <f t="shared" si="231"/>
        <v>revisar</v>
      </c>
      <c r="BB688" s="48" t="str">
        <f t="shared" si="231"/>
        <v>revisar</v>
      </c>
      <c r="BC688" s="48" t="str">
        <f t="shared" si="231"/>
        <v>revisar</v>
      </c>
      <c r="BD688" s="48" t="str">
        <f t="shared" si="231"/>
        <v>ok</v>
      </c>
      <c r="BE688" s="48" t="str">
        <f t="shared" si="231"/>
        <v>ok</v>
      </c>
      <c r="BF688" s="48" t="str">
        <f t="shared" si="231"/>
        <v>ok</v>
      </c>
      <c r="BG688" s="48" t="str">
        <f t="shared" si="230"/>
        <v>ok</v>
      </c>
    </row>
    <row r="689" spans="1:59" ht="26.25" customHeight="1">
      <c r="A689" s="122"/>
      <c r="B689" s="123" t="e">
        <f t="shared" si="234"/>
        <v>#DIV/0!</v>
      </c>
      <c r="C689" s="122"/>
      <c r="D689" s="124" t="s">
        <v>1383</v>
      </c>
      <c r="E689" s="86" t="s">
        <v>1384</v>
      </c>
      <c r="F689" s="125" t="s">
        <v>42</v>
      </c>
      <c r="G689" s="88" t="s">
        <v>1385</v>
      </c>
      <c r="H689" s="185" t="s">
        <v>46</v>
      </c>
      <c r="I689" s="200"/>
      <c r="J689" s="94"/>
      <c r="K689" s="94">
        <v>0.64</v>
      </c>
      <c r="L689" s="94">
        <v>53.63</v>
      </c>
      <c r="M689" s="186">
        <f t="shared" ref="M689:M693" si="239">SUM(K689:L689)</f>
        <v>54.27</v>
      </c>
      <c r="N689" s="92">
        <v>0.25190000000000001</v>
      </c>
      <c r="O689" s="93">
        <f t="shared" si="235"/>
        <v>67.94</v>
      </c>
      <c r="P689" s="93"/>
      <c r="Q689" s="93">
        <f t="shared" si="236"/>
        <v>0</v>
      </c>
      <c r="R689" s="93">
        <f t="shared" si="237"/>
        <v>0</v>
      </c>
      <c r="S689" s="94">
        <f t="shared" si="238"/>
        <v>0</v>
      </c>
      <c r="T689" s="118"/>
      <c r="U689" s="118"/>
      <c r="V689" s="6" t="str">
        <f t="shared" si="232"/>
        <v>22.2</v>
      </c>
      <c r="W689" s="6" t="b">
        <f t="shared" si="233"/>
        <v>0</v>
      </c>
      <c r="X689" s="118"/>
      <c r="Y689" s="118"/>
      <c r="Z689" s="118"/>
      <c r="AA689" s="204"/>
      <c r="AB689" s="85" t="s">
        <v>1383</v>
      </c>
      <c r="AC689" s="95">
        <v>0</v>
      </c>
      <c r="AD689" s="96">
        <v>0</v>
      </c>
      <c r="AE689" s="97" t="s">
        <v>64</v>
      </c>
      <c r="AF689" s="89" t="s">
        <v>64</v>
      </c>
      <c r="AG689" s="98">
        <v>0</v>
      </c>
      <c r="AH689" s="90" t="s">
        <v>64</v>
      </c>
      <c r="AI689" s="90" t="s">
        <v>64</v>
      </c>
      <c r="AJ689" s="90" t="s">
        <v>64</v>
      </c>
      <c r="AK689" s="91" t="s">
        <v>64</v>
      </c>
      <c r="AL689" s="99" t="s">
        <v>64</v>
      </c>
      <c r="AM689" s="93" t="s">
        <v>64</v>
      </c>
      <c r="AN689" s="93">
        <v>0</v>
      </c>
      <c r="AO689" s="93">
        <v>0</v>
      </c>
      <c r="AP689" s="93">
        <v>0</v>
      </c>
      <c r="AQ689" s="94">
        <v>0</v>
      </c>
      <c r="AR689" s="48" t="str">
        <f t="shared" si="231"/>
        <v>ok</v>
      </c>
      <c r="AS689" s="48" t="str">
        <f t="shared" si="231"/>
        <v>revisar</v>
      </c>
      <c r="AT689" s="48" t="str">
        <f t="shared" si="231"/>
        <v>revisar</v>
      </c>
      <c r="AU689" s="48" t="str">
        <f t="shared" si="231"/>
        <v>revisar</v>
      </c>
      <c r="AV689" s="48" t="str">
        <f t="shared" si="231"/>
        <v>revisar</v>
      </c>
      <c r="AW689" s="48" t="str">
        <f t="shared" si="231"/>
        <v>ok</v>
      </c>
      <c r="AX689" s="48" t="str">
        <f t="shared" si="231"/>
        <v>revisar</v>
      </c>
      <c r="AY689" s="48" t="str">
        <f t="shared" si="231"/>
        <v>revisar</v>
      </c>
      <c r="AZ689" s="48" t="str">
        <f t="shared" si="231"/>
        <v>revisar</v>
      </c>
      <c r="BA689" s="48" t="str">
        <f t="shared" si="231"/>
        <v>revisar</v>
      </c>
      <c r="BB689" s="48" t="str">
        <f t="shared" si="231"/>
        <v>revisar</v>
      </c>
      <c r="BC689" s="48" t="str">
        <f t="shared" si="231"/>
        <v>revisar</v>
      </c>
      <c r="BD689" s="48" t="str">
        <f t="shared" si="231"/>
        <v>ok</v>
      </c>
      <c r="BE689" s="48" t="str">
        <f t="shared" si="231"/>
        <v>ok</v>
      </c>
      <c r="BF689" s="48" t="str">
        <f t="shared" si="231"/>
        <v>ok</v>
      </c>
      <c r="BG689" s="48" t="str">
        <f t="shared" si="230"/>
        <v>ok</v>
      </c>
    </row>
    <row r="690" spans="1:59" ht="26.25" customHeight="1">
      <c r="A690" s="122"/>
      <c r="B690" s="123" t="e">
        <f t="shared" si="234"/>
        <v>#DIV/0!</v>
      </c>
      <c r="C690" s="122"/>
      <c r="D690" s="124" t="s">
        <v>1386</v>
      </c>
      <c r="E690" s="86" t="s">
        <v>1387</v>
      </c>
      <c r="F690" s="125" t="s">
        <v>42</v>
      </c>
      <c r="G690" s="88" t="s">
        <v>1388</v>
      </c>
      <c r="H690" s="185" t="s">
        <v>46</v>
      </c>
      <c r="I690" s="200"/>
      <c r="J690" s="94"/>
      <c r="K690" s="94">
        <v>0.64</v>
      </c>
      <c r="L690" s="94">
        <v>92.73</v>
      </c>
      <c r="M690" s="186">
        <f t="shared" si="239"/>
        <v>93.37</v>
      </c>
      <c r="N690" s="92">
        <v>0.25190000000000001</v>
      </c>
      <c r="O690" s="93">
        <f t="shared" si="235"/>
        <v>116.88</v>
      </c>
      <c r="P690" s="93"/>
      <c r="Q690" s="93">
        <f t="shared" si="236"/>
        <v>0</v>
      </c>
      <c r="R690" s="93">
        <f t="shared" si="237"/>
        <v>0</v>
      </c>
      <c r="S690" s="94">
        <f t="shared" si="238"/>
        <v>0</v>
      </c>
      <c r="T690" s="118"/>
      <c r="U690" s="118"/>
      <c r="V690" s="6" t="str">
        <f t="shared" si="232"/>
        <v>22.3</v>
      </c>
      <c r="W690" s="6" t="b">
        <f t="shared" si="233"/>
        <v>0</v>
      </c>
      <c r="X690" s="118"/>
      <c r="Y690" s="118"/>
      <c r="Z690" s="118"/>
      <c r="AA690" s="204"/>
      <c r="AB690" s="85" t="s">
        <v>1386</v>
      </c>
      <c r="AC690" s="95">
        <v>0</v>
      </c>
      <c r="AD690" s="96">
        <v>0</v>
      </c>
      <c r="AE690" s="97" t="s">
        <v>64</v>
      </c>
      <c r="AF690" s="89" t="s">
        <v>64</v>
      </c>
      <c r="AG690" s="98">
        <v>0</v>
      </c>
      <c r="AH690" s="90" t="s">
        <v>64</v>
      </c>
      <c r="AI690" s="90" t="s">
        <v>64</v>
      </c>
      <c r="AJ690" s="90" t="s">
        <v>64</v>
      </c>
      <c r="AK690" s="91" t="s">
        <v>64</v>
      </c>
      <c r="AL690" s="99" t="s">
        <v>64</v>
      </c>
      <c r="AM690" s="93" t="s">
        <v>64</v>
      </c>
      <c r="AN690" s="93">
        <v>0</v>
      </c>
      <c r="AO690" s="93">
        <v>0</v>
      </c>
      <c r="AP690" s="93">
        <v>0</v>
      </c>
      <c r="AQ690" s="94">
        <v>0</v>
      </c>
      <c r="AR690" s="48" t="str">
        <f t="shared" si="231"/>
        <v>ok</v>
      </c>
      <c r="AS690" s="48" t="str">
        <f t="shared" si="231"/>
        <v>revisar</v>
      </c>
      <c r="AT690" s="48" t="str">
        <f t="shared" si="231"/>
        <v>revisar</v>
      </c>
      <c r="AU690" s="48" t="str">
        <f t="shared" si="231"/>
        <v>revisar</v>
      </c>
      <c r="AV690" s="48" t="str">
        <f t="shared" si="231"/>
        <v>revisar</v>
      </c>
      <c r="AW690" s="48" t="str">
        <f t="shared" si="231"/>
        <v>ok</v>
      </c>
      <c r="AX690" s="48" t="str">
        <f t="shared" si="231"/>
        <v>revisar</v>
      </c>
      <c r="AY690" s="48" t="str">
        <f t="shared" si="231"/>
        <v>revisar</v>
      </c>
      <c r="AZ690" s="48" t="str">
        <f t="shared" si="231"/>
        <v>revisar</v>
      </c>
      <c r="BA690" s="48" t="str">
        <f t="shared" si="231"/>
        <v>revisar</v>
      </c>
      <c r="BB690" s="48" t="str">
        <f t="shared" si="231"/>
        <v>revisar</v>
      </c>
      <c r="BC690" s="48" t="str">
        <f t="shared" si="231"/>
        <v>revisar</v>
      </c>
      <c r="BD690" s="48" t="str">
        <f t="shared" si="231"/>
        <v>ok</v>
      </c>
      <c r="BE690" s="48" t="str">
        <f t="shared" si="231"/>
        <v>ok</v>
      </c>
      <c r="BF690" s="48" t="str">
        <f t="shared" si="231"/>
        <v>ok</v>
      </c>
      <c r="BG690" s="48" t="str">
        <f t="shared" si="230"/>
        <v>ok</v>
      </c>
    </row>
    <row r="691" spans="1:59" ht="26.25" customHeight="1">
      <c r="A691" s="122"/>
      <c r="B691" s="123" t="e">
        <f t="shared" si="234"/>
        <v>#DIV/0!</v>
      </c>
      <c r="C691" s="122"/>
      <c r="D691" s="124" t="s">
        <v>1389</v>
      </c>
      <c r="E691" s="86" t="s">
        <v>1390</v>
      </c>
      <c r="F691" s="125" t="s">
        <v>42</v>
      </c>
      <c r="G691" s="88" t="s">
        <v>1391</v>
      </c>
      <c r="H691" s="185" t="s">
        <v>76</v>
      </c>
      <c r="I691" s="200"/>
      <c r="J691" s="94"/>
      <c r="K691" s="94">
        <v>191.07</v>
      </c>
      <c r="L691" s="94">
        <v>1058.32</v>
      </c>
      <c r="M691" s="186">
        <f t="shared" si="239"/>
        <v>1249.3899999999999</v>
      </c>
      <c r="N691" s="92">
        <v>0.25190000000000001</v>
      </c>
      <c r="O691" s="93">
        <f t="shared" si="235"/>
        <v>1564.11</v>
      </c>
      <c r="P691" s="93"/>
      <c r="Q691" s="93">
        <f t="shared" si="236"/>
        <v>0</v>
      </c>
      <c r="R691" s="93">
        <f t="shared" si="237"/>
        <v>0</v>
      </c>
      <c r="S691" s="94">
        <f t="shared" si="238"/>
        <v>0</v>
      </c>
      <c r="T691" s="118"/>
      <c r="U691" s="118"/>
      <c r="V691" s="6" t="str">
        <f t="shared" si="232"/>
        <v>22.4</v>
      </c>
      <c r="W691" s="6" t="b">
        <f t="shared" si="233"/>
        <v>0</v>
      </c>
      <c r="X691" s="118"/>
      <c r="Y691" s="118"/>
      <c r="Z691" s="118"/>
      <c r="AA691" s="204"/>
      <c r="AB691" s="85" t="s">
        <v>1389</v>
      </c>
      <c r="AC691" s="95">
        <v>0</v>
      </c>
      <c r="AD691" s="96">
        <v>0</v>
      </c>
      <c r="AE691" s="97" t="s">
        <v>64</v>
      </c>
      <c r="AF691" s="89" t="s">
        <v>64</v>
      </c>
      <c r="AG691" s="98">
        <v>0</v>
      </c>
      <c r="AH691" s="90" t="s">
        <v>64</v>
      </c>
      <c r="AI691" s="90" t="s">
        <v>64</v>
      </c>
      <c r="AJ691" s="90" t="s">
        <v>64</v>
      </c>
      <c r="AK691" s="91" t="s">
        <v>64</v>
      </c>
      <c r="AL691" s="99" t="s">
        <v>64</v>
      </c>
      <c r="AM691" s="93" t="s">
        <v>64</v>
      </c>
      <c r="AN691" s="93">
        <v>0</v>
      </c>
      <c r="AO691" s="93">
        <v>0</v>
      </c>
      <c r="AP691" s="93">
        <v>0</v>
      </c>
      <c r="AQ691" s="94">
        <v>0</v>
      </c>
      <c r="AR691" s="48" t="str">
        <f t="shared" si="231"/>
        <v>ok</v>
      </c>
      <c r="AS691" s="48" t="str">
        <f t="shared" si="231"/>
        <v>revisar</v>
      </c>
      <c r="AT691" s="48" t="str">
        <f t="shared" si="231"/>
        <v>revisar</v>
      </c>
      <c r="AU691" s="48" t="str">
        <f t="shared" si="231"/>
        <v>revisar</v>
      </c>
      <c r="AV691" s="48" t="str">
        <f t="shared" si="231"/>
        <v>revisar</v>
      </c>
      <c r="AW691" s="48" t="str">
        <f t="shared" si="231"/>
        <v>ok</v>
      </c>
      <c r="AX691" s="48" t="str">
        <f t="shared" si="231"/>
        <v>revisar</v>
      </c>
      <c r="AY691" s="48" t="str">
        <f t="shared" si="231"/>
        <v>revisar</v>
      </c>
      <c r="AZ691" s="48" t="str">
        <f t="shared" si="231"/>
        <v>revisar</v>
      </c>
      <c r="BA691" s="48" t="str">
        <f t="shared" si="231"/>
        <v>revisar</v>
      </c>
      <c r="BB691" s="48" t="str">
        <f t="shared" si="231"/>
        <v>revisar</v>
      </c>
      <c r="BC691" s="48" t="str">
        <f t="shared" si="231"/>
        <v>revisar</v>
      </c>
      <c r="BD691" s="48" t="str">
        <f t="shared" si="231"/>
        <v>ok</v>
      </c>
      <c r="BE691" s="48" t="str">
        <f t="shared" si="231"/>
        <v>ok</v>
      </c>
      <c r="BF691" s="48" t="str">
        <f t="shared" si="231"/>
        <v>ok</v>
      </c>
      <c r="BG691" s="48" t="str">
        <f t="shared" si="230"/>
        <v>ok</v>
      </c>
    </row>
    <row r="692" spans="1:59" ht="26.25" customHeight="1">
      <c r="A692" s="122"/>
      <c r="B692" s="123" t="e">
        <f t="shared" si="234"/>
        <v>#DIV/0!</v>
      </c>
      <c r="C692" s="122"/>
      <c r="D692" s="124" t="s">
        <v>1392</v>
      </c>
      <c r="E692" s="86" t="s">
        <v>1393</v>
      </c>
      <c r="F692" s="125" t="s">
        <v>42</v>
      </c>
      <c r="G692" s="88" t="s">
        <v>1394</v>
      </c>
      <c r="H692" s="185" t="s">
        <v>76</v>
      </c>
      <c r="I692" s="200"/>
      <c r="J692" s="94"/>
      <c r="K692" s="94">
        <v>134.51</v>
      </c>
      <c r="L692" s="94">
        <v>645.69000000000005</v>
      </c>
      <c r="M692" s="186">
        <f t="shared" si="239"/>
        <v>780.2</v>
      </c>
      <c r="N692" s="92">
        <v>0.25190000000000001</v>
      </c>
      <c r="O692" s="93">
        <f t="shared" si="235"/>
        <v>976.73</v>
      </c>
      <c r="P692" s="93"/>
      <c r="Q692" s="93">
        <f t="shared" si="236"/>
        <v>0</v>
      </c>
      <c r="R692" s="93">
        <f t="shared" si="237"/>
        <v>0</v>
      </c>
      <c r="S692" s="94">
        <f t="shared" si="238"/>
        <v>0</v>
      </c>
      <c r="T692" s="118"/>
      <c r="U692" s="118"/>
      <c r="V692" s="6" t="str">
        <f t="shared" si="232"/>
        <v>22.5</v>
      </c>
      <c r="W692" s="6" t="b">
        <f t="shared" si="233"/>
        <v>0</v>
      </c>
      <c r="X692" s="118"/>
      <c r="Y692" s="118"/>
      <c r="Z692" s="118"/>
      <c r="AA692" s="204"/>
      <c r="AB692" s="85" t="s">
        <v>1392</v>
      </c>
      <c r="AC692" s="95">
        <v>0</v>
      </c>
      <c r="AD692" s="96">
        <v>0</v>
      </c>
      <c r="AE692" s="97" t="s">
        <v>64</v>
      </c>
      <c r="AF692" s="89" t="s">
        <v>64</v>
      </c>
      <c r="AG692" s="98">
        <v>0</v>
      </c>
      <c r="AH692" s="90" t="s">
        <v>64</v>
      </c>
      <c r="AI692" s="90" t="s">
        <v>64</v>
      </c>
      <c r="AJ692" s="90" t="s">
        <v>64</v>
      </c>
      <c r="AK692" s="91" t="s">
        <v>64</v>
      </c>
      <c r="AL692" s="99" t="s">
        <v>64</v>
      </c>
      <c r="AM692" s="93" t="s">
        <v>64</v>
      </c>
      <c r="AN692" s="93">
        <v>0</v>
      </c>
      <c r="AO692" s="93">
        <v>0</v>
      </c>
      <c r="AP692" s="93">
        <v>0</v>
      </c>
      <c r="AQ692" s="94">
        <v>0</v>
      </c>
      <c r="AR692" s="48" t="str">
        <f t="shared" si="231"/>
        <v>ok</v>
      </c>
      <c r="AS692" s="48" t="str">
        <f t="shared" si="231"/>
        <v>revisar</v>
      </c>
      <c r="AT692" s="48" t="str">
        <f t="shared" si="231"/>
        <v>revisar</v>
      </c>
      <c r="AU692" s="48" t="str">
        <f t="shared" si="231"/>
        <v>revisar</v>
      </c>
      <c r="AV692" s="48" t="str">
        <f t="shared" si="231"/>
        <v>revisar</v>
      </c>
      <c r="AW692" s="48" t="str">
        <f t="shared" si="231"/>
        <v>ok</v>
      </c>
      <c r="AX692" s="48" t="str">
        <f t="shared" si="231"/>
        <v>revisar</v>
      </c>
      <c r="AY692" s="48" t="str">
        <f t="shared" si="231"/>
        <v>revisar</v>
      </c>
      <c r="AZ692" s="48" t="str">
        <f t="shared" si="231"/>
        <v>revisar</v>
      </c>
      <c r="BA692" s="48" t="str">
        <f t="shared" si="231"/>
        <v>revisar</v>
      </c>
      <c r="BB692" s="48" t="str">
        <f t="shared" si="231"/>
        <v>revisar</v>
      </c>
      <c r="BC692" s="48" t="str">
        <f t="shared" si="231"/>
        <v>revisar</v>
      </c>
      <c r="BD692" s="48" t="str">
        <f t="shared" si="231"/>
        <v>ok</v>
      </c>
      <c r="BE692" s="48" t="str">
        <f t="shared" si="231"/>
        <v>ok</v>
      </c>
      <c r="BF692" s="48" t="str">
        <f t="shared" si="231"/>
        <v>ok</v>
      </c>
      <c r="BG692" s="48" t="str">
        <f t="shared" si="230"/>
        <v>ok</v>
      </c>
    </row>
    <row r="693" spans="1:59" ht="26.25" customHeight="1">
      <c r="A693" s="122"/>
      <c r="B693" s="123" t="e">
        <f t="shared" si="234"/>
        <v>#DIV/0!</v>
      </c>
      <c r="C693" s="122"/>
      <c r="D693" s="124" t="s">
        <v>1395</v>
      </c>
      <c r="E693" s="86">
        <v>101894</v>
      </c>
      <c r="F693" s="125" t="s">
        <v>28</v>
      </c>
      <c r="G693" s="88" t="s">
        <v>1396</v>
      </c>
      <c r="H693" s="185" t="s">
        <v>76</v>
      </c>
      <c r="I693" s="200"/>
      <c r="J693" s="94"/>
      <c r="K693" s="94">
        <v>33.5</v>
      </c>
      <c r="L693" s="94">
        <v>118.05</v>
      </c>
      <c r="M693" s="186">
        <f t="shared" si="239"/>
        <v>151.55000000000001</v>
      </c>
      <c r="N693" s="92">
        <v>0.25190000000000001</v>
      </c>
      <c r="O693" s="93">
        <f t="shared" si="235"/>
        <v>189.72</v>
      </c>
      <c r="P693" s="93"/>
      <c r="Q693" s="93">
        <f t="shared" si="236"/>
        <v>0</v>
      </c>
      <c r="R693" s="93">
        <f t="shared" si="237"/>
        <v>0</v>
      </c>
      <c r="S693" s="94">
        <f t="shared" si="238"/>
        <v>0</v>
      </c>
      <c r="T693" s="118"/>
      <c r="U693" s="118"/>
      <c r="V693" s="6" t="str">
        <f t="shared" si="232"/>
        <v>22.6</v>
      </c>
      <c r="W693" s="6" t="b">
        <f t="shared" si="233"/>
        <v>0</v>
      </c>
      <c r="X693" s="118"/>
      <c r="Y693" s="118"/>
      <c r="Z693" s="118"/>
      <c r="AA693" s="204"/>
      <c r="AB693" s="85" t="s">
        <v>1395</v>
      </c>
      <c r="AC693" s="95">
        <v>0</v>
      </c>
      <c r="AD693" s="96">
        <v>0</v>
      </c>
      <c r="AE693" s="97" t="s">
        <v>64</v>
      </c>
      <c r="AF693" s="89" t="s">
        <v>64</v>
      </c>
      <c r="AG693" s="98">
        <v>0</v>
      </c>
      <c r="AH693" s="90" t="s">
        <v>64</v>
      </c>
      <c r="AI693" s="90" t="s">
        <v>64</v>
      </c>
      <c r="AJ693" s="90" t="s">
        <v>64</v>
      </c>
      <c r="AK693" s="91" t="s">
        <v>64</v>
      </c>
      <c r="AL693" s="99" t="s">
        <v>64</v>
      </c>
      <c r="AM693" s="93" t="s">
        <v>64</v>
      </c>
      <c r="AN693" s="93">
        <v>0</v>
      </c>
      <c r="AO693" s="93">
        <v>0</v>
      </c>
      <c r="AP693" s="93">
        <v>0</v>
      </c>
      <c r="AQ693" s="94">
        <v>0</v>
      </c>
      <c r="AR693" s="48" t="str">
        <f t="shared" si="231"/>
        <v>ok</v>
      </c>
      <c r="AS693" s="48" t="str">
        <f t="shared" si="231"/>
        <v>revisar</v>
      </c>
      <c r="AT693" s="48" t="str">
        <f t="shared" si="231"/>
        <v>revisar</v>
      </c>
      <c r="AU693" s="48" t="str">
        <f t="shared" si="231"/>
        <v>revisar</v>
      </c>
      <c r="AV693" s="48" t="str">
        <f t="shared" si="231"/>
        <v>revisar</v>
      </c>
      <c r="AW693" s="48" t="str">
        <f t="shared" si="231"/>
        <v>ok</v>
      </c>
      <c r="AX693" s="48" t="str">
        <f t="shared" si="231"/>
        <v>revisar</v>
      </c>
      <c r="AY693" s="48" t="str">
        <f t="shared" si="231"/>
        <v>revisar</v>
      </c>
      <c r="AZ693" s="48" t="str">
        <f t="shared" si="231"/>
        <v>revisar</v>
      </c>
      <c r="BA693" s="48" t="str">
        <f t="shared" si="231"/>
        <v>revisar</v>
      </c>
      <c r="BB693" s="48" t="str">
        <f t="shared" si="231"/>
        <v>revisar</v>
      </c>
      <c r="BC693" s="48" t="str">
        <f t="shared" si="231"/>
        <v>revisar</v>
      </c>
      <c r="BD693" s="48" t="str">
        <f t="shared" si="231"/>
        <v>ok</v>
      </c>
      <c r="BE693" s="48" t="str">
        <f t="shared" si="231"/>
        <v>ok</v>
      </c>
      <c r="BF693" s="48" t="str">
        <f t="shared" si="231"/>
        <v>ok</v>
      </c>
      <c r="BG693" s="48" t="str">
        <f t="shared" si="230"/>
        <v>ok</v>
      </c>
    </row>
    <row r="694" spans="1:59" ht="6" customHeight="1">
      <c r="A694" s="122"/>
      <c r="B694" s="123"/>
      <c r="C694" s="122"/>
      <c r="D694" s="102"/>
      <c r="E694" s="102"/>
      <c r="F694" s="102"/>
      <c r="G694" s="127"/>
      <c r="H694" s="101"/>
      <c r="I694" s="188"/>
      <c r="J694" s="193"/>
      <c r="K694" s="193"/>
      <c r="L694" s="193"/>
      <c r="M694" s="190"/>
      <c r="N694" s="129"/>
      <c r="O694" s="109"/>
      <c r="P694" s="109"/>
      <c r="Q694" s="109"/>
      <c r="R694" s="109"/>
      <c r="S694" s="110"/>
      <c r="T694" s="118"/>
      <c r="U694" s="118"/>
      <c r="V694" s="6">
        <f t="shared" si="232"/>
        <v>0</v>
      </c>
      <c r="W694" s="6">
        <f t="shared" si="233"/>
        <v>0</v>
      </c>
      <c r="X694" s="118"/>
      <c r="Y694" s="118"/>
      <c r="Z694" s="118"/>
      <c r="AA694" s="204"/>
      <c r="AB694" s="102"/>
      <c r="AC694" s="102"/>
      <c r="AD694" s="102"/>
      <c r="AE694" s="127"/>
      <c r="AF694" s="102"/>
      <c r="AG694" s="131"/>
      <c r="AH694" s="128"/>
      <c r="AI694" s="128"/>
      <c r="AJ694" s="128"/>
      <c r="AK694" s="107"/>
      <c r="AL694" s="129"/>
      <c r="AM694" s="109"/>
      <c r="AN694" s="109"/>
      <c r="AO694" s="109"/>
      <c r="AP694" s="109"/>
      <c r="AQ694" s="110"/>
      <c r="AR694" s="48" t="str">
        <f t="shared" si="231"/>
        <v>ok</v>
      </c>
      <c r="AS694" s="48" t="str">
        <f t="shared" si="231"/>
        <v>ok</v>
      </c>
      <c r="AT694" s="48" t="str">
        <f t="shared" si="231"/>
        <v>ok</v>
      </c>
      <c r="AU694" s="48" t="str">
        <f t="shared" si="231"/>
        <v>ok</v>
      </c>
      <c r="AV694" s="48" t="str">
        <f t="shared" si="231"/>
        <v>ok</v>
      </c>
      <c r="AW694" s="48" t="str">
        <f t="shared" si="231"/>
        <v>ok</v>
      </c>
      <c r="AX694" s="48" t="str">
        <f t="shared" si="231"/>
        <v>ok</v>
      </c>
      <c r="AY694" s="48" t="str">
        <f t="shared" si="231"/>
        <v>ok</v>
      </c>
      <c r="AZ694" s="48" t="str">
        <f t="shared" si="231"/>
        <v>ok</v>
      </c>
      <c r="BA694" s="48" t="str">
        <f t="shared" si="231"/>
        <v>ok</v>
      </c>
      <c r="BB694" s="48" t="str">
        <f t="shared" si="231"/>
        <v>ok</v>
      </c>
      <c r="BC694" s="48" t="str">
        <f t="shared" si="231"/>
        <v>ok</v>
      </c>
      <c r="BD694" s="48" t="str">
        <f t="shared" si="231"/>
        <v>ok</v>
      </c>
      <c r="BE694" s="48" t="str">
        <f t="shared" si="231"/>
        <v>ok</v>
      </c>
      <c r="BF694" s="48" t="str">
        <f t="shared" si="231"/>
        <v>ok</v>
      </c>
      <c r="BG694" s="48" t="str">
        <f t="shared" si="230"/>
        <v>ok</v>
      </c>
    </row>
    <row r="695" spans="1:59" ht="15" customHeight="1">
      <c r="A695" s="51"/>
      <c r="B695" s="52"/>
      <c r="C695" s="51"/>
      <c r="D695" s="111"/>
      <c r="E695" s="112"/>
      <c r="F695" s="112"/>
      <c r="G695" s="112"/>
      <c r="H695" s="191"/>
      <c r="I695" s="192"/>
      <c r="J695" s="191"/>
      <c r="K695" s="191"/>
      <c r="L695" s="191"/>
      <c r="M695" s="191"/>
      <c r="N695" s="83"/>
      <c r="O695" s="113" t="str">
        <f>CONCATENATE("Subtotal ",G687)</f>
        <v>Subtotal ELÉTRICA</v>
      </c>
      <c r="P695" s="114"/>
      <c r="Q695" s="114">
        <f>SUM(Q688:Q694)</f>
        <v>0</v>
      </c>
      <c r="R695" s="114">
        <f>SUM(R688:R694)</f>
        <v>0</v>
      </c>
      <c r="S695" s="115">
        <f>SUM(S688:S694)</f>
        <v>0</v>
      </c>
      <c r="T695" s="116"/>
      <c r="U695" s="6">
        <v>1</v>
      </c>
      <c r="V695" s="6"/>
      <c r="W695" s="6"/>
      <c r="X695" s="100">
        <f>SUM(P695:R695)</f>
        <v>0</v>
      </c>
      <c r="Y695" s="6" t="str">
        <f>IF(X695&lt;&gt;S695,"erro","ok")</f>
        <v>ok</v>
      </c>
      <c r="Z695" s="6"/>
      <c r="AA695" s="203"/>
      <c r="AB695" s="111"/>
      <c r="AC695" s="112"/>
      <c r="AD695" s="112"/>
      <c r="AE695" s="112"/>
      <c r="AF695" s="112"/>
      <c r="AG695" s="112"/>
      <c r="AH695" s="112"/>
      <c r="AI695" s="112"/>
      <c r="AJ695" s="112"/>
      <c r="AK695" s="112"/>
      <c r="AL695" s="83"/>
      <c r="AM695" s="113" t="s">
        <v>377</v>
      </c>
      <c r="AN695" s="114">
        <v>0</v>
      </c>
      <c r="AO695" s="114">
        <v>0</v>
      </c>
      <c r="AP695" s="114">
        <v>0</v>
      </c>
      <c r="AQ695" s="115">
        <v>0</v>
      </c>
      <c r="AR695" s="48" t="str">
        <f t="shared" si="231"/>
        <v>ok</v>
      </c>
      <c r="AS695" s="48" t="str">
        <f t="shared" si="231"/>
        <v>ok</v>
      </c>
      <c r="AT695" s="48" t="str">
        <f t="shared" si="231"/>
        <v>ok</v>
      </c>
      <c r="AU695" s="48" t="str">
        <f t="shared" si="231"/>
        <v>ok</v>
      </c>
      <c r="AV695" s="48" t="str">
        <f t="shared" si="231"/>
        <v>ok</v>
      </c>
      <c r="AW695" s="48" t="str">
        <f t="shared" si="231"/>
        <v>ok</v>
      </c>
      <c r="AX695" s="48" t="str">
        <f t="shared" si="231"/>
        <v>ok</v>
      </c>
      <c r="AY695" s="48" t="str">
        <f t="shared" si="231"/>
        <v>ok</v>
      </c>
      <c r="AZ695" s="48" t="str">
        <f t="shared" si="231"/>
        <v>ok</v>
      </c>
      <c r="BA695" s="48" t="str">
        <f t="shared" si="231"/>
        <v>ok</v>
      </c>
      <c r="BB695" s="48" t="str">
        <f t="shared" si="231"/>
        <v>ok</v>
      </c>
      <c r="BC695" s="48" t="str">
        <f t="shared" si="231"/>
        <v>revisar</v>
      </c>
      <c r="BD695" s="48" t="str">
        <f t="shared" si="231"/>
        <v>ok</v>
      </c>
      <c r="BE695" s="48" t="str">
        <f t="shared" si="231"/>
        <v>ok</v>
      </c>
      <c r="BF695" s="48" t="str">
        <f t="shared" si="231"/>
        <v>ok</v>
      </c>
      <c r="BG695" s="48" t="str">
        <f t="shared" si="230"/>
        <v>ok</v>
      </c>
    </row>
    <row r="696" spans="1:59" ht="6" customHeight="1">
      <c r="A696" s="38"/>
      <c r="B696" s="74"/>
      <c r="C696" s="38"/>
      <c r="D696" s="135"/>
      <c r="E696" s="136"/>
      <c r="F696" s="137"/>
      <c r="G696" s="137"/>
      <c r="H696" s="136"/>
      <c r="I696" s="139"/>
      <c r="J696" s="136"/>
      <c r="K696" s="136"/>
      <c r="L696" s="136"/>
      <c r="M696" s="136"/>
      <c r="N696" s="6"/>
      <c r="O696" s="136"/>
      <c r="P696" s="118"/>
      <c r="Q696" s="118"/>
      <c r="R696" s="118"/>
      <c r="S696" s="121"/>
      <c r="T696" s="6"/>
      <c r="U696" s="6"/>
      <c r="V696" s="6"/>
      <c r="W696" s="6"/>
      <c r="X696" s="6"/>
      <c r="Y696" s="6"/>
      <c r="Z696" s="6"/>
      <c r="AA696" s="6"/>
      <c r="AB696" s="135"/>
      <c r="AC696" s="136"/>
      <c r="AD696" s="137"/>
      <c r="AE696" s="137"/>
      <c r="AF696" s="136"/>
      <c r="AG696" s="136"/>
      <c r="AH696" s="136"/>
      <c r="AI696" s="136"/>
      <c r="AJ696" s="136"/>
      <c r="AK696" s="136"/>
      <c r="AL696" s="6"/>
      <c r="AM696" s="136"/>
      <c r="AN696" s="136"/>
      <c r="AO696" s="136"/>
      <c r="AP696" s="136"/>
      <c r="AQ696" s="138"/>
      <c r="AR696" s="48" t="str">
        <f t="shared" si="231"/>
        <v>ok</v>
      </c>
      <c r="AS696" s="48" t="str">
        <f t="shared" si="231"/>
        <v>ok</v>
      </c>
      <c r="AT696" s="48" t="str">
        <f t="shared" si="231"/>
        <v>ok</v>
      </c>
      <c r="AU696" s="48" t="str">
        <f t="shared" si="231"/>
        <v>ok</v>
      </c>
      <c r="AV696" s="48" t="str">
        <f t="shared" si="231"/>
        <v>ok</v>
      </c>
      <c r="AW696" s="48" t="str">
        <f t="shared" si="231"/>
        <v>ok</v>
      </c>
      <c r="AX696" s="48" t="str">
        <f t="shared" si="231"/>
        <v>ok</v>
      </c>
      <c r="AY696" s="48" t="str">
        <f t="shared" si="231"/>
        <v>ok</v>
      </c>
      <c r="AZ696" s="48" t="str">
        <f t="shared" si="231"/>
        <v>ok</v>
      </c>
      <c r="BA696" s="48" t="str">
        <f t="shared" si="231"/>
        <v>ok</v>
      </c>
      <c r="BB696" s="48" t="str">
        <f t="shared" si="231"/>
        <v>ok</v>
      </c>
      <c r="BC696" s="48" t="str">
        <f t="shared" si="231"/>
        <v>ok</v>
      </c>
      <c r="BD696" s="48" t="str">
        <f t="shared" si="231"/>
        <v>ok</v>
      </c>
      <c r="BE696" s="48" t="str">
        <f t="shared" si="231"/>
        <v>ok</v>
      </c>
      <c r="BF696" s="48" t="str">
        <f t="shared" si="231"/>
        <v>ok</v>
      </c>
      <c r="BG696" s="48" t="str">
        <f t="shared" si="230"/>
        <v>ok</v>
      </c>
    </row>
    <row r="697" spans="1:59" ht="15" customHeight="1">
      <c r="A697" s="140"/>
      <c r="B697" s="141"/>
      <c r="C697" s="140"/>
      <c r="D697" s="208"/>
      <c r="E697" s="194"/>
      <c r="F697" s="194"/>
      <c r="G697" s="194"/>
      <c r="H697" s="194"/>
      <c r="I697" s="195"/>
      <c r="J697" s="194"/>
      <c r="K697" s="194"/>
      <c r="L697" s="194"/>
      <c r="M697" s="196"/>
      <c r="N697" s="142"/>
      <c r="O697" s="143" t="s">
        <v>1397</v>
      </c>
      <c r="P697" s="144"/>
      <c r="Q697" s="144">
        <f>SUMIF($U10:$U695,1,Q10:Q695)</f>
        <v>0</v>
      </c>
      <c r="R697" s="144">
        <f>SUMIF($U10:$U695,1,R10:R695)</f>
        <v>0</v>
      </c>
      <c r="S697" s="145">
        <f>SUMIF($U10:$U695,1,S10:S695)</f>
        <v>0</v>
      </c>
      <c r="T697" s="6"/>
      <c r="U697" s="6"/>
      <c r="V697" s="6"/>
      <c r="W697" s="6"/>
      <c r="X697" s="6"/>
      <c r="Y697" s="6"/>
      <c r="Z697" s="6"/>
      <c r="AA697" s="6"/>
      <c r="AB697" s="146"/>
      <c r="AC697" s="147"/>
      <c r="AD697" s="147"/>
      <c r="AE697" s="147"/>
      <c r="AF697" s="147"/>
      <c r="AG697" s="147"/>
      <c r="AH697" s="148"/>
      <c r="AI697" s="148"/>
      <c r="AJ697" s="148"/>
      <c r="AK697" s="149"/>
      <c r="AL697" s="150"/>
      <c r="AM697" s="151" t="s">
        <v>1397</v>
      </c>
      <c r="AN697" s="152">
        <v>24922.85</v>
      </c>
      <c r="AO697" s="152">
        <v>37739.449999999997</v>
      </c>
      <c r="AP697" s="152">
        <v>68035.070000000007</v>
      </c>
      <c r="AQ697" s="153">
        <v>130697.36999999998</v>
      </c>
      <c r="AR697" s="48" t="str">
        <f t="shared" si="231"/>
        <v>ok</v>
      </c>
      <c r="AS697" s="48" t="str">
        <f t="shared" si="231"/>
        <v>ok</v>
      </c>
      <c r="AT697" s="48" t="str">
        <f t="shared" si="231"/>
        <v>ok</v>
      </c>
      <c r="AU697" s="48" t="str">
        <f t="shared" si="231"/>
        <v>ok</v>
      </c>
      <c r="AV697" s="48" t="str">
        <f t="shared" si="231"/>
        <v>ok</v>
      </c>
      <c r="AW697" s="48" t="str">
        <f t="shared" si="231"/>
        <v>ok</v>
      </c>
      <c r="AX697" s="48" t="str">
        <f t="shared" si="231"/>
        <v>ok</v>
      </c>
      <c r="AY697" s="48" t="str">
        <f t="shared" si="231"/>
        <v>ok</v>
      </c>
      <c r="AZ697" s="48" t="str">
        <f t="shared" si="231"/>
        <v>ok</v>
      </c>
      <c r="BA697" s="48" t="str">
        <f t="shared" si="231"/>
        <v>ok</v>
      </c>
      <c r="BB697" s="48" t="str">
        <f t="shared" si="231"/>
        <v>ok</v>
      </c>
      <c r="BC697" s="48" t="str">
        <f t="shared" si="231"/>
        <v>ok</v>
      </c>
      <c r="BD697" s="48" t="str">
        <f t="shared" si="231"/>
        <v>revisar</v>
      </c>
      <c r="BE697" s="48" t="str">
        <f t="shared" si="231"/>
        <v>revisar</v>
      </c>
      <c r="BF697" s="48" t="str">
        <f t="shared" si="231"/>
        <v>revisar</v>
      </c>
      <c r="BG697" s="48" t="str">
        <f t="shared" si="230"/>
        <v>revisar</v>
      </c>
    </row>
    <row r="698" spans="1:59" ht="15" customHeight="1">
      <c r="A698" s="154"/>
      <c r="B698" s="155"/>
      <c r="C698" s="156"/>
      <c r="D698" s="197"/>
      <c r="E698" s="197"/>
      <c r="F698" s="197"/>
      <c r="G698" s="197"/>
      <c r="H698" s="197"/>
      <c r="I698" s="198"/>
      <c r="J698" s="197"/>
      <c r="K698" s="197"/>
      <c r="L698" s="197"/>
      <c r="M698" s="199"/>
      <c r="N698" s="157"/>
      <c r="O698" s="158" t="s">
        <v>1398</v>
      </c>
      <c r="P698" s="1"/>
      <c r="Q698" s="2">
        <f>IFERROR(Q697/S697,0)</f>
        <v>0</v>
      </c>
      <c r="R698" s="159"/>
      <c r="S698" s="160"/>
      <c r="T698" s="6"/>
      <c r="U698" s="6"/>
      <c r="V698" s="6"/>
      <c r="W698" s="6"/>
      <c r="X698" s="6"/>
      <c r="Y698" s="6"/>
      <c r="Z698" s="6"/>
      <c r="AA698" s="6"/>
      <c r="AB698" s="147"/>
      <c r="AC698" s="147"/>
      <c r="AD698" s="147"/>
      <c r="AE698" s="147"/>
      <c r="AF698" s="147"/>
      <c r="AG698" s="147"/>
      <c r="AH698" s="147"/>
      <c r="AI698" s="147"/>
      <c r="AJ698" s="147"/>
      <c r="AK698" s="161"/>
      <c r="AL698" s="150"/>
      <c r="AM698" s="162" t="s">
        <v>1398</v>
      </c>
      <c r="AN698" s="163"/>
      <c r="AO698" s="164">
        <v>0.28875447149395589</v>
      </c>
      <c r="AP698" s="165"/>
      <c r="AQ698" s="166"/>
      <c r="AR698" s="48" t="str">
        <f t="shared" si="231"/>
        <v>ok</v>
      </c>
      <c r="AS698" s="48" t="str">
        <f t="shared" si="231"/>
        <v>ok</v>
      </c>
      <c r="AT698" s="48" t="str">
        <f t="shared" si="231"/>
        <v>ok</v>
      </c>
      <c r="AU698" s="48" t="str">
        <f t="shared" si="231"/>
        <v>ok</v>
      </c>
      <c r="AV698" s="48" t="str">
        <f t="shared" si="231"/>
        <v>ok</v>
      </c>
      <c r="AW698" s="48" t="str">
        <f t="shared" si="231"/>
        <v>ok</v>
      </c>
      <c r="AX698" s="48" t="str">
        <f t="shared" si="231"/>
        <v>ok</v>
      </c>
      <c r="AY698" s="48" t="str">
        <f t="shared" si="231"/>
        <v>ok</v>
      </c>
      <c r="AZ698" s="48" t="str">
        <f t="shared" si="231"/>
        <v>ok</v>
      </c>
      <c r="BA698" s="48" t="str">
        <f t="shared" si="231"/>
        <v>ok</v>
      </c>
      <c r="BB698" s="48" t="str">
        <f t="shared" si="231"/>
        <v>ok</v>
      </c>
      <c r="BC698" s="48" t="str">
        <f t="shared" si="231"/>
        <v>ok</v>
      </c>
      <c r="BD698" s="48" t="str">
        <f t="shared" si="231"/>
        <v>ok</v>
      </c>
      <c r="BE698" s="48" t="str">
        <f t="shared" si="231"/>
        <v>revisar</v>
      </c>
      <c r="BF698" s="48" t="str">
        <f t="shared" si="231"/>
        <v>ok</v>
      </c>
      <c r="BG698" s="48" t="str">
        <f t="shared" si="230"/>
        <v>ok</v>
      </c>
    </row>
    <row r="699" spans="1:59" ht="15" customHeight="1">
      <c r="A699" s="51"/>
      <c r="B699" s="52"/>
      <c r="C699" s="51"/>
      <c r="D699" s="167" t="s">
        <v>1399</v>
      </c>
      <c r="E699" s="205"/>
      <c r="F699" s="206"/>
      <c r="G699" s="206"/>
      <c r="H699" s="206"/>
      <c r="I699" s="207"/>
      <c r="J699" s="206"/>
      <c r="K699" s="206"/>
      <c r="L699" s="206"/>
      <c r="M699" s="54"/>
      <c r="N699" s="6"/>
      <c r="O699" s="168"/>
      <c r="P699" s="168"/>
      <c r="Q699" s="168"/>
      <c r="R699" s="168"/>
      <c r="S699" s="169"/>
      <c r="T699" s="6"/>
      <c r="U699" s="6"/>
      <c r="V699" s="6"/>
      <c r="W699" s="6"/>
      <c r="X699" s="6"/>
      <c r="Y699" s="6"/>
      <c r="Z699" s="6"/>
      <c r="AA699" s="6"/>
      <c r="AB699" s="38"/>
    </row>
    <row r="700" spans="1:59" ht="15" customHeight="1">
      <c r="A700" s="51"/>
      <c r="B700" s="52"/>
      <c r="C700" s="51"/>
      <c r="D700" s="216" t="s">
        <v>1400</v>
      </c>
      <c r="E700" s="217"/>
      <c r="F700" s="217"/>
      <c r="G700" s="217"/>
      <c r="H700" s="217"/>
      <c r="I700" s="217"/>
      <c r="J700" s="217"/>
      <c r="K700" s="217"/>
      <c r="L700" s="217"/>
      <c r="M700" s="217"/>
      <c r="N700" s="217"/>
      <c r="O700" s="217"/>
      <c r="P700" s="217"/>
      <c r="Q700" s="217"/>
      <c r="R700" s="217"/>
      <c r="S700" s="217"/>
      <c r="T700" s="6"/>
      <c r="U700" s="6"/>
      <c r="V700" s="6"/>
      <c r="W700" s="6"/>
      <c r="X700" s="6"/>
      <c r="Y700" s="6"/>
      <c r="Z700" s="6"/>
      <c r="AA700" s="6"/>
      <c r="AB700" s="38"/>
    </row>
    <row r="701" spans="1:59" ht="45" customHeight="1">
      <c r="A701" s="51"/>
      <c r="B701" s="52"/>
      <c r="C701" s="51"/>
      <c r="D701" s="218" t="s">
        <v>1401</v>
      </c>
      <c r="E701" s="217"/>
      <c r="F701" s="217"/>
      <c r="G701" s="217"/>
      <c r="H701" s="217"/>
      <c r="I701" s="217"/>
      <c r="J701" s="217"/>
      <c r="K701" s="217"/>
      <c r="L701" s="217"/>
      <c r="M701" s="217"/>
      <c r="N701" s="217"/>
      <c r="O701" s="217"/>
      <c r="P701" s="217"/>
      <c r="Q701" s="217"/>
      <c r="R701" s="217"/>
      <c r="S701" s="217"/>
      <c r="T701" s="6"/>
      <c r="U701" s="6"/>
      <c r="V701" s="6"/>
      <c r="W701" s="6"/>
      <c r="X701" s="6"/>
      <c r="Y701" s="6"/>
      <c r="Z701" s="6"/>
      <c r="AA701" s="6"/>
      <c r="AB701" s="38"/>
    </row>
    <row r="702" spans="1:59" ht="12.75" customHeight="1">
      <c r="A702" s="51"/>
      <c r="B702" s="52"/>
      <c r="C702" s="51"/>
      <c r="D702" s="170"/>
      <c r="E702" s="171"/>
      <c r="F702" s="170"/>
      <c r="G702" s="170"/>
      <c r="H702" s="171"/>
      <c r="I702" s="172"/>
      <c r="J702" s="171"/>
      <c r="K702" s="171"/>
      <c r="L702" s="171"/>
      <c r="M702" s="171"/>
      <c r="N702" s="6"/>
      <c r="O702" s="171"/>
      <c r="P702" s="171"/>
      <c r="Q702" s="171"/>
      <c r="R702" s="171"/>
      <c r="S702" s="171"/>
      <c r="T702" s="6"/>
      <c r="U702" s="6"/>
      <c r="V702" s="6"/>
      <c r="W702" s="6"/>
      <c r="X702" s="6"/>
      <c r="Y702" s="6"/>
      <c r="Z702" s="6"/>
      <c r="AA702" s="6"/>
      <c r="AB702" s="38"/>
    </row>
    <row r="703" spans="1:59" ht="12.75" customHeight="1">
      <c r="A703" s="51"/>
      <c r="B703" s="52"/>
      <c r="C703" s="51"/>
      <c r="D703" s="38"/>
      <c r="E703" s="71"/>
      <c r="F703" s="8"/>
      <c r="G703" s="8"/>
      <c r="H703" s="71"/>
      <c r="I703" s="173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38"/>
    </row>
    <row r="704" spans="1:59" ht="15" customHeight="1">
      <c r="A704" s="51"/>
      <c r="B704" s="52"/>
      <c r="C704" s="51"/>
      <c r="D704" s="38"/>
      <c r="E704" s="71"/>
      <c r="F704" s="8"/>
      <c r="G704" s="174"/>
      <c r="H704" s="71"/>
      <c r="I704" s="173"/>
      <c r="J704" s="6"/>
      <c r="K704" s="6"/>
      <c r="L704" s="201"/>
      <c r="M704" s="35" t="s">
        <v>1404</v>
      </c>
      <c r="N704" s="219"/>
      <c r="O704" s="219"/>
      <c r="P704" s="219"/>
      <c r="Q704" s="219"/>
      <c r="R704" s="219"/>
      <c r="S704" s="220"/>
      <c r="T704" s="6"/>
      <c r="U704" s="6"/>
      <c r="V704" s="6"/>
      <c r="W704" s="6"/>
      <c r="X704" s="6"/>
      <c r="Y704" s="6"/>
      <c r="Z704" s="6"/>
      <c r="AA704" s="6"/>
      <c r="AB704" s="38"/>
    </row>
    <row r="705" spans="1:28" ht="15" customHeight="1">
      <c r="A705" s="51"/>
      <c r="B705" s="52"/>
      <c r="C705" s="51"/>
      <c r="D705" s="38"/>
      <c r="E705" s="71"/>
      <c r="F705" s="8"/>
      <c r="G705" s="174"/>
      <c r="H705" s="71"/>
      <c r="I705" s="173"/>
      <c r="J705" s="6"/>
      <c r="K705" s="6"/>
      <c r="L705" s="202"/>
      <c r="M705" s="37" t="s">
        <v>1405</v>
      </c>
      <c r="N705" s="221"/>
      <c r="O705" s="221"/>
      <c r="P705" s="221"/>
      <c r="Q705" s="221"/>
      <c r="R705" s="221"/>
      <c r="S705" s="222"/>
      <c r="T705" s="6"/>
      <c r="U705" s="6"/>
      <c r="V705" s="6"/>
      <c r="W705" s="6"/>
      <c r="X705" s="6"/>
      <c r="Y705" s="6"/>
      <c r="Z705" s="6"/>
      <c r="AA705" s="6"/>
      <c r="AB705" s="38"/>
    </row>
    <row r="706" spans="1:28" ht="15" customHeight="1">
      <c r="A706" s="51"/>
      <c r="B706" s="52"/>
      <c r="C706" s="51"/>
      <c r="D706" s="38"/>
      <c r="E706" s="71"/>
      <c r="F706" s="8"/>
      <c r="G706" s="6"/>
      <c r="H706" s="71"/>
      <c r="I706" s="173"/>
      <c r="J706" s="6"/>
      <c r="K706" s="6"/>
      <c r="L706" s="202"/>
      <c r="M706" s="37" t="s">
        <v>1406</v>
      </c>
      <c r="N706" s="221"/>
      <c r="O706" s="221"/>
      <c r="P706" s="221"/>
      <c r="Q706" s="221"/>
      <c r="R706" s="221"/>
      <c r="S706" s="222"/>
      <c r="T706" s="6"/>
      <c r="U706" s="6"/>
      <c r="V706" s="6"/>
      <c r="W706" s="6"/>
      <c r="X706" s="6"/>
      <c r="Y706" s="6"/>
      <c r="Z706" s="6"/>
      <c r="AA706" s="6"/>
      <c r="AB706" s="38"/>
    </row>
    <row r="707" spans="1:28" ht="15" customHeight="1">
      <c r="A707" s="51"/>
      <c r="B707" s="52"/>
      <c r="C707" s="51"/>
      <c r="D707" s="38"/>
      <c r="E707" s="71"/>
      <c r="F707" s="8"/>
      <c r="G707" s="6"/>
      <c r="H707" s="71"/>
      <c r="I707" s="173"/>
      <c r="J707" s="6"/>
      <c r="K707" s="6"/>
      <c r="L707" s="210" t="s">
        <v>1414</v>
      </c>
      <c r="M707" s="211"/>
      <c r="N707" s="212"/>
      <c r="O707" s="212"/>
      <c r="P707" s="212"/>
      <c r="Q707" s="212"/>
      <c r="R707" s="212"/>
      <c r="S707" s="213"/>
      <c r="T707" s="58"/>
      <c r="U707" s="58"/>
      <c r="V707" s="58"/>
      <c r="W707" s="58"/>
      <c r="X707" s="58"/>
      <c r="Y707" s="58"/>
      <c r="Z707" s="58"/>
      <c r="AA707" s="58"/>
      <c r="AB707" s="58"/>
    </row>
    <row r="708" spans="1:28" ht="12.75" customHeight="1">
      <c r="A708" s="51"/>
      <c r="B708" s="52"/>
      <c r="C708" s="51"/>
      <c r="D708" s="38"/>
      <c r="E708" s="71"/>
      <c r="F708" s="8"/>
      <c r="G708" s="8"/>
      <c r="H708" s="71"/>
      <c r="I708" s="173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38"/>
    </row>
    <row r="709" spans="1:28" ht="12.75" customHeight="1">
      <c r="A709" s="51"/>
      <c r="B709" s="52"/>
      <c r="C709" s="51"/>
      <c r="D709" s="38"/>
      <c r="E709" s="71"/>
      <c r="F709" s="8"/>
      <c r="G709" s="8"/>
      <c r="H709" s="71"/>
      <c r="I709" s="173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38"/>
    </row>
    <row r="710" spans="1:28" ht="12.75" customHeight="1">
      <c r="A710" s="51"/>
      <c r="B710" s="52"/>
      <c r="C710" s="51"/>
      <c r="D710" s="38"/>
      <c r="E710" s="71"/>
      <c r="F710" s="8"/>
      <c r="G710" s="8"/>
      <c r="H710" s="71"/>
      <c r="I710" s="173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38"/>
    </row>
    <row r="711" spans="1:28" ht="12.75" customHeight="1">
      <c r="A711" s="51"/>
      <c r="B711" s="52"/>
      <c r="C711" s="51"/>
      <c r="D711" s="38"/>
      <c r="E711" s="71"/>
      <c r="F711" s="8"/>
      <c r="G711" s="8"/>
      <c r="H711" s="71"/>
      <c r="I711" s="173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38"/>
    </row>
    <row r="712" spans="1:28" ht="15" hidden="1" customHeight="1">
      <c r="J712" s="48" t="s">
        <v>1402</v>
      </c>
      <c r="K712" s="48"/>
      <c r="L712" s="48"/>
      <c r="M712" s="48"/>
      <c r="N712" s="48"/>
      <c r="O712" s="48"/>
    </row>
    <row r="713" spans="1:28" ht="15" hidden="1" customHeight="1">
      <c r="D713" s="176"/>
      <c r="E713" s="177" t="s">
        <v>71</v>
      </c>
      <c r="F713" s="178" t="s">
        <v>42</v>
      </c>
      <c r="G713" s="176"/>
      <c r="H713" s="176"/>
      <c r="I713" s="179"/>
      <c r="J713" s="90">
        <v>0</v>
      </c>
      <c r="K713" s="90">
        <v>15.39</v>
      </c>
      <c r="L713" s="90">
        <v>0</v>
      </c>
      <c r="M713" s="180"/>
      <c r="N713" s="176"/>
      <c r="O713" s="176"/>
      <c r="P713" s="181" t="s">
        <v>1403</v>
      </c>
      <c r="Q713" s="176"/>
      <c r="R713" s="182"/>
      <c r="S713" s="176"/>
      <c r="T713" s="176"/>
    </row>
  </sheetData>
  <sheetProtection algorithmName="SHA-512" hashValue="+A3Px06EV+2v/rx69i4QIiOV9Oo7DO1FovUjhP1kWNBbUda7TDxdlRA5iC8eEtxKRGLbt04wFhUeXfFEGW6WGQ==" saltValue="c9sEgsoDeKUYOdjTlcH+xA==" spinCount="100000" sheet="1" formatCells="0" formatColumns="0" formatRows="0"/>
  <mergeCells count="39">
    <mergeCell ref="D1:S2"/>
    <mergeCell ref="AM7:AM8"/>
    <mergeCell ref="AN7:AQ7"/>
    <mergeCell ref="T11:T19"/>
    <mergeCell ref="T22:T32"/>
    <mergeCell ref="AG7:AG8"/>
    <mergeCell ref="AH7:AK7"/>
    <mergeCell ref="AL7:AL8"/>
    <mergeCell ref="D6:E6"/>
    <mergeCell ref="F6:L6"/>
    <mergeCell ref="I7:I8"/>
    <mergeCell ref="J7:M7"/>
    <mergeCell ref="D3:S3"/>
    <mergeCell ref="F4:L4"/>
    <mergeCell ref="N4:O4"/>
    <mergeCell ref="D5:E5"/>
    <mergeCell ref="AF7:AF8"/>
    <mergeCell ref="N7:N8"/>
    <mergeCell ref="O7:O8"/>
    <mergeCell ref="P7:S7"/>
    <mergeCell ref="X7:Z7"/>
    <mergeCell ref="AB7:AB8"/>
    <mergeCell ref="AC7:AC8"/>
    <mergeCell ref="AD7:AD8"/>
    <mergeCell ref="AE7:AE8"/>
    <mergeCell ref="L707:M707"/>
    <mergeCell ref="N707:S707"/>
    <mergeCell ref="F5:L5"/>
    <mergeCell ref="T69:T74"/>
    <mergeCell ref="D700:S700"/>
    <mergeCell ref="D701:S701"/>
    <mergeCell ref="N704:S704"/>
    <mergeCell ref="N705:S705"/>
    <mergeCell ref="N706:S706"/>
    <mergeCell ref="D7:D8"/>
    <mergeCell ref="E7:E8"/>
    <mergeCell ref="F7:F8"/>
    <mergeCell ref="G7:G8"/>
    <mergeCell ref="H7:H8"/>
  </mergeCells>
  <conditionalFormatting sqref="P75:R77">
    <cfRule type="cellIs" dxfId="137" priority="43" operator="lessThan">
      <formula>0</formula>
    </cfRule>
  </conditionalFormatting>
  <conditionalFormatting sqref="P78:R99">
    <cfRule type="cellIs" dxfId="136" priority="20" operator="lessThan">
      <formula>0</formula>
    </cfRule>
  </conditionalFormatting>
  <conditionalFormatting sqref="P100:R103 P118:R121 P127:R130 P160:R163 P191:R194 P219:R222 P253:R256 P264:R267 P537:R540 P612:R615 P626:R629 P639:R642 P645:R648 P655:R658 P666:R668 P11:R74 P684:R687 P694:R698 AN11:AP698">
    <cfRule type="cellIs" dxfId="135" priority="66" operator="lessThan">
      <formula>0</formula>
    </cfRule>
  </conditionalFormatting>
  <conditionalFormatting sqref="P104:R117">
    <cfRule type="cellIs" dxfId="134" priority="19" operator="lessThan">
      <formula>0</formula>
    </cfRule>
  </conditionalFormatting>
  <conditionalFormatting sqref="P122:R126">
    <cfRule type="cellIs" dxfId="133" priority="18" operator="lessThan">
      <formula>0</formula>
    </cfRule>
  </conditionalFormatting>
  <conditionalFormatting sqref="P131:R159">
    <cfRule type="cellIs" dxfId="132" priority="17" operator="lessThan">
      <formula>0</formula>
    </cfRule>
  </conditionalFormatting>
  <conditionalFormatting sqref="P164:R190">
    <cfRule type="cellIs" dxfId="131" priority="16" operator="lessThan">
      <formula>0</formula>
    </cfRule>
  </conditionalFormatting>
  <conditionalFormatting sqref="P195:R218">
    <cfRule type="cellIs" dxfId="130" priority="15" operator="lessThan">
      <formula>0</formula>
    </cfRule>
  </conditionalFormatting>
  <conditionalFormatting sqref="P223:R252">
    <cfRule type="cellIs" dxfId="129" priority="14" operator="lessThan">
      <formula>0</formula>
    </cfRule>
  </conditionalFormatting>
  <conditionalFormatting sqref="P257:R263">
    <cfRule type="cellIs" dxfId="128" priority="13" operator="lessThan">
      <formula>0</formula>
    </cfRule>
  </conditionalFormatting>
  <conditionalFormatting sqref="P268:R377">
    <cfRule type="cellIs" dxfId="127" priority="12" operator="lessThan">
      <formula>0</formula>
    </cfRule>
  </conditionalFormatting>
  <conditionalFormatting sqref="P378:R381">
    <cfRule type="cellIs" dxfId="126" priority="57" operator="lessThan">
      <formula>0</formula>
    </cfRule>
  </conditionalFormatting>
  <conditionalFormatting sqref="P382:R522">
    <cfRule type="cellIs" dxfId="125" priority="11" operator="lessThan">
      <formula>0</formula>
    </cfRule>
  </conditionalFormatting>
  <conditionalFormatting sqref="P523:R526">
    <cfRule type="cellIs" dxfId="124" priority="55" operator="lessThan">
      <formula>0</formula>
    </cfRule>
  </conditionalFormatting>
  <conditionalFormatting sqref="P527:R536">
    <cfRule type="cellIs" dxfId="123" priority="10" operator="lessThan">
      <formula>0</formula>
    </cfRule>
  </conditionalFormatting>
  <conditionalFormatting sqref="P541:R600">
    <cfRule type="cellIs" dxfId="122" priority="9" operator="lessThan">
      <formula>0</formula>
    </cfRule>
  </conditionalFormatting>
  <conditionalFormatting sqref="P601:R604">
    <cfRule type="cellIs" dxfId="121" priority="52" operator="lessThan">
      <formula>0</formula>
    </cfRule>
  </conditionalFormatting>
  <conditionalFormatting sqref="P605:R611">
    <cfRule type="cellIs" dxfId="120" priority="8" operator="lessThan">
      <formula>0</formula>
    </cfRule>
  </conditionalFormatting>
  <conditionalFormatting sqref="P616:R625">
    <cfRule type="cellIs" dxfId="119" priority="7" operator="lessThan">
      <formula>0</formula>
    </cfRule>
  </conditionalFormatting>
  <conditionalFormatting sqref="P630:R638">
    <cfRule type="cellIs" dxfId="118" priority="6" operator="lessThan">
      <formula>0</formula>
    </cfRule>
  </conditionalFormatting>
  <conditionalFormatting sqref="P643:R644">
    <cfRule type="cellIs" dxfId="117" priority="5" operator="lessThan">
      <formula>0</formula>
    </cfRule>
  </conditionalFormatting>
  <conditionalFormatting sqref="P649:R654">
    <cfRule type="cellIs" dxfId="116" priority="4" operator="lessThan">
      <formula>0</formula>
    </cfRule>
  </conditionalFormatting>
  <conditionalFormatting sqref="P659:R665">
    <cfRule type="cellIs" dxfId="115" priority="3" operator="lessThan">
      <formula>0</formula>
    </cfRule>
  </conditionalFormatting>
  <conditionalFormatting sqref="P669:R683">
    <cfRule type="cellIs" dxfId="114" priority="2" operator="lessThan">
      <formula>0</formula>
    </cfRule>
  </conditionalFormatting>
  <conditionalFormatting sqref="P688:R693">
    <cfRule type="cellIs" dxfId="113" priority="1" operator="lessThan">
      <formula>0</formula>
    </cfRule>
  </conditionalFormatting>
  <conditionalFormatting sqref="P67:S67">
    <cfRule type="expression" dxfId="112" priority="44">
      <formula>$Y$67="erro"</formula>
    </cfRule>
  </conditionalFormatting>
  <conditionalFormatting sqref="P75:S75">
    <cfRule type="expression" dxfId="111" priority="42">
      <formula>$Y$67="erro"</formula>
    </cfRule>
    <cfRule type="expression" dxfId="110" priority="41">
      <formula>$Y$75="erro"</formula>
    </cfRule>
  </conditionalFormatting>
  <conditionalFormatting sqref="P101:S101">
    <cfRule type="expression" dxfId="109" priority="65">
      <formula>$Y$67="erro"</formula>
    </cfRule>
  </conditionalFormatting>
  <conditionalFormatting sqref="P119:S119">
    <cfRule type="expression" dxfId="108" priority="40">
      <formula>$Y$119="erro"</formula>
    </cfRule>
    <cfRule type="expression" dxfId="107" priority="64">
      <formula>$Y$67="erro"</formula>
    </cfRule>
  </conditionalFormatting>
  <conditionalFormatting sqref="P128:S128">
    <cfRule type="expression" dxfId="106" priority="63">
      <formula>$Y$67="erro"</formula>
    </cfRule>
  </conditionalFormatting>
  <conditionalFormatting sqref="P161:S161">
    <cfRule type="expression" dxfId="105" priority="39">
      <formula>$Y$161="erro"</formula>
    </cfRule>
    <cfRule type="expression" dxfId="104" priority="62">
      <formula>$Y$67="erro"</formula>
    </cfRule>
  </conditionalFormatting>
  <conditionalFormatting sqref="P192:S192">
    <cfRule type="expression" dxfId="103" priority="38">
      <formula>$Y$192="erro"</formula>
    </cfRule>
    <cfRule type="expression" dxfId="102" priority="61">
      <formula>$Y$67="erro"</formula>
    </cfRule>
  </conditionalFormatting>
  <conditionalFormatting sqref="P220:S220">
    <cfRule type="expression" dxfId="101" priority="37">
      <formula>$Y$220="erro"</formula>
    </cfRule>
    <cfRule type="expression" dxfId="100" priority="60">
      <formula>$Y$67="erro"</formula>
    </cfRule>
  </conditionalFormatting>
  <conditionalFormatting sqref="P254:S254">
    <cfRule type="expression" dxfId="99" priority="36">
      <formula>$Y$254="erro"</formula>
    </cfRule>
    <cfRule type="expression" dxfId="98" priority="59">
      <formula>$Y$67="erro"</formula>
    </cfRule>
  </conditionalFormatting>
  <conditionalFormatting sqref="P265:S265">
    <cfRule type="expression" dxfId="97" priority="35">
      <formula>$Y$265="erro"</formula>
    </cfRule>
    <cfRule type="expression" dxfId="96" priority="58">
      <formula>$Y$67="erro"</formula>
    </cfRule>
  </conditionalFormatting>
  <conditionalFormatting sqref="P379:S379">
    <cfRule type="expression" dxfId="95" priority="56">
      <formula>$Y$67="erro"</formula>
    </cfRule>
    <cfRule type="expression" dxfId="94" priority="34">
      <formula>$Y$379="erro"</formula>
    </cfRule>
  </conditionalFormatting>
  <conditionalFormatting sqref="P524:S524">
    <cfRule type="expression" dxfId="93" priority="54">
      <formula>$Y$67="erro"</formula>
    </cfRule>
    <cfRule type="expression" dxfId="92" priority="33">
      <formula>$Y$524="erro"</formula>
    </cfRule>
  </conditionalFormatting>
  <conditionalFormatting sqref="P538:S538">
    <cfRule type="expression" dxfId="91" priority="53">
      <formula>$Y$67="erro"</formula>
    </cfRule>
    <cfRule type="expression" dxfId="90" priority="32">
      <formula>$Y$538="erro"</formula>
    </cfRule>
  </conditionalFormatting>
  <conditionalFormatting sqref="P602:S602">
    <cfRule type="expression" dxfId="89" priority="51">
      <formula>$Y$67="erro"</formula>
    </cfRule>
    <cfRule type="expression" dxfId="88" priority="31">
      <formula>$Y$602="erro"</formula>
    </cfRule>
  </conditionalFormatting>
  <conditionalFormatting sqref="P613:S613">
    <cfRule type="expression" dxfId="87" priority="30">
      <formula>$Y$613="erro"</formula>
    </cfRule>
    <cfRule type="expression" dxfId="86" priority="50">
      <formula>$Y$67="erro"</formula>
    </cfRule>
  </conditionalFormatting>
  <conditionalFormatting sqref="P627:S627">
    <cfRule type="expression" dxfId="85" priority="49">
      <formula>$Y$67="erro"</formula>
    </cfRule>
    <cfRule type="expression" dxfId="84" priority="29">
      <formula>$Y$627="erro"</formula>
    </cfRule>
  </conditionalFormatting>
  <conditionalFormatting sqref="P640:S640">
    <cfRule type="expression" dxfId="83" priority="48">
      <formula>$Y$67="erro"</formula>
    </cfRule>
    <cfRule type="expression" dxfId="82" priority="28">
      <formula>$Y$640="erro"</formula>
    </cfRule>
  </conditionalFormatting>
  <conditionalFormatting sqref="P646:S646">
    <cfRule type="expression" dxfId="81" priority="27">
      <formula>$Y$646="erro"</formula>
    </cfRule>
    <cfRule type="expression" dxfId="80" priority="47">
      <formula>$Y$67="erro"</formula>
    </cfRule>
  </conditionalFormatting>
  <conditionalFormatting sqref="P656:S656">
    <cfRule type="expression" dxfId="79" priority="46">
      <formula>$Y$67="erro"</formula>
    </cfRule>
    <cfRule type="expression" dxfId="78" priority="26">
      <formula>$Y$656="erro"</formula>
    </cfRule>
  </conditionalFormatting>
  <conditionalFormatting sqref="P667:S667">
    <cfRule type="expression" dxfId="77" priority="25">
      <formula>$Y$667="erro"</formula>
    </cfRule>
    <cfRule type="expression" dxfId="76" priority="45">
      <formula>$Y$67="erro"</formula>
    </cfRule>
  </conditionalFormatting>
  <conditionalFormatting sqref="P685:S685">
    <cfRule type="expression" dxfId="75" priority="24">
      <formula>$Y$67="erro"</formula>
    </cfRule>
    <cfRule type="expression" dxfId="74" priority="22">
      <formula>$Y$379="erro"</formula>
    </cfRule>
  </conditionalFormatting>
  <conditionalFormatting sqref="P695:S695">
    <cfRule type="expression" dxfId="73" priority="23">
      <formula>$Y$67="erro"</formula>
    </cfRule>
    <cfRule type="expression" dxfId="72" priority="21">
      <formula>$Y$524="erro"</formula>
    </cfRule>
  </conditionalFormatting>
  <dataValidations count="1">
    <dataValidation type="list" allowBlank="1" showErrorMessage="1" sqref="F74 F378 F684 AD74 AD378 AD684" xr:uid="{5AAB0554-7C0F-4AB9-B026-1341F4F4966E}">
      <formula1>$C$3:$C$11</formula1>
    </dataValidation>
  </dataValidations>
  <printOptions horizontalCentered="1"/>
  <pageMargins left="0.59055118110236227" right="0.59055118110236227" top="0.78740157480314965" bottom="0.78740157480314965" header="0" footer="0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07E1-A344-457C-B15C-594539B652FE}">
  <dimension ref="A1:AF1004"/>
  <sheetViews>
    <sheetView showGridLines="0" workbookViewId="0">
      <pane ySplit="6" topLeftCell="A7" activePane="bottomLeft" state="frozen"/>
      <selection pane="bottomLeft" activeCell="E8" sqref="E8"/>
    </sheetView>
  </sheetViews>
  <sheetFormatPr defaultColWidth="12.625" defaultRowHeight="15" customHeight="1"/>
  <cols>
    <col min="1" max="1" width="10.625" style="41" customWidth="1"/>
    <col min="2" max="2" width="70.625" style="41" customWidth="1"/>
    <col min="3" max="4" width="12.625" style="41" customWidth="1"/>
    <col min="5" max="28" width="10.625" style="41" customWidth="1"/>
    <col min="29" max="29" width="1.875" style="41" customWidth="1"/>
    <col min="30" max="30" width="35.625" style="41" customWidth="1"/>
    <col min="31" max="31" width="30.625" style="41" customWidth="1"/>
    <col min="32" max="32" width="12.625" style="41" customWidth="1"/>
    <col min="33" max="16384" width="12.625" style="41"/>
  </cols>
  <sheetData>
    <row r="1" spans="1:32" ht="56.25" customHeight="1">
      <c r="A1" s="14"/>
      <c r="B1" s="263" t="s">
        <v>1424</v>
      </c>
      <c r="C1" s="263"/>
      <c r="D1" s="26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6"/>
      <c r="AC1" s="17"/>
      <c r="AD1" s="5"/>
      <c r="AE1" s="5"/>
      <c r="AF1" s="5"/>
    </row>
    <row r="2" spans="1:32" ht="56.25" customHeight="1">
      <c r="A2" s="18"/>
      <c r="B2" s="239"/>
      <c r="C2" s="239"/>
      <c r="D2" s="265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0"/>
      <c r="AC2" s="17"/>
      <c r="AD2" s="6"/>
      <c r="AE2" s="6"/>
      <c r="AF2" s="6"/>
    </row>
    <row r="3" spans="1:32" ht="22.5" customHeight="1">
      <c r="A3" s="266" t="s">
        <v>1415</v>
      </c>
      <c r="B3" s="267"/>
      <c r="C3" s="267"/>
      <c r="D3" s="268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17"/>
      <c r="AD3" s="6"/>
      <c r="AE3" s="6"/>
      <c r="AF3" s="6"/>
    </row>
    <row r="4" spans="1:32" ht="37.5" customHeight="1">
      <c r="A4" s="7" t="s">
        <v>6</v>
      </c>
      <c r="B4" s="269" t="str">
        <f>Orçamento!F5</f>
        <v>Registro de preços para a prestação de serviços de reparos e adaptações em instalações prediais utilizados pela Administração da Prefeitura de Porto Alegre, com fornecimento de peças, materiais de consumo e insumos e mão de obra nos sistemas e equipamentos</v>
      </c>
      <c r="C4" s="269"/>
      <c r="D4" s="27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21"/>
      <c r="AC4" s="17"/>
      <c r="AD4" s="6"/>
      <c r="AE4" s="6"/>
      <c r="AF4" s="6"/>
    </row>
    <row r="5" spans="1:32" ht="33.75" customHeight="1">
      <c r="A5" s="209" t="s">
        <v>1411</v>
      </c>
      <c r="B5" s="9" t="str">
        <f>Orçamento!F6</f>
        <v>(preencher este campo com o local da prestação dos serviços)</v>
      </c>
      <c r="C5" s="271" t="str">
        <f>Orçamento!R4</f>
        <v>TABELA SEM DESONERAÇÃO</v>
      </c>
      <c r="D5" s="272"/>
      <c r="E5" s="22" t="str">
        <f>IF(AD55="VERIFICAR ARREDONDAMENTO","VERIFICAR VALOR TOTAL DO CRONOGRAMA DIFERENTE VALOR ORÇAMENTO","-")</f>
        <v>-</v>
      </c>
      <c r="F5" s="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  <c r="AC5" s="17"/>
      <c r="AD5" s="6"/>
      <c r="AE5" s="6"/>
      <c r="AF5" s="6"/>
    </row>
    <row r="6" spans="1:32" ht="15" customHeight="1">
      <c r="A6" s="39" t="s">
        <v>11</v>
      </c>
      <c r="B6" s="39" t="s">
        <v>14</v>
      </c>
      <c r="C6" s="39" t="s">
        <v>1422</v>
      </c>
      <c r="D6" s="39" t="s">
        <v>1416</v>
      </c>
      <c r="E6" s="40">
        <v>1</v>
      </c>
      <c r="F6" s="40">
        <f t="shared" ref="F6:AB6" si="0">E6+1</f>
        <v>2</v>
      </c>
      <c r="G6" s="40">
        <f t="shared" si="0"/>
        <v>3</v>
      </c>
      <c r="H6" s="40">
        <f t="shared" si="0"/>
        <v>4</v>
      </c>
      <c r="I6" s="40">
        <f t="shared" si="0"/>
        <v>5</v>
      </c>
      <c r="J6" s="40">
        <f t="shared" si="0"/>
        <v>6</v>
      </c>
      <c r="K6" s="40">
        <f t="shared" si="0"/>
        <v>7</v>
      </c>
      <c r="L6" s="40">
        <f t="shared" si="0"/>
        <v>8</v>
      </c>
      <c r="M6" s="40">
        <f t="shared" si="0"/>
        <v>9</v>
      </c>
      <c r="N6" s="40">
        <f t="shared" si="0"/>
        <v>10</v>
      </c>
      <c r="O6" s="40">
        <f t="shared" si="0"/>
        <v>11</v>
      </c>
      <c r="P6" s="40">
        <f t="shared" si="0"/>
        <v>12</v>
      </c>
      <c r="Q6" s="40">
        <f t="shared" si="0"/>
        <v>13</v>
      </c>
      <c r="R6" s="40">
        <f t="shared" si="0"/>
        <v>14</v>
      </c>
      <c r="S6" s="40">
        <f t="shared" si="0"/>
        <v>15</v>
      </c>
      <c r="T6" s="40">
        <f t="shared" si="0"/>
        <v>16</v>
      </c>
      <c r="U6" s="40">
        <f t="shared" si="0"/>
        <v>17</v>
      </c>
      <c r="V6" s="40">
        <f t="shared" si="0"/>
        <v>18</v>
      </c>
      <c r="W6" s="40">
        <f t="shared" si="0"/>
        <v>19</v>
      </c>
      <c r="X6" s="40">
        <f t="shared" si="0"/>
        <v>20</v>
      </c>
      <c r="Y6" s="40">
        <f t="shared" si="0"/>
        <v>21</v>
      </c>
      <c r="Z6" s="40">
        <f t="shared" si="0"/>
        <v>22</v>
      </c>
      <c r="AA6" s="40">
        <f t="shared" si="0"/>
        <v>23</v>
      </c>
      <c r="AB6" s="40">
        <f t="shared" si="0"/>
        <v>24</v>
      </c>
      <c r="AC6" s="6"/>
      <c r="AD6" s="5"/>
      <c r="AE6" s="5"/>
      <c r="AF6" s="5"/>
    </row>
    <row r="7" spans="1:32" ht="6" customHeight="1">
      <c r="A7" s="26"/>
      <c r="B7" s="26"/>
      <c r="C7" s="26"/>
      <c r="D7" s="26"/>
      <c r="E7" s="27"/>
      <c r="F7" s="27"/>
      <c r="G7" s="27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  <c r="Y7" s="28"/>
      <c r="Z7" s="29"/>
      <c r="AA7" s="29"/>
      <c r="AB7" s="29"/>
      <c r="AC7" s="6"/>
      <c r="AD7" s="31"/>
      <c r="AE7" s="5"/>
      <c r="AF7" s="5"/>
    </row>
    <row r="8" spans="1:32" ht="15" customHeight="1">
      <c r="A8" s="273">
        <v>1</v>
      </c>
      <c r="B8" s="275" t="str">
        <f>VLOOKUP(A8,Orçamento!$D$10:$S$5166,4,FALSE)</f>
        <v>SERVIÇOS PRELIMINARES</v>
      </c>
      <c r="C8" s="276">
        <f>VLOOKUP($A8,Orçamento!$D$10:$S$5166,16,FALSE)</f>
        <v>0</v>
      </c>
      <c r="D8" s="277">
        <f>IFERROR(C8/$C$54,0)</f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6"/>
      <c r="AD8" s="31" t="str">
        <f>IF(OR(SUM(E8:AB8)&gt;1,SUM(E8:AB8)&lt;1),"CORRIGIR, POIS A SOMA DEVE SER 100%", 1)</f>
        <v>CORRIGIR, POIS A SOMA DEVE SER 100%</v>
      </c>
      <c r="AE8" s="5"/>
      <c r="AF8" s="5"/>
    </row>
    <row r="9" spans="1:32" ht="15" customHeight="1">
      <c r="A9" s="274"/>
      <c r="B9" s="224"/>
      <c r="C9" s="224"/>
      <c r="D9" s="224"/>
      <c r="E9" s="32">
        <f>IF(E8&gt;0,(Resumo!C7-SUM(Cronograma!F9:$AB9)),0)</f>
        <v>0</v>
      </c>
      <c r="F9" s="32">
        <f>IF(AND(E8=0,F8&gt;0),Resumo!C7-SUM(Cronograma!G9:$AB9),IF(F8&gt;0,TRUNC(C8*F8,2),0))</f>
        <v>0</v>
      </c>
      <c r="G9" s="32">
        <f>IF(AND(E8=0,F8=0,G8&gt;0),Resumo!C7-SUM(Cronograma!H9:$AB9),IF(G8&gt;0,TRUNC(C8*G8,2),0))</f>
        <v>0</v>
      </c>
      <c r="H9" s="32">
        <f>IF(AND(E8=0,F8=0,G8=0,H8&gt;0),Resumo!C7-SUM(Cronograma!I9:$AB9),IF(H8&gt;0,TRUNC(C8*H8,2),0))</f>
        <v>0</v>
      </c>
      <c r="I9" s="32">
        <f>IF(AND(E8=0,F8=0,G8=0,H8=0,I8&gt;0),Resumo!C7-SUM(Cronograma!J9:$AB9),IF(I8&gt;0,TRUNC(C8*I8,2),0))</f>
        <v>0</v>
      </c>
      <c r="J9" s="32">
        <f>IF(AND(E8=0,F8=0,G8=0,H8=0,I8=0,J8&gt;0),Resumo!C7-SUM(Cronograma!K9:$AB9),IF(J8&gt;0,TRUNC(C8*J8,2),0))</f>
        <v>0</v>
      </c>
      <c r="K9" s="32">
        <f>IF(AND(E8=0,F8=0,G8=0,H8=0,I8=0,J8=0,K8&gt;0),Resumo!C7-SUM(Cronograma!L9:$AB9),IF(K8&gt;0,TRUNC(C8*K8,2),0))</f>
        <v>0</v>
      </c>
      <c r="L9" s="32">
        <f>IF(AND(E8=0,F8=0,G8=0,H8=0,I8=0,J8=0,K8=0,L8&gt;0),Resumo!C7-SUM(Cronograma!M9:$AB9),IF(L8&gt;0,TRUNC(C8*L8,2),0))</f>
        <v>0</v>
      </c>
      <c r="M9" s="32">
        <f>IF(AND(E8=0,F8=0,G8=0,H8=0,I8=0,J8=0,K8=0,L8=0,M8&gt;0),Resumo!C7-SUM(Cronograma!N9:$AB9),IF(M8&gt;0,TRUNC(C8*M8,2),0))</f>
        <v>0</v>
      </c>
      <c r="N9" s="32">
        <f>IF(AND(E8=0,F8=0,G8=0,H8=0,I8=0,J8=0,K8=0,L8=0,M8=0,N8&gt;0),Resumo!C7-SUM(Cronograma!O9:$AB9),IF(N8&gt;0,TRUNC(C8*N8,2),0))</f>
        <v>0</v>
      </c>
      <c r="O9" s="32">
        <f>IF(AND(E8=0,F8=0,G8=0,H8=0,I8=0,J8=0,K8=0,L8=0,M8=0,N8=0,O8&gt;0),Resumo!C7-SUM(Cronograma!P9:$AB9),IF(O8&gt;0,TRUNC(C8*O8,2),0))</f>
        <v>0</v>
      </c>
      <c r="P9" s="32">
        <f>IF(AND(E8=0,F8=0,G8=0,H8=0,I8=0,J8=0,K8=0,L8=0,M8=0,N8=0,O8=0,P8&gt;0),Resumo!C7-SUM(Cronograma!Q9:$AB9),IF(P8&gt;0,TRUNC(C8*P8,2),0))</f>
        <v>0</v>
      </c>
      <c r="Q9" s="32">
        <f>IF(AND(E8=0,F8=0,G8=0,H8=0,I8=0,J8=0,K8=0,L8=0,M8=0,N8=0,O8=0,P8=0,Q8&gt;0),Resumo!C7-SUM(Cronograma!R9:$AB9),IF(Q8&gt;0,TRUNC(C8*Q8,2),0))</f>
        <v>0</v>
      </c>
      <c r="R9" s="32">
        <f>IF(AND(E8=0,F8=0,G8=0,H8=0,I8=0,J8=0,K8=0,L8=0,M8=0,N8=0,O8=0,P8=0,Q8=0,R8&gt;0),Resumo!C7-SUM(Cronograma!S9:$AB9),IF(R8&gt;0,TRUNC(C8*R8,2),0))</f>
        <v>0</v>
      </c>
      <c r="S9" s="32">
        <f>IF(AND(E8=0,F8=0,G8=0,H8=0,I8=0,J8=0,K8=0,L8=0,M8=0,N8=0,O8=0,P8=0,Q8=0,R8=0,S8&gt;0),Resumo!C7-SUM(Cronograma!T9:$AB9),IF(S8&gt;0,TRUNC(C8*S8,2),0))</f>
        <v>0</v>
      </c>
      <c r="T9" s="32">
        <f>IF(AND(E8=0,F8=0,G8=0,H8=0,I8=0,J8=0,K8=0,L8=0,M8=0,N8=0,O8=0,P8=0,Q8=0,R8=0,S8=0,T8&gt;0),Resumo!C7-SUM(Cronograma!U9:$AB9),IF(T8&gt;0,TRUNC(C8*T8,2),0))</f>
        <v>0</v>
      </c>
      <c r="U9" s="32">
        <f>IF(AND(E8=0,F8=0,G8=0,H8=0,I8=0,J8=0,K8=0,L8=0,M8=0,N8=0,O8=0,P8=0,Q8=0,R8=0,S8=0,T8=0,U8&gt;0),Resumo!C7-SUM(Cronograma!V9:$AB9),IF(U8&gt;0,TRUNC(C8*U8,2),0))</f>
        <v>0</v>
      </c>
      <c r="V9" s="32">
        <f>IF(AND(E8=0,F8=0,G8=0,H8=0,I8=0,J8=0,K8=0,L8=0,M8=0,N8=0,O8=0,P8=0,Q8=0,R8=0,S8=0,T8=0,U8=0,V8&gt;0),Resumo!C7-SUM(Cronograma!W9:$AB9),IF(V8&gt;0,TRUNC(C8*V8,2),0))</f>
        <v>0</v>
      </c>
      <c r="W9" s="32">
        <f>IF(AND(E8=0,F8=0,G8=0,H8=0,I8=0,J8=0,K8=0,L8=0,M8=0,N8=0,O8=0,P8=0,Q8=0,R8=0,S8=0,T8=0,U8=0,V8=0,W8&gt;0),Resumo!C7-SUM(Cronograma!X9:$AB9),IF(W8&gt;0,TRUNC(C8*W8,2),0))</f>
        <v>0</v>
      </c>
      <c r="X9" s="32">
        <f>IF(AND(E8=0,F8=0,G8=0,H8=0,I8=0,J8=0,K8=0,L8=0,M8=0,N8=0,O8=0,P8=0,Q8=0,R8=0,S8=0,T8=0,U8=0,V8=0,W8=0,X8&gt;0),Resumo!C7-SUM(Cronograma!Y9:$AB9),IF(X8&gt;0,TRUNC(C8*X8,2),0))</f>
        <v>0</v>
      </c>
      <c r="Y9" s="32">
        <f>IF(AND(E8=0,F8=0,G8=0,H8=0,I8=0,J8=0,K8=0,L8=0,M8=0,N8=0,O8=0,P8=0,Q8=0,R8=0,S8=0,T8=0,U8=0,V8=0,W8=0,X8=0,Y8&gt;0),Resumo!C7-SUM(Cronograma!Z9:$AB9),IF(Y8&gt;0,TRUNC(C8*Y8,2),0))</f>
        <v>0</v>
      </c>
      <c r="Z9" s="32">
        <f>IF(AND(E8=0,F8=0,G8=0,H8=0,I8=0,J8=0,K8=0,L8=0,M8=0,N8=0,O8=0,P8=0,Q8=0,R8=0,S8=0,T8=0,U8=0,V8=0,W8=0,X8=0,Y8=0,Z8&gt;0),Resumo!C7-SUM(Cronograma!AA9:$AB9),IF(Z8&gt;0,TRUNC(C8*Z8,2),0))</f>
        <v>0</v>
      </c>
      <c r="AA9" s="32">
        <f>IF(AND(E8=0,F8=0,G8=0,H8=0,I8=0,J8=0,K8=0,L8=0,M8=0,N8=0,O8=0,P8=0,Q8=0,R8=0,S8=0,T8=0,U8=0,V8=0,W8=0,X8=0,Y8=0,Z8=0,AA8&gt;0),Resumo!C7-SUM(Cronograma!AB9:$AB9),IF(AA8&gt;0,TRUNC(C8*AA8,2),0))</f>
        <v>0</v>
      </c>
      <c r="AB9" s="32">
        <f>IF(AND(E8=0,F8=0,G8=0,H8=0,I8=0,J8=0,K8=0,L8=0,M8=0,N8=0,O8=0,P8=0,Q8=0,R8=0,S8=0,T8=0,U8=0,V8=0,W8=0,X8=0,Y8=0,Z8=0,AA8=0,AB8&gt;0),Resumo!C7,IF(AB8&gt;0,TRUNC(C8*AB8,2),0))</f>
        <v>0</v>
      </c>
      <c r="AC9" s="6"/>
      <c r="AD9" s="31">
        <f t="shared" ref="AD9:AD47" si="1">SUM(E9:AB9)</f>
        <v>0</v>
      </c>
      <c r="AE9" s="5" t="str">
        <f>IF(C8&lt;&gt;AD9,"VERIFICAR ARREDONDAMENTO","OK")</f>
        <v>OK</v>
      </c>
      <c r="AF9" s="5"/>
    </row>
    <row r="10" spans="1:32" ht="15" customHeight="1">
      <c r="A10" s="273">
        <v>2</v>
      </c>
      <c r="B10" s="275" t="str">
        <f>VLOOKUP(A10,Orçamento!$D$10:$S$5166,4,FALSE)</f>
        <v>APOIO TÉCNICO</v>
      </c>
      <c r="C10" s="276">
        <f>VLOOKUP($A10,Orçamento!$D$10:$S$5166,16,FALSE)</f>
        <v>0</v>
      </c>
      <c r="D10" s="277">
        <f>IFERROR(C10/$C$54,0)</f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6"/>
      <c r="AD10" s="31" t="str">
        <f>IF(OR(SUM(E10:AB10)&gt;1,SUM(E10:AB10)&lt;1),"CORRIGIR, POIS A SOMA DEVE SER 100%", 1)</f>
        <v>CORRIGIR, POIS A SOMA DEVE SER 100%</v>
      </c>
      <c r="AE10" s="5"/>
      <c r="AF10" s="5"/>
    </row>
    <row r="11" spans="1:32" ht="15" customHeight="1">
      <c r="A11" s="274"/>
      <c r="B11" s="224"/>
      <c r="C11" s="224"/>
      <c r="D11" s="224"/>
      <c r="E11" s="32">
        <f>IF(E10&gt;0,(Resumo!C9-SUM(Cronograma!F11:$AB11)),0)</f>
        <v>0</v>
      </c>
      <c r="F11" s="32">
        <f>IF(AND(E10=0,F10&gt;0),Resumo!C9-SUM(Cronograma!G11:$AB11),IF(F10&gt;0,TRUNC(C10*F10,2),0))</f>
        <v>0</v>
      </c>
      <c r="G11" s="32">
        <f>IF(AND(E10=0,F10=0,G10&gt;0),Resumo!C9-SUM(Cronograma!H11:$AB11),IF(G10&gt;0,TRUNC(C10*G10,2),0))</f>
        <v>0</v>
      </c>
      <c r="H11" s="32">
        <f>IF(AND(E10=0,F10=0,G10=0,H10&gt;0),Resumo!C9-SUM(Cronograma!I11:$AB11),IF(H10&gt;0,TRUNC(C10*H10,2),0))</f>
        <v>0</v>
      </c>
      <c r="I11" s="32">
        <f>IF(AND(E10=0,F10=0,G10=0,H10=0,I10&gt;0),Resumo!C9-SUM(Cronograma!J11:$AB11),IF(I10&gt;0,TRUNC(C10*I10,2),0))</f>
        <v>0</v>
      </c>
      <c r="J11" s="32">
        <f>IF(AND(E10=0,F10=0,G10=0,H10=0,I10=0,J10&gt;0),Resumo!C9-SUM(Cronograma!K11:$AB11),IF(J10&gt;0,TRUNC(C10*J10,2),0))</f>
        <v>0</v>
      </c>
      <c r="K11" s="32">
        <f>IF(AND(E10=0,F10=0,G10=0,H10=0,I10=0,J10=0,K10&gt;0),Resumo!C9-SUM(Cronograma!L11:$AB11),IF(K10&gt;0,TRUNC(C10*K10,2),0))</f>
        <v>0</v>
      </c>
      <c r="L11" s="32">
        <f>IF(AND(E10=0,F10=0,G10=0,H10=0,I10=0,J10=0,K10=0,L10&gt;0),Resumo!C9-SUM(Cronograma!M11:$AB11),IF(L10&gt;0,TRUNC(C10*L10,2),0))</f>
        <v>0</v>
      </c>
      <c r="M11" s="32">
        <f>IF(AND(E10=0,F10=0,G10=0,H10=0,I10=0,J10=0,K10=0,L10=0,M10&gt;0),Resumo!C9-SUM(Cronograma!N11:$AB11),IF(M10&gt;0,TRUNC(C10*M10,2),0))</f>
        <v>0</v>
      </c>
      <c r="N11" s="32">
        <f>IF(AND(E10=0,F10=0,G10=0,H10=0,I10=0,J10=0,K10=0,L10=0,M10=0,N10&gt;0),Resumo!C9-SUM(Cronograma!O11:$AB11),IF(N10&gt;0,TRUNC(C10*N10,2),0))</f>
        <v>0</v>
      </c>
      <c r="O11" s="32">
        <f>IF(AND(E10=0,F10=0,G10=0,H10=0,I10=0,J10=0,K10=0,L10=0,M10=0,N10=0,O10&gt;0),Resumo!C9-SUM(Cronograma!P11:$AB11),IF(O10&gt;0,TRUNC(C10*O10,2),0))</f>
        <v>0</v>
      </c>
      <c r="P11" s="32">
        <f>IF(AND(E10=0,F10=0,G10=0,H10=0,I10=0,J10=0,K10=0,L10=0,M10=0,N10=0,O10=0,P10&gt;0),Resumo!C9-SUM(Cronograma!Q11:$AB11),IF(P10&gt;0,TRUNC(C10*P10,2),0))</f>
        <v>0</v>
      </c>
      <c r="Q11" s="32">
        <f>IF(AND(E10=0,F10=0,G10=0,H10=0,I10=0,J10=0,K10=0,L10=0,M10=0,N10=0,O10=0,P10=0,Q10&gt;0),Resumo!C9-SUM(Cronograma!R11:$AB11),IF(Q10&gt;0,TRUNC(C10*Q10,2),0))</f>
        <v>0</v>
      </c>
      <c r="R11" s="32">
        <f>IF(AND(E10=0,F10=0,G10=0,H10=0,I10=0,J10=0,K10=0,L10=0,M10=0,N10=0,O10=0,P10=0,Q10=0,R10&gt;0),Resumo!C9-SUM(Cronograma!S11:$AB11),IF(R10&gt;0,TRUNC(C10*R10,2),0))</f>
        <v>0</v>
      </c>
      <c r="S11" s="32">
        <f>IF(AND(E10=0,F10=0,G10=0,H10=0,I10=0,J10=0,K10=0,L10=0,M10=0,N10=0,O10=0,P10=0,Q10=0,R10=0,S10&gt;0),Resumo!C9-SUM(Cronograma!T11:$AB11),IF(S10&gt;0,TRUNC(C10*S10,2),0))</f>
        <v>0</v>
      </c>
      <c r="T11" s="32">
        <f>IF(AND(E10=0,F10=0,G10=0,H10=0,I10=0,J10=0,K10=0,L10=0,M10=0,N10=0,O10=0,P10=0,Q10=0,R10=0,S10=0,T10&gt;0),Resumo!C9-SUM(Cronograma!U11:$AB11),IF(T10&gt;0,TRUNC(C10*T10,2),0))</f>
        <v>0</v>
      </c>
      <c r="U11" s="32">
        <f>IF(AND(E10=0,F10=0,G10=0,H10=0,I10=0,J10=0,K10=0,L10=0,M10=0,N10=0,O10=0,P10=0,Q10=0,R10=0,S10=0,T10=0,U10&gt;0),Resumo!C9-SUM(Cronograma!V11:$AB11),IF(U10&gt;0,TRUNC(C10*U10,2),0))</f>
        <v>0</v>
      </c>
      <c r="V11" s="32">
        <f>IF(AND(E10=0,F10=0,G10=0,H10=0,I10=0,J10=0,K10=0,L10=0,M10=0,N10=0,O10=0,P10=0,Q10=0,R10=0,S10=0,T10=0,U10=0,V10&gt;0),Resumo!C9-SUM(Cronograma!W11:$AB11),IF(V10&gt;0,TRUNC(C10*V10,2),0))</f>
        <v>0</v>
      </c>
      <c r="W11" s="32">
        <f>IF(AND(E10=0,F10=0,G10=0,H10=0,I10=0,J10=0,K10=0,L10=0,M10=0,N10=0,O10=0,P10=0,Q10=0,R10=0,S10=0,T10=0,U10=0,V10=0,W10&gt;0),Resumo!C9-SUM(Cronograma!X11:$AB11),IF(W10&gt;0,TRUNC(C10*W10,2),0))</f>
        <v>0</v>
      </c>
      <c r="X11" s="32">
        <f>IF(AND(E10=0,F10=0,G10=0,H10=0,I10=0,J10=0,K10=0,L10=0,M10=0,N10=0,O10=0,P10=0,Q10=0,R10=0,S10=0,T10=0,U10=0,V10=0,W10=0,X10&gt;0),Resumo!C9-SUM(Cronograma!Y11:$AB11),IF(X10&gt;0,TRUNC(C10*X10,2),0))</f>
        <v>0</v>
      </c>
      <c r="Y11" s="32">
        <f>IF(AND(E10=0,F10=0,G10=0,H10=0,I10=0,J10=0,K10=0,L10=0,M10=0,N10=0,O10=0,P10=0,Q10=0,R10=0,S10=0,T10=0,U10=0,V10=0,W10=0,X10=0,Y10&gt;0),Resumo!C9-SUM(Cronograma!Z11:$AB11),IF(Y10&gt;0,TRUNC(C10*Y10,2),0))</f>
        <v>0</v>
      </c>
      <c r="Z11" s="32">
        <f>IF(AND(E10=0,F10=0,G10=0,H10=0,I10=0,J10=0,K10=0,L10=0,M10=0,N10=0,O10=0,P10=0,Q10=0,R10=0,S10=0,T10=0,U10=0,V10=0,W10=0,X10=0,Y10=0,Z10&gt;0),Resumo!C9-SUM(Cronograma!AA11:$AB11),IF(Z10&gt;0,TRUNC(C10*Z10,2),0))</f>
        <v>0</v>
      </c>
      <c r="AA11" s="32">
        <f>IF(AND(E10=0,F10=0,G10=0,H10=0,I10=0,J10=0,K10=0,L10=0,M10=0,N10=0,O10=0,P10=0,Q10=0,R10=0,S10=0,T10=0,U10=0,V10=0,W10=0,X10=0,Y10=0,Z10=0,AA10&gt;0),Resumo!C9-SUM(Cronograma!AB11:$AB11),IF(AA10&gt;0,TRUNC(C10*AA10,2),0))</f>
        <v>0</v>
      </c>
      <c r="AB11" s="32">
        <f>IF(AND(E10=0,F10=0,G10=0,H10=0,I10=0,J10=0,K10=0,L10=0,M10=0,N10=0,O10=0,P10=0,Q10=0,R10=0,S10=0,T10=0,U10=0,V10=0,W10=0,X10=0,Y10=0,Z10=0,AA10=0,AB10&gt;0),Resumo!C9,IF(AB10&gt;0,TRUNC(C10*AB10,2),0))</f>
        <v>0</v>
      </c>
      <c r="AC11" s="6"/>
      <c r="AD11" s="31">
        <f t="shared" si="1"/>
        <v>0</v>
      </c>
      <c r="AE11" s="5" t="str">
        <f>IF(C10&lt;&gt;AD11,"VERIFICAR ARREDONDAMENTO","OK")</f>
        <v>OK</v>
      </c>
      <c r="AF11" s="5"/>
    </row>
    <row r="12" spans="1:32" ht="15" customHeight="1">
      <c r="A12" s="273">
        <v>3</v>
      </c>
      <c r="B12" s="275" t="str">
        <f>VLOOKUP(A12,Orçamento!$D$10:$S$5166,4,FALSE)</f>
        <v>SERVIÇOS GERAIS E INSUMOS</v>
      </c>
      <c r="C12" s="276">
        <f>VLOOKUP($A12,Orçamento!$D$10:$S$5166,16,FALSE)</f>
        <v>0</v>
      </c>
      <c r="D12" s="277">
        <f>IFERROR(C12/$C$54,0)</f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6"/>
      <c r="AD12" s="31" t="str">
        <f>IF(OR(SUM(E12:AB12)&gt;1,SUM(E12:AB12)&lt;1),"CORRIGIR, POIS A SOMA DEVE SER 100%", 1)</f>
        <v>CORRIGIR, POIS A SOMA DEVE SER 100%</v>
      </c>
      <c r="AE12" s="5"/>
      <c r="AF12" s="5"/>
    </row>
    <row r="13" spans="1:32" ht="15" customHeight="1">
      <c r="A13" s="274"/>
      <c r="B13" s="224"/>
      <c r="C13" s="224"/>
      <c r="D13" s="224"/>
      <c r="E13" s="32">
        <f>IF(E12&gt;0,(Resumo!C11-SUM(Cronograma!F13:$AB13)),0)</f>
        <v>0</v>
      </c>
      <c r="F13" s="32">
        <f>IF(AND(E12=0,F12&gt;0),Resumo!C11-SUM(Cronograma!G13:$AB13),IF(F12&gt;0,TRUNC(C12*F12,2),0))</f>
        <v>0</v>
      </c>
      <c r="G13" s="32">
        <f>IF(AND(E12=0,F12=0,G12&gt;0),Resumo!C11-SUM(Cronograma!H13:$AB13),IF(G12&gt;0,TRUNC(C12*G12,2),0))</f>
        <v>0</v>
      </c>
      <c r="H13" s="32">
        <f>IF(AND(E12=0,F12=0,G12=0,H12&gt;0),Resumo!C11-SUM(Cronograma!I13:$AB13),IF(H12&gt;0,TRUNC(C12*H12,2),0))</f>
        <v>0</v>
      </c>
      <c r="I13" s="32">
        <f>IF(AND(E12=0,F12=0,G12=0,H12=0,I12&gt;0),Resumo!C11-SUM(Cronograma!J13:$AB13),IF(I12&gt;0,TRUNC(C12*I12,2),0))</f>
        <v>0</v>
      </c>
      <c r="J13" s="32">
        <f>IF(AND(E12=0,F12=0,G12=0,H12=0,I12=0,J12&gt;0),Resumo!C11-SUM(Cronograma!K13:$AB13),IF(J12&gt;0,TRUNC(C12*J12,2),0))</f>
        <v>0</v>
      </c>
      <c r="K13" s="32">
        <f>IF(AND(E12=0,F12=0,G12=0,H12=0,I12=0,J12=0,K12&gt;0),Resumo!C11-SUM(Cronograma!L13:$AB13),IF(K12&gt;0,TRUNC(C12*K12,2),0))</f>
        <v>0</v>
      </c>
      <c r="L13" s="32">
        <f>IF(AND(E12=0,F12=0,G12=0,H12=0,I12=0,J12=0,K12=0,L12&gt;0),Resumo!C11-SUM(Cronograma!M13:$AB13),IF(L12&gt;0,TRUNC(C12*L12,2),0))</f>
        <v>0</v>
      </c>
      <c r="M13" s="32">
        <f>IF(AND(E12=0,F12=0,G12=0,H12=0,I12=0,J12=0,K12=0,L12=0,M12&gt;0),Resumo!C11-SUM(Cronograma!N13:$AB13),IF(M12&gt;0,TRUNC(C12*M12,2),0))</f>
        <v>0</v>
      </c>
      <c r="N13" s="32">
        <f>IF(AND(E12=0,F12=0,G12=0,H12=0,I12=0,J12=0,K12=0,L12=0,M12=0,N12&gt;0),Resumo!C11-SUM(Cronograma!O13:$AB13),IF(N12&gt;0,TRUNC(C12*N12,2),0))</f>
        <v>0</v>
      </c>
      <c r="O13" s="32">
        <f>IF(AND(E12=0,F12=0,G12=0,H12=0,I12=0,J12=0,K12=0,L12=0,M12=0,N12=0,O12&gt;0),Resumo!C11-SUM(Cronograma!P13:$AB13),IF(O12&gt;0,TRUNC(C12*O12,2),0))</f>
        <v>0</v>
      </c>
      <c r="P13" s="32">
        <f>IF(AND(E12=0,F12=0,G12=0,H12=0,I12=0,J12=0,K12=0,L12=0,M12=0,N12=0,O12=0,P12&gt;0),Resumo!C11-SUM(Cronograma!Q13:$AB13),IF(P12&gt;0,TRUNC(C12*P12,2),0))</f>
        <v>0</v>
      </c>
      <c r="Q13" s="32">
        <f>IF(AND(E12=0,F12=0,G12=0,H12=0,I12=0,J12=0,K12=0,L12=0,M12=0,N12=0,O12=0,P12=0,Q12&gt;0),Resumo!C11-SUM(Cronograma!R13:$AB13),IF(Q12&gt;0,TRUNC(C12*Q12,2),0))</f>
        <v>0</v>
      </c>
      <c r="R13" s="32">
        <f>IF(AND(E12=0,F12=0,G12=0,H12=0,I12=0,J12=0,K12=0,L12=0,M12=0,N12=0,O12=0,P12=0,Q12=0,R12&gt;0),Resumo!C11-SUM(Cronograma!S13:$AB13),IF(R12&gt;0,TRUNC(C12*R12,2),0))</f>
        <v>0</v>
      </c>
      <c r="S13" s="32">
        <f>IF(AND(E12=0,F12=0,G12=0,H12=0,I12=0,J12=0,K12=0,L12=0,M12=0,N12=0,O12=0,P12=0,Q12=0,R12=0,S12&gt;0),Resumo!C11-SUM(Cronograma!T13:$AB13),IF(S12&gt;0,TRUNC(C12*S12,2),0))</f>
        <v>0</v>
      </c>
      <c r="T13" s="32">
        <f>IF(AND(E12=0,F12=0,G12=0,H12=0,I12=0,J12=0,K12=0,L12=0,M12=0,N12=0,O12=0,P12=0,Q12=0,R12=0,S12=0,T12&gt;0),Resumo!C11-SUM(Cronograma!U13:$AB13),IF(T12&gt;0,TRUNC(C12*T12,2),0))</f>
        <v>0</v>
      </c>
      <c r="U13" s="32">
        <f>IF(AND(E12=0,F12=0,G12=0,H12=0,I12=0,J12=0,K12=0,L12=0,M12=0,N12=0,O12=0,P12=0,Q12=0,R12=0,S12=0,T12=0,U12&gt;0),Resumo!C11-SUM(Cronograma!V13:$AB13),IF(U12&gt;0,TRUNC(C12*U12,2),0))</f>
        <v>0</v>
      </c>
      <c r="V13" s="32">
        <f>IF(AND(E12=0,F12=0,G12=0,H12=0,I12=0,J12=0,K12=0,L12=0,M12=0,N12=0,O12=0,P12=0,Q12=0,R12=0,S12=0,T12=0,U12=0,V12&gt;0),Resumo!C11-SUM(Cronograma!W13:$AB13),IF(V12&gt;0,TRUNC(C12*V12,2),0))</f>
        <v>0</v>
      </c>
      <c r="W13" s="32">
        <f>IF(AND(E12=0,F12=0,G12=0,H12=0,I12=0,J12=0,K12=0,L12=0,M12=0,N12=0,O12=0,P12=0,Q12=0,R12=0,S12=0,T12=0,U12=0,V12=0,W12&gt;0),Resumo!C11-SUM(Cronograma!X13:$AB13),IF(W12&gt;0,TRUNC(C12*W12,2),0))</f>
        <v>0</v>
      </c>
      <c r="X13" s="32">
        <f>IF(AND(E12=0,F12=0,G12=0,H12=0,I12=0,J12=0,K12=0,L12=0,M12=0,N12=0,O12=0,P12=0,Q12=0,R12=0,S12=0,T12=0,U12=0,V12=0,W12=0,X12&gt;0),Resumo!C11-SUM(Cronograma!Y13:$AB13),IF(X12&gt;0,TRUNC(C12*X12,2),0))</f>
        <v>0</v>
      </c>
      <c r="Y13" s="32">
        <f>IF(AND(E12=0,F12=0,G12=0,H12=0,I12=0,J12=0,K12=0,L12=0,M12=0,N12=0,O12=0,P12=0,Q12=0,R12=0,S12=0,T12=0,U12=0,V12=0,W12=0,X12=0,Y12&gt;0),Resumo!C11-SUM(Cronograma!Z13:$AB13),IF(Y12&gt;0,TRUNC(C12*Y12,2),0))</f>
        <v>0</v>
      </c>
      <c r="Z13" s="32">
        <f>IF(AND(E12=0,F12=0,G12=0,H12=0,I12=0,J12=0,K12=0,L12=0,M12=0,N12=0,O12=0,P12=0,Q12=0,R12=0,S12=0,T12=0,U12=0,V12=0,W12=0,X12=0,Y12=0,Z12&gt;0),Resumo!C11-SUM(Cronograma!AA13:$AB13),IF(Z12&gt;0,TRUNC(C12*Z12,2),0))</f>
        <v>0</v>
      </c>
      <c r="AA13" s="32">
        <f>IF(AND(E12=0,F12=0,G12=0,H12=0,I12=0,J12=0,K12=0,L12=0,M12=0,N12=0,O12=0,P12=0,Q12=0,R12=0,S12=0,T12=0,U12=0,V12=0,W12=0,X12=0,Y12=0,Z12=0,AA12&gt;0),Resumo!C11-SUM(Cronograma!AB13:$AB13),IF(AA12&gt;0,TRUNC(C12*AA12,2),0))</f>
        <v>0</v>
      </c>
      <c r="AB13" s="32">
        <f>IF(AND(E12=0,F12=0,G12=0,H12=0,I12=0,J12=0,K12=0,L12=0,M12=0,N12=0,O12=0,P12=0,Q12=0,R12=0,S12=0,T12=0,U12=0,V12=0,W12=0,X12=0,Y12=0,Z12=0,AA12=0,AB12&gt;0),Resumo!C11,IF(AB12&gt;0,TRUNC(C12*AB12,2),0))</f>
        <v>0</v>
      </c>
      <c r="AC13" s="6"/>
      <c r="AD13" s="31">
        <f t="shared" si="1"/>
        <v>0</v>
      </c>
      <c r="AE13" s="5" t="str">
        <f>IF(C12&lt;&gt;AD13,"VERIFICAR ARREDONDAMENTO","OK")</f>
        <v>OK</v>
      </c>
      <c r="AF13" s="5"/>
    </row>
    <row r="14" spans="1:32" ht="15" customHeight="1">
      <c r="A14" s="273">
        <v>4</v>
      </c>
      <c r="B14" s="275" t="str">
        <f>VLOOKUP(A14,Orçamento!$D$10:$S$5166,4,FALSE)</f>
        <v>INSTALAÇÕES E SINALIZAÇÃO DOS SERVIÇOS</v>
      </c>
      <c r="C14" s="276">
        <f>VLOOKUP($A14,Orçamento!$D$10:$S$5166,16,FALSE)</f>
        <v>0</v>
      </c>
      <c r="D14" s="277">
        <f>IFERROR(C14/$C$54,0)</f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6"/>
      <c r="AD14" s="31" t="str">
        <f>IF(OR(SUM(E14:AB14)&gt;1,SUM(E14:AB14)&lt;1),"CORRIGIR, POIS A SOMA DEVE SER 100%", 1)</f>
        <v>CORRIGIR, POIS A SOMA DEVE SER 100%</v>
      </c>
      <c r="AE14" s="5"/>
      <c r="AF14" s="5"/>
    </row>
    <row r="15" spans="1:32" ht="15" customHeight="1">
      <c r="A15" s="274"/>
      <c r="B15" s="224"/>
      <c r="C15" s="224"/>
      <c r="D15" s="224"/>
      <c r="E15" s="32">
        <f>IF(E14&gt;0,(Resumo!C13-SUM(Cronograma!F15:$AB15)),0)</f>
        <v>0</v>
      </c>
      <c r="F15" s="32">
        <f>IF(AND(E14=0,F14&gt;0),Resumo!C13-SUM(Cronograma!G15:$AB15),IF(F14&gt;0,TRUNC(C14*F14,2),0))</f>
        <v>0</v>
      </c>
      <c r="G15" s="32">
        <f>IF(AND(E14=0,F14=0,G14&gt;0),Resumo!C13-SUM(Cronograma!H15:$AB15),IF(G14&gt;0,TRUNC(C14*G14,2),0))</f>
        <v>0</v>
      </c>
      <c r="H15" s="32">
        <f>IF(AND(E14=0,F14=0,G14=0,H14&gt;0),Resumo!C13-SUM(Cronograma!I15:$AB15),IF(H14&gt;0,TRUNC(C14*H14,2),0))</f>
        <v>0</v>
      </c>
      <c r="I15" s="32">
        <f>IF(AND(E14=0,F14=0,G14=0,H14=0,I14&gt;0),Resumo!C13-SUM(Cronograma!J15:$AB15),IF(I14&gt;0,TRUNC(C14*I14,2),0))</f>
        <v>0</v>
      </c>
      <c r="J15" s="32">
        <f>IF(AND(E14=0,F14=0,G14=0,H14=0,I14=0,J14&gt;0),Resumo!C13-SUM(Cronograma!K15:$AB15),IF(J14&gt;0,TRUNC(C14*J14,2),0))</f>
        <v>0</v>
      </c>
      <c r="K15" s="32">
        <f>IF(AND(E14=0,F14=0,G14=0,H14=0,I14=0,J14=0,K14&gt;0),Resumo!C13-SUM(Cronograma!L15:$AB15),IF(K14&gt;0,TRUNC(C14*K14,2),0))</f>
        <v>0</v>
      </c>
      <c r="L15" s="32">
        <f>IF(AND(E14=0,F14=0,G14=0,H14=0,I14=0,J14=0,K14=0,L14&gt;0),Resumo!C13-SUM(Cronograma!M15:$AB15),IF(L14&gt;0,TRUNC(C14*L14,2),0))</f>
        <v>0</v>
      </c>
      <c r="M15" s="32">
        <f>IF(AND(E14=0,F14=0,G14=0,H14=0,I14=0,J14=0,K14=0,L14=0,M14&gt;0),Resumo!C13-SUM(Cronograma!N15:$AB15),IF(M14&gt;0,TRUNC(C14*M14,2),0))</f>
        <v>0</v>
      </c>
      <c r="N15" s="32">
        <f>IF(AND(E14=0,F14=0,G14=0,H14=0,I14=0,J14=0,K14=0,L14=0,M14=0,N14&gt;0),Resumo!C13-SUM(Cronograma!O15:$AB15),IF(N14&gt;0,TRUNC(C14*N14,2),0))</f>
        <v>0</v>
      </c>
      <c r="O15" s="32">
        <f>IF(AND(E14=0,F14=0,G14=0,H14=0,I14=0,J14=0,K14=0,L14=0,M14=0,N14=0,O14&gt;0),Resumo!C13-SUM(Cronograma!P15:$AB15),IF(O14&gt;0,TRUNC(C14*O14,2),0))</f>
        <v>0</v>
      </c>
      <c r="P15" s="32">
        <f>IF(AND(E14=0,F14=0,G14=0,H14=0,I14=0,J14=0,K14=0,L14=0,M14=0,N14=0,O14=0,P14&gt;0),Resumo!C13-SUM(Cronograma!Q15:$AB15),IF(P14&gt;0,TRUNC(C14*P14,2),0))</f>
        <v>0</v>
      </c>
      <c r="Q15" s="32">
        <f>IF(AND(E14=0,F14=0,G14=0,H14=0,I14=0,J14=0,K14=0,L14=0,M14=0,N14=0,O14=0,P14=0,Q14&gt;0),Resumo!C13-SUM(Cronograma!R15:$AB15),IF(Q14&gt;0,TRUNC(C14*Q14,2),0))</f>
        <v>0</v>
      </c>
      <c r="R15" s="32">
        <f>IF(AND(E14=0,F14=0,G14=0,H14=0,I14=0,J14=0,K14=0,L14=0,M14=0,N14=0,O14=0,P14=0,Q14=0,R14&gt;0),Resumo!C13-SUM(Cronograma!S15:$AB15),IF(R14&gt;0,TRUNC(C14*R14,2),0))</f>
        <v>0</v>
      </c>
      <c r="S15" s="32">
        <f>IF(AND(E14=0,F14=0,G14=0,H14=0,I14=0,J14=0,K14=0,L14=0,M14=0,N14=0,O14=0,P14=0,Q14=0,R14=0,S14&gt;0),Resumo!C13-SUM(Cronograma!T15:$AB15),IF(S14&gt;0,TRUNC(C14*S14,2),0))</f>
        <v>0</v>
      </c>
      <c r="T15" s="32">
        <f>IF(AND(E14=0,F14=0,G14=0,H14=0,I14=0,J14=0,K14=0,L14=0,M14=0,N14=0,O14=0,P14=0,Q14=0,R14=0,S14=0,T14&gt;0),Resumo!C13-SUM(Cronograma!U15:$AB15),IF(T14&gt;0,TRUNC(C14*T14,2),0))</f>
        <v>0</v>
      </c>
      <c r="U15" s="32">
        <f>IF(AND(E14=0,F14=0,G14=0,H14=0,I14=0,J14=0,K14=0,L14=0,M14=0,N14=0,O14=0,P14=0,Q14=0,R14=0,S14=0,T14=0,U14&gt;0),Resumo!C13-SUM(Cronograma!V15:$AB15),IF(U14&gt;0,TRUNC(C14*U14,2),0))</f>
        <v>0</v>
      </c>
      <c r="V15" s="32">
        <f>IF(AND(E14=0,F14=0,G14=0,H14=0,I14=0,J14=0,K14=0,L14=0,M14=0,N14=0,O14=0,P14=0,Q14=0,R14=0,S14=0,T14=0,U14=0,V14&gt;0),Resumo!C13-SUM(Cronograma!W15:$AB15),IF(V14&gt;0,TRUNC(C14*V14,2),0))</f>
        <v>0</v>
      </c>
      <c r="W15" s="32">
        <f>IF(AND(E14=0,F14=0,G14=0,H14=0,I14=0,J14=0,K14=0,L14=0,M14=0,N14=0,O14=0,P14=0,Q14=0,R14=0,S14=0,T14=0,U14=0,V14=0,W14&gt;0),Resumo!C13-SUM(Cronograma!X15:$AB15),IF(W14&gt;0,TRUNC(C14*W14,2),0))</f>
        <v>0</v>
      </c>
      <c r="X15" s="32">
        <f>IF(AND(E14=0,F14=0,G14=0,H14=0,I14=0,J14=0,K14=0,L14=0,M14=0,N14=0,O14=0,P14=0,Q14=0,R14=0,S14=0,T14=0,U14=0,V14=0,W14=0,X14&gt;0),Resumo!C13-SUM(Cronograma!Y15:$AB15),IF(X14&gt;0,TRUNC(C14*X14,2),0))</f>
        <v>0</v>
      </c>
      <c r="Y15" s="32">
        <f>IF(AND(E14=0,F14=0,G14=0,H14=0,I14=0,J14=0,K14=0,L14=0,M14=0,N14=0,O14=0,P14=0,Q14=0,R14=0,S14=0,T14=0,U14=0,V14=0,W14=0,X14=0,Y14&gt;0),Resumo!C13-SUM(Cronograma!Z15:$AB15),IF(Y14&gt;0,TRUNC(C14*Y14,2),0))</f>
        <v>0</v>
      </c>
      <c r="Z15" s="32">
        <f>IF(AND(E14=0,F14=0,G14=0,H14=0,I14=0,J14=0,K14=0,L14=0,M14=0,N14=0,O14=0,P14=0,Q14=0,R14=0,S14=0,T14=0,U14=0,V14=0,W14=0,X14=0,Y14=0,Z14&gt;0),Resumo!C13-SUM(Cronograma!AA15:$AB15),IF(Z14&gt;0,TRUNC(C14*Z14,2),0))</f>
        <v>0</v>
      </c>
      <c r="AA15" s="32">
        <f>IF(AND(E14=0,F14=0,G14=0,H14=0,I14=0,J14=0,K14=0,L14=0,M14=0,N14=0,O14=0,P14=0,Q14=0,R14=0,S14=0,T14=0,U14=0,V14=0,W14=0,X14=0,Y14=0,Z14=0,AA14&gt;0),Resumo!C13-SUM(Cronograma!AB15:$AB15),IF(AA14&gt;0,TRUNC(C14*AA14,2),0))</f>
        <v>0</v>
      </c>
      <c r="AB15" s="32">
        <f>IF(AND(E14=0,F14=0,G14=0,H14=0,I14=0,J14=0,K14=0,L14=0,M14=0,N14=0,O14=0,P14=0,Q14=0,R14=0,S14=0,T14=0,U14=0,V14=0,W14=0,X14=0,Y14=0,Z14=0,AA14=0,AB14&gt;0),Resumo!C13,IF(AB14&gt;0,TRUNC(C14*AB14,2),0))</f>
        <v>0</v>
      </c>
      <c r="AC15" s="6"/>
      <c r="AD15" s="31">
        <f t="shared" si="1"/>
        <v>0</v>
      </c>
      <c r="AE15" s="5" t="str">
        <f>IF(C14&lt;&gt;AD15,"VERIFICAR ARREDONDAMENTO","OK")</f>
        <v>OK</v>
      </c>
      <c r="AF15" s="5"/>
    </row>
    <row r="16" spans="1:32" ht="15" customHeight="1">
      <c r="A16" s="273">
        <v>5</v>
      </c>
      <c r="B16" s="275" t="str">
        <f>VLOOKUP(A16,Orçamento!$D$10:$S$5166,4,FALSE)</f>
        <v>IMPERMEABILIZAÇÃO</v>
      </c>
      <c r="C16" s="276">
        <f>VLOOKUP($A16,Orçamento!$D$10:$S$5166,16,FALSE)</f>
        <v>0</v>
      </c>
      <c r="D16" s="277">
        <f>IFERROR(C16/$C$54,0)</f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6"/>
      <c r="AD16" s="31" t="str">
        <f>IF(OR(SUM(E16:AB16)&gt;1,SUM(E16:AB16)&lt;1),"CORRIGIR, POIS A SOMA DEVE SER 100%", 1)</f>
        <v>CORRIGIR, POIS A SOMA DEVE SER 100%</v>
      </c>
      <c r="AE16" s="5"/>
      <c r="AF16" s="5"/>
    </row>
    <row r="17" spans="1:32" ht="15" customHeight="1">
      <c r="A17" s="274"/>
      <c r="B17" s="224"/>
      <c r="C17" s="224"/>
      <c r="D17" s="224"/>
      <c r="E17" s="32">
        <f>IF(E16&gt;0,(Resumo!C15-SUM(Cronograma!F17:$AB17)),0)</f>
        <v>0</v>
      </c>
      <c r="F17" s="32">
        <f>IF(AND(E16=0,F16&gt;0),Resumo!C15-SUM(Cronograma!G17:$AB17),IF(F16&gt;0,TRUNC(C16*F16,2),0))</f>
        <v>0</v>
      </c>
      <c r="G17" s="32">
        <f>IF(AND(E16=0,F16=0,G16&gt;0),Resumo!C15-SUM(Cronograma!H17:$AB17),IF(G16&gt;0,TRUNC(C16*G16,2),0))</f>
        <v>0</v>
      </c>
      <c r="H17" s="32">
        <f>IF(AND(E16=0,F16=0,G16=0,H16&gt;0),Resumo!C15-SUM(Cronograma!I17:$AB17),IF(H16&gt;0,TRUNC(C16*H16,2),0))</f>
        <v>0</v>
      </c>
      <c r="I17" s="32">
        <f>IF(AND(E16=0,F16=0,G16=0,H16=0,I16&gt;0),Resumo!C15-SUM(Cronograma!J17:$AB17),IF(I16&gt;0,TRUNC(C16*I16,2),0))</f>
        <v>0</v>
      </c>
      <c r="J17" s="32">
        <f>IF(AND(E16=0,F16=0,G16=0,H16=0,I16=0,J16&gt;0),Resumo!C15-SUM(Cronograma!K17:$AB17),IF(J16&gt;0,TRUNC(C16*J16,2),0))</f>
        <v>0</v>
      </c>
      <c r="K17" s="32">
        <f>IF(AND(E16=0,F16=0,G16=0,H16=0,I16=0,J16=0,K16&gt;0),Resumo!C15-SUM(Cronograma!L17:$AB17),IF(K16&gt;0,TRUNC(C16*K16,2),0))</f>
        <v>0</v>
      </c>
      <c r="L17" s="32">
        <f>IF(AND(E16=0,F16=0,G16=0,H16=0,I16=0,J16=0,K16=0,L16&gt;0),Resumo!C15-SUM(Cronograma!M17:$AB17),IF(L16&gt;0,TRUNC(C16*L16,2),0))</f>
        <v>0</v>
      </c>
      <c r="M17" s="32">
        <f>IF(AND(E16=0,F16=0,G16=0,H16=0,I16=0,J16=0,K16=0,L16=0,M16&gt;0),Resumo!C15-SUM(Cronograma!N17:$AB17),IF(M16&gt;0,TRUNC(C16*M16,2),0))</f>
        <v>0</v>
      </c>
      <c r="N17" s="32">
        <f>IF(AND(E16=0,F16=0,G16=0,H16=0,I16=0,J16=0,K16=0,L16=0,M16=0,N16&gt;0),Resumo!C15-SUM(Cronograma!O17:$AB17),IF(N16&gt;0,TRUNC(C16*N16,2),0))</f>
        <v>0</v>
      </c>
      <c r="O17" s="32">
        <f>IF(AND(E16=0,F16=0,G16=0,H16=0,I16=0,J16=0,K16=0,L16=0,M16=0,N16=0,O16&gt;0),Resumo!C15-SUM(Cronograma!P17:$AB17),IF(O16&gt;0,TRUNC(C16*O16,2),0))</f>
        <v>0</v>
      </c>
      <c r="P17" s="32">
        <f>IF(AND(E16=0,F16=0,G16=0,H16=0,I16=0,J16=0,K16=0,L16=0,M16=0,N16=0,O16=0,P16&gt;0),Resumo!C15-SUM(Cronograma!Q17:$AB17),IF(P16&gt;0,TRUNC(C16*P16,2),0))</f>
        <v>0</v>
      </c>
      <c r="Q17" s="32">
        <f>IF(AND(E16=0,F16=0,G16=0,H16=0,I16=0,J16=0,K16=0,L16=0,M16=0,N16=0,O16=0,P16=0,Q16&gt;0),Resumo!C15-SUM(Cronograma!R17:$AB17),IF(Q16&gt;0,TRUNC(C16*Q16,2),0))</f>
        <v>0</v>
      </c>
      <c r="R17" s="32">
        <f>IF(AND(E16=0,F16=0,G16=0,H16=0,I16=0,J16=0,K16=0,L16=0,M16=0,N16=0,O16=0,P16=0,Q16=0,R16&gt;0),Resumo!C15-SUM(Cronograma!S17:$AB17),IF(R16&gt;0,TRUNC(C16*R16,2),0))</f>
        <v>0</v>
      </c>
      <c r="S17" s="32">
        <f>IF(AND(E16=0,F16=0,G16=0,H16=0,I16=0,J16=0,K16=0,L16=0,M16=0,N16=0,O16=0,P16=0,Q16=0,R16=0,S16&gt;0),Resumo!C15-SUM(Cronograma!T17:$AB17),IF(S16&gt;0,TRUNC(C16*S16,2),0))</f>
        <v>0</v>
      </c>
      <c r="T17" s="32">
        <f>IF(AND(E16=0,F16=0,G16=0,H16=0,I16=0,J16=0,K16=0,L16=0,M16=0,N16=0,O16=0,P16=0,Q16=0,R16=0,S16=0,T16&gt;0),Resumo!C15-SUM(Cronograma!U17:$AB17),IF(T16&gt;0,TRUNC(C16*T16,2),0))</f>
        <v>0</v>
      </c>
      <c r="U17" s="32">
        <f>IF(AND(E16=0,F16=0,G16=0,H16=0,I16=0,J16=0,K16=0,L16=0,M16=0,N16=0,O16=0,P16=0,Q16=0,R16=0,S16=0,T16=0,U16&gt;0),Resumo!C15-SUM(Cronograma!V17:$AB17),IF(U16&gt;0,TRUNC(C16*U16,2),0))</f>
        <v>0</v>
      </c>
      <c r="V17" s="32">
        <f>IF(AND(E16=0,F16=0,G16=0,H16=0,I16=0,J16=0,K16=0,L16=0,M16=0,N16=0,O16=0,P16=0,Q16=0,R16=0,S16=0,T16=0,U16=0,V16&gt;0),Resumo!C15-SUM(Cronograma!W17:$AB17),IF(V16&gt;0,TRUNC(C16*V16,2),0))</f>
        <v>0</v>
      </c>
      <c r="W17" s="32">
        <f>IF(AND(E16=0,F16=0,G16=0,H16=0,I16=0,J16=0,K16=0,L16=0,M16=0,N16=0,O16=0,P16=0,Q16=0,R16=0,S16=0,T16=0,U16=0,V16=0,W16&gt;0),Resumo!C15-SUM(Cronograma!X17:$AB17),IF(W16&gt;0,TRUNC(C16*W16,2),0))</f>
        <v>0</v>
      </c>
      <c r="X17" s="32">
        <f>IF(AND(E16=0,F16=0,G16=0,H16=0,I16=0,J16=0,K16=0,L16=0,M16=0,N16=0,O16=0,P16=0,Q16=0,R16=0,S16=0,T16=0,U16=0,V16=0,W16=0,X16&gt;0),Resumo!C15-SUM(Cronograma!Y17:$AB17),IF(X16&gt;0,TRUNC(C16*X16,2),0))</f>
        <v>0</v>
      </c>
      <c r="Y17" s="32">
        <f>IF(AND(E16=0,F16=0,G16=0,H16=0,I16=0,J16=0,K16=0,L16=0,M16=0,N16=0,O16=0,P16=0,Q16=0,R16=0,S16=0,T16=0,U16=0,V16=0,W16=0,X16=0,Y16&gt;0),Resumo!C15-SUM(Cronograma!Z17:$AB17),IF(Y16&gt;0,TRUNC(C16*Y16,2),0))</f>
        <v>0</v>
      </c>
      <c r="Z17" s="32">
        <f>IF(AND(E16=0,F16=0,G16=0,H16=0,I16=0,J16=0,K16=0,L16=0,M16=0,N16=0,O16=0,P16=0,Q16=0,R16=0,S16=0,T16=0,U16=0,V16=0,W16=0,X16=0,Y16=0,Z16&gt;0),Resumo!C15-SUM(Cronograma!AA17:$AB17),IF(Z16&gt;0,TRUNC(C16*Z16,2),0))</f>
        <v>0</v>
      </c>
      <c r="AA17" s="32">
        <f>IF(AND(E16=0,F16=0,G16=0,H16=0,I16=0,J16=0,K16=0,L16=0,M16=0,N16=0,O16=0,P16=0,Q16=0,R16=0,S16=0,T16=0,U16=0,V16=0,W16=0,X16=0,Y16=0,Z16=0,AA16&gt;0),Resumo!C15-SUM(Cronograma!AB17:$AB17),IF(AA16&gt;0,TRUNC(C16*AA16,2),0))</f>
        <v>0</v>
      </c>
      <c r="AB17" s="32">
        <f>IF(AND(E16=0,F16=0,G16=0,H16=0,I16=0,J16=0,K16=0,L16=0,M16=0,N16=0,O16=0,P16=0,Q16=0,R16=0,S16=0,T16=0,U16=0,V16=0,W16=0,X16=0,Y16=0,Z16=0,AA16=0,AB16&gt;0),Resumo!C15,IF(AB16&gt;0,TRUNC(C16*AB16,2),0))</f>
        <v>0</v>
      </c>
      <c r="AC17" s="6"/>
      <c r="AD17" s="31">
        <f t="shared" si="1"/>
        <v>0</v>
      </c>
      <c r="AE17" s="5" t="str">
        <f>IF(C16&lt;&gt;AD17,"VERIFICAR ARREDONDAMENTO","OK")</f>
        <v>OK</v>
      </c>
      <c r="AF17" s="5"/>
    </row>
    <row r="18" spans="1:32" ht="15" customHeight="1">
      <c r="A18" s="273">
        <v>6</v>
      </c>
      <c r="B18" s="275" t="str">
        <f>VLOOKUP(A18,Orçamento!$D$10:$S$5166,4,FALSE)</f>
        <v>CALÇAMENTO / PISO / RODAPÉ</v>
      </c>
      <c r="C18" s="276">
        <f>VLOOKUP($A18,Orçamento!$D$10:$S$5166,16,FALSE)</f>
        <v>0</v>
      </c>
      <c r="D18" s="277">
        <f>IFERROR(C18/$C$54,0)</f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6"/>
      <c r="AD18" s="31" t="str">
        <f>IF(OR(SUM(E18:AB18)&gt;1,SUM(E18:AB18)&lt;1),"CORRIGIR, POIS A SOMA DEVE SER 100%", 1)</f>
        <v>CORRIGIR, POIS A SOMA DEVE SER 100%</v>
      </c>
      <c r="AE18" s="5"/>
      <c r="AF18" s="5"/>
    </row>
    <row r="19" spans="1:32" ht="15" customHeight="1">
      <c r="A19" s="274"/>
      <c r="B19" s="224"/>
      <c r="C19" s="224"/>
      <c r="D19" s="224"/>
      <c r="E19" s="32">
        <f>IF(E18&gt;0,(Resumo!C17-SUM(Cronograma!F19:$AB19)),0)</f>
        <v>0</v>
      </c>
      <c r="F19" s="32">
        <f>IF(AND(E18=0,F18&gt;0),Resumo!C17-SUM(Cronograma!G19:$AB19),IF(F18&gt;0,TRUNC(C18*F18,2),0))</f>
        <v>0</v>
      </c>
      <c r="G19" s="32">
        <f>IF(AND(E18=0,F18=0,G18&gt;0),Resumo!C17-SUM(Cronograma!H19:$AB19),IF(G18&gt;0,TRUNC(C18*G18,2),0))</f>
        <v>0</v>
      </c>
      <c r="H19" s="32">
        <f>IF(AND(E18=0,F18=0,G18=0,H18&gt;0),Resumo!C17-SUM(Cronograma!I19:$AB19),IF(H18&gt;0,TRUNC(C18*H18,2),0))</f>
        <v>0</v>
      </c>
      <c r="I19" s="32">
        <f>IF(AND(E18=0,F18=0,G18=0,H18=0,I18&gt;0),Resumo!C17-SUM(Cronograma!J19:$AB19),IF(I18&gt;0,TRUNC(C18*I18,2),0))</f>
        <v>0</v>
      </c>
      <c r="J19" s="32">
        <f>IF(AND(E18=0,F18=0,G18=0,H18=0,I18=0,J18&gt;0),Resumo!C17-SUM(Cronograma!K19:$AB19),IF(J18&gt;0,TRUNC(C18*J18,2),0))</f>
        <v>0</v>
      </c>
      <c r="K19" s="32">
        <f>IF(AND(E18=0,F18=0,G18=0,H18=0,I18=0,J18=0,K18&gt;0),Resumo!C17-SUM(Cronograma!L19:$AB19),IF(K18&gt;0,TRUNC(C18*K18,2),0))</f>
        <v>0</v>
      </c>
      <c r="L19" s="32">
        <f>IF(AND(E18=0,F18=0,G18=0,H18=0,I18=0,J18=0,K18=0,L18&gt;0),Resumo!C17-SUM(Cronograma!M19:$AB19),IF(L18&gt;0,TRUNC(C18*L18,2),0))</f>
        <v>0</v>
      </c>
      <c r="M19" s="32">
        <f>IF(AND(E18=0,F18=0,G18=0,H18=0,I18=0,J18=0,K18=0,L18=0,M18&gt;0),Resumo!C17-SUM(Cronograma!N19:$AB19),IF(M18&gt;0,TRUNC(C18*M18,2),0))</f>
        <v>0</v>
      </c>
      <c r="N19" s="32">
        <f>IF(AND(E18=0,F18=0,G18=0,H18=0,I18=0,J18=0,K18=0,L18=0,M18=0,N18&gt;0),Resumo!C17-SUM(Cronograma!O19:$AB19),IF(N18&gt;0,TRUNC(C18*N18,2),0))</f>
        <v>0</v>
      </c>
      <c r="O19" s="32">
        <f>IF(AND(E18=0,F18=0,G18=0,H18=0,I18=0,J18=0,K18=0,L18=0,M18=0,N18=0,O18&gt;0),Resumo!C17-SUM(Cronograma!P19:$AB19),IF(O18&gt;0,TRUNC(C18*O18,2),0))</f>
        <v>0</v>
      </c>
      <c r="P19" s="32">
        <f>IF(AND(E18=0,F18=0,G18=0,H18=0,I18=0,J18=0,K18=0,L18=0,M18=0,N18=0,O18=0,P18&gt;0),Resumo!C17-SUM(Cronograma!Q19:$AB19),IF(P18&gt;0,TRUNC(C18*P18,2),0))</f>
        <v>0</v>
      </c>
      <c r="Q19" s="32">
        <f>IF(AND(E18=0,F18=0,G18=0,H18=0,I18=0,J18=0,K18=0,L18=0,M18=0,N18=0,O18=0,P18=0,Q18&gt;0),Resumo!C17-SUM(Cronograma!R19:$AB19),IF(Q18&gt;0,TRUNC(C18*Q18,2),0))</f>
        <v>0</v>
      </c>
      <c r="R19" s="32">
        <f>IF(AND(E18=0,F18=0,G18=0,H18=0,I18=0,J18=0,K18=0,L18=0,M18=0,N18=0,O18=0,P18=0,Q18=0,R18&gt;0),Resumo!C17-SUM(Cronograma!S19:$AB19),IF(R18&gt;0,TRUNC(C18*R18,2),0))</f>
        <v>0</v>
      </c>
      <c r="S19" s="32">
        <f>IF(AND(E18=0,F18=0,G18=0,H18=0,I18=0,J18=0,K18=0,L18=0,M18=0,N18=0,O18=0,P18=0,Q18=0,R18=0,S18&gt;0),Resumo!C17-SUM(Cronograma!T19:$AB19),IF(S18&gt;0,TRUNC(C18*S18,2),0))</f>
        <v>0</v>
      </c>
      <c r="T19" s="32">
        <f>IF(AND(E18=0,F18=0,G18=0,H18=0,I18=0,J18=0,K18=0,L18=0,M18=0,N18=0,O18=0,P18=0,Q18=0,R18=0,S18=0,T18&gt;0),Resumo!C17-SUM(Cronograma!U19:$AB19),IF(T18&gt;0,TRUNC(C18*T18,2),0))</f>
        <v>0</v>
      </c>
      <c r="U19" s="32">
        <f>IF(AND(E18=0,F18=0,G18=0,H18=0,I18=0,J18=0,K18=0,L18=0,M18=0,N18=0,O18=0,P18=0,Q18=0,R18=0,S18=0,T18=0,U18&gt;0),Resumo!C17-SUM(Cronograma!V19:$AB19),IF(U18&gt;0,TRUNC(C18*U18,2),0))</f>
        <v>0</v>
      </c>
      <c r="V19" s="32">
        <f>IF(AND(E18=0,F18=0,G18=0,H18=0,I18=0,J18=0,K18=0,L18=0,M18=0,N18=0,O18=0,P18=0,Q18=0,R18=0,S18=0,T18=0,U18=0,V18&gt;0),Resumo!C17-SUM(Cronograma!W19:$AB19),IF(V18&gt;0,TRUNC(C18*V18,2),0))</f>
        <v>0</v>
      </c>
      <c r="W19" s="32">
        <f>IF(AND(E18=0,F18=0,G18=0,H18=0,I18=0,J18=0,K18=0,L18=0,M18=0,N18=0,O18=0,P18=0,Q18=0,R18=0,S18=0,T18=0,U18=0,V18=0,W18&gt;0),Resumo!C17-SUM(Cronograma!X19:$AB19),IF(W18&gt;0,TRUNC(C18*W18,2),0))</f>
        <v>0</v>
      </c>
      <c r="X19" s="32">
        <f>IF(AND(E18=0,F18=0,G18=0,H18=0,I18=0,J18=0,K18=0,L18=0,M18=0,N18=0,O18=0,P18=0,Q18=0,R18=0,S18=0,T18=0,U18=0,V18=0,W18=0,X18&gt;0),Resumo!C17-SUM(Cronograma!Y19:$AB19),IF(X18&gt;0,TRUNC(C18*X18,2),0))</f>
        <v>0</v>
      </c>
      <c r="Y19" s="32">
        <f>IF(AND(E18=0,F18=0,G18=0,H18=0,I18=0,J18=0,K18=0,L18=0,M18=0,N18=0,O18=0,P18=0,Q18=0,R18=0,S18=0,T18=0,U18=0,V18=0,W18=0,X18=0,Y18&gt;0),Resumo!C17-SUM(Cronograma!Z19:$AB19),IF(Y18&gt;0,TRUNC(C18*Y18,2),0))</f>
        <v>0</v>
      </c>
      <c r="Z19" s="32">
        <f>IF(AND(E18=0,F18=0,G18=0,H18=0,I18=0,J18=0,K18=0,L18=0,M18=0,N18=0,O18=0,P18=0,Q18=0,R18=0,S18=0,T18=0,U18=0,V18=0,W18=0,X18=0,Y18=0,Z18&gt;0),Resumo!C17-SUM(Cronograma!AA19:$AB19),IF(Z18&gt;0,TRUNC(C18*Z18,2),0))</f>
        <v>0</v>
      </c>
      <c r="AA19" s="32">
        <f>IF(AND(E18=0,F18=0,G18=0,H18=0,I18=0,J18=0,K18=0,L18=0,M18=0,N18=0,O18=0,P18=0,Q18=0,R18=0,S18=0,T18=0,U18=0,V18=0,W18=0,X18=0,Y18=0,Z18=0,AA18&gt;0),Resumo!C17-SUM(Cronograma!AB19:$AB19),IF(AA18&gt;0,TRUNC(C18*AA18,2),0))</f>
        <v>0</v>
      </c>
      <c r="AB19" s="32">
        <f>IF(AND(E18=0,F18=0,G18=0,H18=0,I18=0,J18=0,K18=0,L18=0,M18=0,N18=0,O18=0,P18=0,Q18=0,R18=0,S18=0,T18=0,U18=0,V18=0,W18=0,X18=0,Y18=0,Z18=0,AA18=0,AB18&gt;0),Resumo!C17,IF(AB18&gt;0,TRUNC(C18*AB18,2),0))</f>
        <v>0</v>
      </c>
      <c r="AC19" s="6"/>
      <c r="AD19" s="31">
        <f t="shared" si="1"/>
        <v>0</v>
      </c>
      <c r="AE19" s="5" t="str">
        <f>IF(C18&lt;&gt;AD19,"VERIFICAR ARREDONDAMENTO","OK")</f>
        <v>OK</v>
      </c>
      <c r="AF19" s="5"/>
    </row>
    <row r="20" spans="1:32" ht="15" customHeight="1">
      <c r="A20" s="273">
        <v>7</v>
      </c>
      <c r="B20" s="275" t="str">
        <f>VLOOKUP(A20,Orçamento!$D$10:$S$5166,4,FALSE)</f>
        <v xml:space="preserve">RECOMPOSIÇÃO DE ESTRUTURA DE CONCRETO, DIVISÓRIAS E REVESTIMENTO </v>
      </c>
      <c r="C20" s="276">
        <f>VLOOKUP($A20,Orçamento!$D$10:$S$5166,16,FALSE)</f>
        <v>0</v>
      </c>
      <c r="D20" s="277">
        <f>IFERROR(C20/$C$54,0)</f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6"/>
      <c r="AD20" s="31" t="str">
        <f>IF(OR(SUM(E20:AB20)&gt;1,SUM(E20:AB20)&lt;1),"CORRIGIR, POIS A SOMA DEVE SER 100%", 1)</f>
        <v>CORRIGIR, POIS A SOMA DEVE SER 100%</v>
      </c>
      <c r="AE20" s="5"/>
      <c r="AF20" s="5"/>
    </row>
    <row r="21" spans="1:32" ht="15" customHeight="1">
      <c r="A21" s="274"/>
      <c r="B21" s="224"/>
      <c r="C21" s="224"/>
      <c r="D21" s="224"/>
      <c r="E21" s="32">
        <f>IF(E20&gt;0,(Resumo!C19-SUM(Cronograma!F21:$AB21)),0)</f>
        <v>0</v>
      </c>
      <c r="F21" s="32">
        <f>IF(AND(E20=0,F20&gt;0),Resumo!C19-SUM(Cronograma!G21:$AB21),IF(F20&gt;0,TRUNC(C20*F20,2),0))</f>
        <v>0</v>
      </c>
      <c r="G21" s="32">
        <f>IF(AND(E20=0,F20=0,G20&gt;0),Resumo!C19-SUM(Cronograma!H21:$AB21),IF(G20&gt;0,TRUNC(C20*G20,2),0))</f>
        <v>0</v>
      </c>
      <c r="H21" s="32">
        <f>IF(AND(E20=0,F20=0,G20=0,H20&gt;0),Resumo!C19-SUM(Cronograma!I21:$AB21),IF(H20&gt;0,TRUNC(C20*H20,2),0))</f>
        <v>0</v>
      </c>
      <c r="I21" s="32">
        <f>IF(AND(E20=0,F20=0,G20=0,H20=0,I20&gt;0),Resumo!C19-SUM(Cronograma!J21:$AB21),IF(I20&gt;0,TRUNC(C20*I20,2),0))</f>
        <v>0</v>
      </c>
      <c r="J21" s="32">
        <f>IF(AND(E20=0,F20=0,G20=0,H20=0,I20=0,J20&gt;0),Resumo!C19-SUM(Cronograma!K21:$AB21),IF(J20&gt;0,TRUNC(C20*J20,2),0))</f>
        <v>0</v>
      </c>
      <c r="K21" s="32">
        <f>IF(AND(E20=0,F20=0,G20=0,H20=0,I20=0,J20=0,K20&gt;0),Resumo!C19-SUM(Cronograma!L21:$AB21),IF(K20&gt;0,TRUNC(C20*K20,2),0))</f>
        <v>0</v>
      </c>
      <c r="L21" s="32">
        <f>IF(AND(E20=0,F20=0,G20=0,H20=0,I20=0,J20=0,K20=0,L20&gt;0),Resumo!C19-SUM(Cronograma!M21:$AB21),IF(L20&gt;0,TRUNC(C20*L20,2),0))</f>
        <v>0</v>
      </c>
      <c r="M21" s="32">
        <f>IF(AND(E20=0,F20=0,G20=0,H20=0,I20=0,J20=0,K20=0,L20=0,M20&gt;0),Resumo!C19-SUM(Cronograma!N21:$AB21),IF(M20&gt;0,TRUNC(C20*M20,2),0))</f>
        <v>0</v>
      </c>
      <c r="N21" s="32">
        <f>IF(AND(E20=0,F20=0,G20=0,H20=0,I20=0,J20=0,K20=0,L20=0,M20=0,N20&gt;0),Resumo!C19-SUM(Cronograma!O21:$AB21),IF(N20&gt;0,TRUNC(C20*N20,2),0))</f>
        <v>0</v>
      </c>
      <c r="O21" s="32">
        <f>IF(AND(E20=0,F20=0,G20=0,H20=0,I20=0,J20=0,K20=0,L20=0,M20=0,N20=0,O20&gt;0),Resumo!C19-SUM(Cronograma!P21:$AB21),IF(O20&gt;0,TRUNC(C20*O20,2),0))</f>
        <v>0</v>
      </c>
      <c r="P21" s="32">
        <f>IF(AND(E20=0,F20=0,G20=0,H20=0,I20=0,J20=0,K20=0,L20=0,M20=0,N20=0,O20=0,P20&gt;0),Resumo!C19-SUM(Cronograma!Q21:$AB21),IF(P20&gt;0,TRUNC(C20*P20,2),0))</f>
        <v>0</v>
      </c>
      <c r="Q21" s="32">
        <f>IF(AND(E20=0,F20=0,G20=0,H20=0,I20=0,J20=0,K20=0,L20=0,M20=0,N20=0,O20=0,P20=0,Q20&gt;0),Resumo!C19-SUM(Cronograma!R21:$AB21),IF(Q20&gt;0,TRUNC(C20*Q20,2),0))</f>
        <v>0</v>
      </c>
      <c r="R21" s="32">
        <f>IF(AND(E20=0,F20=0,G20=0,H20=0,I20=0,J20=0,K20=0,L20=0,M20=0,N20=0,O20=0,P20=0,Q20=0,R20&gt;0),Resumo!C19-SUM(Cronograma!S21:$AB21),IF(R20&gt;0,TRUNC(C20*R20,2),0))</f>
        <v>0</v>
      </c>
      <c r="S21" s="32">
        <f>IF(AND(E20=0,F20=0,G20=0,H20=0,I20=0,J20=0,K20=0,L20=0,M20=0,N20=0,O20=0,P20=0,Q20=0,R20=0,S20&gt;0),Resumo!C19-SUM(Cronograma!T21:$AB21),IF(S20&gt;0,TRUNC(C20*S20,2),0))</f>
        <v>0</v>
      </c>
      <c r="T21" s="32">
        <f>IF(AND(E20=0,F20=0,G20=0,H20=0,I20=0,J20=0,K20=0,L20=0,M20=0,N20=0,O20=0,P20=0,Q20=0,R20=0,S20=0,T20&gt;0),Resumo!C19-SUM(Cronograma!U21:$AB21),IF(T20&gt;0,TRUNC(C20*T20,2),0))</f>
        <v>0</v>
      </c>
      <c r="U21" s="32">
        <f>IF(AND(E20=0,F20=0,G20=0,H20=0,I20=0,J20=0,K20=0,L20=0,M20=0,N20=0,O20=0,P20=0,Q20=0,R20=0,S20=0,T20=0,U20&gt;0),Resumo!C19-SUM(Cronograma!V21:$AB21),IF(U20&gt;0,TRUNC(C20*U20,2),0))</f>
        <v>0</v>
      </c>
      <c r="V21" s="32">
        <f>IF(AND(E20=0,F20=0,G20=0,H20=0,I20=0,J20=0,K20=0,L20=0,M20=0,N20=0,O20=0,P20=0,Q20=0,R20=0,S20=0,T20=0,U20=0,V20&gt;0),Resumo!C19-SUM(Cronograma!W21:$AB21),IF(V20&gt;0,TRUNC(C20*V20,2),0))</f>
        <v>0</v>
      </c>
      <c r="W21" s="32">
        <f>IF(AND(E20=0,F20=0,G20=0,H20=0,I20=0,J20=0,K20=0,L20=0,M20=0,N20=0,O20=0,P20=0,Q20=0,R20=0,S20=0,T20=0,U20=0,V20=0,W20&gt;0),Resumo!C19-SUM(Cronograma!X21:$AB21),IF(W20&gt;0,TRUNC(C20*W20,2),0))</f>
        <v>0</v>
      </c>
      <c r="X21" s="32">
        <f>IF(AND(E20=0,F20=0,G20=0,H20=0,I20=0,J20=0,K20=0,L20=0,M20=0,N20=0,O20=0,P20=0,Q20=0,R20=0,S20=0,T20=0,U20=0,V20=0,W20=0,X20&gt;0),Resumo!C19-SUM(Cronograma!Y21:$AB21),IF(X20&gt;0,TRUNC(C20*X20,2),0))</f>
        <v>0</v>
      </c>
      <c r="Y21" s="32">
        <f>IF(AND(E20=0,F20=0,G20=0,H20=0,I20=0,J20=0,K20=0,L20=0,M20=0,N20=0,O20=0,P20=0,Q20=0,R20=0,S20=0,T20=0,U20=0,V20=0,W20=0,X20=0,Y20&gt;0),Resumo!C19-SUM(Cronograma!Z21:$AB21),IF(Y20&gt;0,TRUNC(C20*Y20,2),0))</f>
        <v>0</v>
      </c>
      <c r="Z21" s="32">
        <f>IF(AND(E20=0,F20=0,G20=0,H20=0,I20=0,J20=0,K20=0,L20=0,M20=0,N20=0,O20=0,P20=0,Q20=0,R20=0,S20=0,T20=0,U20=0,V20=0,W20=0,X20=0,Y20=0,Z20&gt;0),Resumo!C19-SUM(Cronograma!AA21:$AB21),IF(Z20&gt;0,TRUNC(C20*Z20,2),0))</f>
        <v>0</v>
      </c>
      <c r="AA21" s="32">
        <f>IF(AND(E20=0,F20=0,G20=0,H20=0,I20=0,J20=0,K20=0,L20=0,M20=0,N20=0,O20=0,P20=0,Q20=0,R20=0,S20=0,T20=0,U20=0,V20=0,W20=0,X20=0,Y20=0,Z20=0,AA20&gt;0),Resumo!C19-SUM(Cronograma!AB21:$AB21),IF(AA20&gt;0,TRUNC(C20*AA20,2),0))</f>
        <v>0</v>
      </c>
      <c r="AB21" s="32">
        <f>IF(AND(E20=0,F20=0,G20=0,H20=0,I20=0,J20=0,K20=0,L20=0,M20=0,N20=0,O20=0,P20=0,Q20=0,R20=0,S20=0,T20=0,U20=0,V20=0,W20=0,X20=0,Y20=0,Z20=0,AA20=0,AB20&gt;0),Resumo!C19,IF(AB20&gt;0,TRUNC(C20*AB20,2),0))</f>
        <v>0</v>
      </c>
      <c r="AC21" s="6"/>
      <c r="AD21" s="31">
        <f t="shared" si="1"/>
        <v>0</v>
      </c>
      <c r="AE21" s="5" t="str">
        <f>IF(C20&lt;&gt;AD21,"VERIFICAR ARREDONDAMENTO","OK")</f>
        <v>OK</v>
      </c>
      <c r="AF21" s="5"/>
    </row>
    <row r="22" spans="1:32" ht="15" customHeight="1">
      <c r="A22" s="273">
        <v>8</v>
      </c>
      <c r="B22" s="275" t="str">
        <f>VLOOKUP(A22,Orçamento!$D$10:$S$5166,4,FALSE)</f>
        <v>PINTURA E ACABAMENTOS</v>
      </c>
      <c r="C22" s="276">
        <f>VLOOKUP($A22,Orçamento!$D$10:$S$5166,16,FALSE)</f>
        <v>0</v>
      </c>
      <c r="D22" s="277">
        <f>IFERROR(C22/$C$54,0)</f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6"/>
      <c r="AD22" s="31" t="str">
        <f>IF(OR(SUM(E22:AB22)&gt;1,SUM(E22:AB22)&lt;1),"CORRIGIR, POIS A SOMA DEVE SER 100%", 1)</f>
        <v>CORRIGIR, POIS A SOMA DEVE SER 100%</v>
      </c>
      <c r="AE22" s="5"/>
      <c r="AF22" s="5"/>
    </row>
    <row r="23" spans="1:32" ht="15" customHeight="1">
      <c r="A23" s="274"/>
      <c r="B23" s="224"/>
      <c r="C23" s="224"/>
      <c r="D23" s="224"/>
      <c r="E23" s="32">
        <f>IF(E22&gt;0,(Resumo!C21-SUM(Cronograma!F23:$AB23)),0)</f>
        <v>0</v>
      </c>
      <c r="F23" s="32">
        <f>IF(AND(E22=0,F22&gt;0),Resumo!C21-SUM(Cronograma!G23:$AB23),IF(F22&gt;0,TRUNC(C22*F22,2),0))</f>
        <v>0</v>
      </c>
      <c r="G23" s="32">
        <f>IF(AND(E22=0,F22=0,G22&gt;0),Resumo!C21-SUM(Cronograma!H23:$AB23),IF(G22&gt;0,TRUNC(C22*G22,2),0))</f>
        <v>0</v>
      </c>
      <c r="H23" s="32">
        <f>IF(AND(E22=0,F22=0,G22=0,H22&gt;0),Resumo!C21-SUM(Cronograma!I23:$AB23),IF(H22&gt;0,TRUNC(C22*H22,2),0))</f>
        <v>0</v>
      </c>
      <c r="I23" s="32">
        <f>IF(AND(E22=0,F22=0,G22=0,H22=0,I22&gt;0),Resumo!C21-SUM(Cronograma!J23:$AB23),IF(I22&gt;0,TRUNC(C22*I22,2),0))</f>
        <v>0</v>
      </c>
      <c r="J23" s="32">
        <f>IF(AND(E22=0,F22=0,G22=0,H22=0,I22=0,J22&gt;0),Resumo!C21-SUM(Cronograma!K23:$AB23),IF(J22&gt;0,TRUNC(C22*J22,2),0))</f>
        <v>0</v>
      </c>
      <c r="K23" s="32">
        <f>IF(AND(E22=0,F22=0,G22=0,H22=0,I22=0,J22=0,K22&gt;0),Resumo!C21-SUM(Cronograma!L23:$AB23),IF(K22&gt;0,TRUNC(C22*K22,2),0))</f>
        <v>0</v>
      </c>
      <c r="L23" s="32">
        <f>IF(AND(E22=0,F22=0,G22=0,H22=0,I22=0,J22=0,K22=0,L22&gt;0),Resumo!C21-SUM(Cronograma!M23:$AB23),IF(L22&gt;0,TRUNC(C22*L22,2),0))</f>
        <v>0</v>
      </c>
      <c r="M23" s="32">
        <f>IF(AND(E22=0,F22=0,G22=0,H22=0,I22=0,J22=0,K22=0,L22=0,M22&gt;0),Resumo!C21-SUM(Cronograma!N23:$AB23),IF(M22&gt;0,TRUNC(C22*M22,2),0))</f>
        <v>0</v>
      </c>
      <c r="N23" s="32">
        <f>IF(AND(E22=0,F22=0,G22=0,H22=0,I22=0,J22=0,K22=0,L22=0,M22=0,N22&gt;0),Resumo!C21-SUM(Cronograma!O23:$AB23),IF(N22&gt;0,TRUNC(C22*N22,2),0))</f>
        <v>0</v>
      </c>
      <c r="O23" s="32">
        <f>IF(AND(E22=0,F22=0,G22=0,H22=0,I22=0,J22=0,K22=0,L22=0,M22=0,N22=0,O22&gt;0),Resumo!C21-SUM(Cronograma!P23:$AB23),IF(O22&gt;0,TRUNC(C22*O22,2),0))</f>
        <v>0</v>
      </c>
      <c r="P23" s="32">
        <f>IF(AND(E22=0,F22=0,G22=0,H22=0,I22=0,J22=0,K22=0,L22=0,M22=0,N22=0,O22=0,P22&gt;0),Resumo!C21-SUM(Cronograma!Q23:$AB23),IF(P22&gt;0,TRUNC(C22*P22,2),0))</f>
        <v>0</v>
      </c>
      <c r="Q23" s="32">
        <f>IF(AND(E22=0,F22=0,G22=0,H22=0,I22=0,J22=0,K22=0,L22=0,M22=0,N22=0,O22=0,P22=0,Q22&gt;0),Resumo!C21-SUM(Cronograma!R23:$AB23),IF(Q22&gt;0,TRUNC(C22*Q22,2),0))</f>
        <v>0</v>
      </c>
      <c r="R23" s="32">
        <f>IF(AND(E22=0,F22=0,G22=0,H22=0,I22=0,J22=0,K22=0,L22=0,M22=0,N22=0,O22=0,P22=0,Q22=0,R22&gt;0),Resumo!C21-SUM(Cronograma!S23:$AB23),IF(R22&gt;0,TRUNC(C22*R22,2),0))</f>
        <v>0</v>
      </c>
      <c r="S23" s="32">
        <f>IF(AND(E22=0,F22=0,G22=0,H22=0,I22=0,J22=0,K22=0,L22=0,M22=0,N22=0,O22=0,P22=0,Q22=0,R22=0,S22&gt;0),Resumo!C21-SUM(Cronograma!T23:$AB23),IF(S22&gt;0,TRUNC(C22*S22,2),0))</f>
        <v>0</v>
      </c>
      <c r="T23" s="32">
        <f>IF(AND(E22=0,F22=0,G22=0,H22=0,I22=0,J22=0,K22=0,L22=0,M22=0,N22=0,O22=0,P22=0,Q22=0,R22=0,S22=0,T22&gt;0),Resumo!C21-SUM(Cronograma!U23:$AB23),IF(T22&gt;0,TRUNC(C22*T22,2),0))</f>
        <v>0</v>
      </c>
      <c r="U23" s="32">
        <f>IF(AND(E22=0,F22=0,G22=0,H22=0,I22=0,J22=0,K22=0,L22=0,M22=0,N22=0,O22=0,P22=0,Q22=0,R22=0,S22=0,T22=0,U22&gt;0),Resumo!C21-SUM(Cronograma!V23:$AB23),IF(U22&gt;0,TRUNC(C22*U22,2),0))</f>
        <v>0</v>
      </c>
      <c r="V23" s="32">
        <f>IF(AND(E22=0,F22=0,G22=0,H22=0,I22=0,J22=0,K22=0,L22=0,M22=0,N22=0,O22=0,P22=0,Q22=0,R22=0,S22=0,T22=0,U22=0,V22&gt;0),Resumo!C21-SUM(Cronograma!W23:$AB23),IF(V22&gt;0,TRUNC(C22*V22,2),0))</f>
        <v>0</v>
      </c>
      <c r="W23" s="32">
        <f>IF(AND(E22=0,F22=0,G22=0,H22=0,I22=0,J22=0,K22=0,L22=0,M22=0,N22=0,O22=0,P22=0,Q22=0,R22=0,S22=0,T22=0,U22=0,V22=0,W22&gt;0),Resumo!C21-SUM(Cronograma!X23:$AB23),IF(W22&gt;0,TRUNC(C22*W22,2),0))</f>
        <v>0</v>
      </c>
      <c r="X23" s="32">
        <f>IF(AND(E22=0,F22=0,G22=0,H22=0,I22=0,J22=0,K22=0,L22=0,M22=0,N22=0,O22=0,P22=0,Q22=0,R22=0,S22=0,T22=0,U22=0,V22=0,W22=0,X22&gt;0),Resumo!C21-SUM(Cronograma!Y23:$AB23),IF(X22&gt;0,TRUNC(C22*X22,2),0))</f>
        <v>0</v>
      </c>
      <c r="Y23" s="32">
        <f>IF(AND(E22=0,F22=0,G22=0,H22=0,I22=0,J22=0,K22=0,L22=0,M22=0,N22=0,O22=0,P22=0,Q22=0,R22=0,S22=0,T22=0,U22=0,V22=0,W22=0,X22=0,Y22&gt;0),Resumo!C21-SUM(Cronograma!Z23:$AB23),IF(Y22&gt;0,TRUNC(C22*Y22,2),0))</f>
        <v>0</v>
      </c>
      <c r="Z23" s="32">
        <f>IF(AND(E22=0,F22=0,G22=0,H22=0,I22=0,J22=0,K22=0,L22=0,M22=0,N22=0,O22=0,P22=0,Q22=0,R22=0,S22=0,T22=0,U22=0,V22=0,W22=0,X22=0,Y22=0,Z22&gt;0),Resumo!C21-SUM(Cronograma!AA23:$AB23),IF(Z22&gt;0,TRUNC(C22*Z22,2),0))</f>
        <v>0</v>
      </c>
      <c r="AA23" s="32">
        <f>IF(AND(E22=0,F22=0,G22=0,H22=0,I22=0,J22=0,K22=0,L22=0,M22=0,N22=0,O22=0,P22=0,Q22=0,R22=0,S22=0,T22=0,U22=0,V22=0,W22=0,X22=0,Y22=0,Z22=0,AA22&gt;0),Resumo!C21-SUM(Cronograma!AB23:$AB23),IF(AA22&gt;0,TRUNC(C22*AA22,2),0))</f>
        <v>0</v>
      </c>
      <c r="AB23" s="32">
        <f>IF(AND(E22=0,F22=0,G22=0,H22=0,I22=0,J22=0,K22=0,L22=0,M22=0,N22=0,O22=0,P22=0,Q22=0,R22=0,S22=0,T22=0,U22=0,V22=0,W22=0,X22=0,Y22=0,Z22=0,AA22=0,AB22&gt;0),Resumo!C21,IF(AB22&gt;0,TRUNC(C22*AB22,2),0))</f>
        <v>0</v>
      </c>
      <c r="AC23" s="6"/>
      <c r="AD23" s="31">
        <f t="shared" si="1"/>
        <v>0</v>
      </c>
      <c r="AE23" s="5" t="str">
        <f>IF(C22&lt;&gt;AD23,"VERIFICAR ARREDONDAMENTO","OK")</f>
        <v>OK</v>
      </c>
      <c r="AF23" s="5"/>
    </row>
    <row r="24" spans="1:32" ht="15" customHeight="1">
      <c r="A24" s="273">
        <v>9</v>
      </c>
      <c r="B24" s="275" t="str">
        <f>VLOOKUP(A24,Orçamento!$D$10:$S$5166,4,FALSE)</f>
        <v>ESQUADRIAS / VIDROS / FERRAGENS</v>
      </c>
      <c r="C24" s="276">
        <f>VLOOKUP($A24,Orçamento!$D$10:$S$5166,16,FALSE)</f>
        <v>0</v>
      </c>
      <c r="D24" s="277">
        <f>IFERROR(C24/$C$54,0)</f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6"/>
      <c r="AD24" s="31" t="str">
        <f>IF(OR(SUM(E24:AB24)&gt;1,SUM(E24:AB24)&lt;1),"CORRIGIR, POIS A SOMA DEVE SER 100%", 1)</f>
        <v>CORRIGIR, POIS A SOMA DEVE SER 100%</v>
      </c>
      <c r="AE24" s="5"/>
      <c r="AF24" s="5"/>
    </row>
    <row r="25" spans="1:32" ht="15" customHeight="1">
      <c r="A25" s="274"/>
      <c r="B25" s="224"/>
      <c r="C25" s="224"/>
      <c r="D25" s="224"/>
      <c r="E25" s="32">
        <f>IF(E24&gt;0,(Resumo!C23-SUM(Cronograma!F25:$AB25)),0)</f>
        <v>0</v>
      </c>
      <c r="F25" s="32">
        <f>IF(AND(E24=0,F24&gt;0),Resumo!C23-SUM(Cronograma!G25:$AB25),IF(F24&gt;0,TRUNC(C24*F24,2),0))</f>
        <v>0</v>
      </c>
      <c r="G25" s="32">
        <f>IF(AND(E24=0,F24=0,G24&gt;0),Resumo!C23-SUM(Cronograma!H25:$AB25),IF(G24&gt;0,TRUNC(C24*G24,2),0))</f>
        <v>0</v>
      </c>
      <c r="H25" s="32">
        <f>IF(AND(E24=0,F24=0,G24=0,H24&gt;0),Resumo!C23-SUM(Cronograma!I25:$AB25),IF(H24&gt;0,TRUNC(C24*H24,2),0))</f>
        <v>0</v>
      </c>
      <c r="I25" s="32">
        <f>IF(AND(E24=0,F24=0,G24=0,H24=0,I24&gt;0),Resumo!C23-SUM(Cronograma!J25:$AB25),IF(I24&gt;0,TRUNC(C24*I24,2),0))</f>
        <v>0</v>
      </c>
      <c r="J25" s="32">
        <f>IF(AND(E24=0,F24=0,G24=0,H24=0,I24=0,J24&gt;0),Resumo!C23-SUM(Cronograma!K25:$AB25),IF(J24&gt;0,TRUNC(C24*J24,2),0))</f>
        <v>0</v>
      </c>
      <c r="K25" s="32">
        <f>IF(AND(E24=0,F24=0,G24=0,H24=0,I24=0,J24=0,K24&gt;0),Resumo!C23-SUM(Cronograma!L25:$AB25),IF(K24&gt;0,TRUNC(C24*K24,2),0))</f>
        <v>0</v>
      </c>
      <c r="L25" s="32">
        <f>IF(AND(E24=0,F24=0,G24=0,H24=0,I24=0,J24=0,K24=0,L24&gt;0),Resumo!C23-SUM(Cronograma!M25:$AB25),IF(L24&gt;0,TRUNC(C24*L24,2),0))</f>
        <v>0</v>
      </c>
      <c r="M25" s="32">
        <f>IF(AND(E24=0,F24=0,G24=0,H24=0,I24=0,J24=0,K24=0,L24=0,M24&gt;0),Resumo!C23-SUM(Cronograma!N25:$AB25),IF(M24&gt;0,TRUNC(C24*M24,2),0))</f>
        <v>0</v>
      </c>
      <c r="N25" s="32">
        <f>IF(AND(E24=0,F24=0,G24=0,H24=0,I24=0,J24=0,K24=0,L24=0,M24=0,N24&gt;0),Resumo!C23-SUM(Cronograma!O25:$AB25),IF(N24&gt;0,TRUNC(C24*N24,2),0))</f>
        <v>0</v>
      </c>
      <c r="O25" s="32">
        <f>IF(AND(E24=0,F24=0,G24=0,H24=0,I24=0,J24=0,K24=0,L24=0,M24=0,N24=0,O24&gt;0),Resumo!C23-SUM(Cronograma!P25:$AB25),IF(O24&gt;0,TRUNC(C24*O24,2),0))</f>
        <v>0</v>
      </c>
      <c r="P25" s="32">
        <f>IF(AND(E24=0,F24=0,G24=0,H24=0,I24=0,J24=0,K24=0,L24=0,M24=0,N24=0,O24=0,P24&gt;0),Resumo!C23-SUM(Cronograma!Q25:$AB25),IF(P24&gt;0,TRUNC(C24*P24,2),0))</f>
        <v>0</v>
      </c>
      <c r="Q25" s="32">
        <f>IF(AND(E24=0,F24=0,G24=0,H24=0,I24=0,J24=0,K24=0,L24=0,M24=0,N24=0,O24=0,P24=0,Q24&gt;0),Resumo!C23-SUM(Cronograma!R25:$AB25),IF(Q24&gt;0,TRUNC(C24*Q24,2),0))</f>
        <v>0</v>
      </c>
      <c r="R25" s="32">
        <f>IF(AND(E24=0,F24=0,G24=0,H24=0,I24=0,J24=0,K24=0,L24=0,M24=0,N24=0,O24=0,P24=0,Q24=0,R24&gt;0),Resumo!C23-SUM(Cronograma!S25:$AB25),IF(R24&gt;0,TRUNC(C24*R24,2),0))</f>
        <v>0</v>
      </c>
      <c r="S25" s="32">
        <f>IF(AND(E24=0,F24=0,G24=0,H24=0,I24=0,J24=0,K24=0,L24=0,M24=0,N24=0,O24=0,P24=0,Q24=0,R24=0,S24&gt;0),Resumo!C23-SUM(Cronograma!T25:$AB25),IF(S24&gt;0,TRUNC(C24*S24,2),0))</f>
        <v>0</v>
      </c>
      <c r="T25" s="32">
        <f>IF(AND(E24=0,F24=0,G24=0,H24=0,I24=0,J24=0,K24=0,L24=0,M24=0,N24=0,O24=0,P24=0,Q24=0,R24=0,S24=0,T24&gt;0),Resumo!C23-SUM(Cronograma!U25:$AB25),IF(T24&gt;0,TRUNC(C24*T24,2),0))</f>
        <v>0</v>
      </c>
      <c r="U25" s="32">
        <f>IF(AND(E24=0,F24=0,G24=0,H24=0,I24=0,J24=0,K24=0,L24=0,M24=0,N24=0,O24=0,P24=0,Q24=0,R24=0,S24=0,T24=0,U24&gt;0),Resumo!C23-SUM(Cronograma!V25:$AB25),IF(U24&gt;0,TRUNC(C24*U24,2),0))</f>
        <v>0</v>
      </c>
      <c r="V25" s="32">
        <f>IF(AND(E24=0,F24=0,G24=0,H24=0,I24=0,J24=0,K24=0,L24=0,M24=0,N24=0,O24=0,P24=0,Q24=0,R24=0,S24=0,T24=0,U24=0,V24&gt;0),Resumo!C23-SUM(Cronograma!W25:$AB25),IF(V24&gt;0,TRUNC(C24*V24,2),0))</f>
        <v>0</v>
      </c>
      <c r="W25" s="32">
        <f>IF(AND(E24=0,F24=0,G24=0,H24=0,I24=0,J24=0,K24=0,L24=0,M24=0,N24=0,O24=0,P24=0,Q24=0,R24=0,S24=0,T24=0,U24=0,V24=0,W24&gt;0),Resumo!C23-SUM(Cronograma!X25:$AB25),IF(W24&gt;0,TRUNC(C24*W24,2),0))</f>
        <v>0</v>
      </c>
      <c r="X25" s="32">
        <f>IF(AND(E24=0,F24=0,G24=0,H24=0,I24=0,J24=0,K24=0,L24=0,M24=0,N24=0,O24=0,P24=0,Q24=0,R24=0,S24=0,T24=0,U24=0,V24=0,W24=0,X24&gt;0),Resumo!C23-SUM(Cronograma!Y25:$AB25),IF(X24&gt;0,TRUNC(C24*X24,2),0))</f>
        <v>0</v>
      </c>
      <c r="Y25" s="32">
        <f>IF(AND(E24=0,F24=0,G24=0,H24=0,I24=0,J24=0,K24=0,L24=0,M24=0,N24=0,O24=0,P24=0,Q24=0,R24=0,S24=0,T24=0,U24=0,V24=0,W24=0,X24=0,Y24&gt;0),Resumo!C23-SUM(Cronograma!Z25:$AB25),IF(Y24&gt;0,TRUNC(C24*Y24,2),0))</f>
        <v>0</v>
      </c>
      <c r="Z25" s="32">
        <f>IF(AND(E24=0,F24=0,G24=0,H24=0,I24=0,J24=0,K24=0,L24=0,M24=0,N24=0,O24=0,P24=0,Q24=0,R24=0,S24=0,T24=0,U24=0,V24=0,W24=0,X24=0,Y24=0,Z24&gt;0),Resumo!C23-SUM(Cronograma!AA25:$AB25),IF(Z24&gt;0,TRUNC(C24*Z24,2),0))</f>
        <v>0</v>
      </c>
      <c r="AA25" s="32">
        <f>IF(AND(E24=0,F24=0,G24=0,H24=0,I24=0,J24=0,K24=0,L24=0,M24=0,N24=0,O24=0,P24=0,Q24=0,R24=0,S24=0,T24=0,U24=0,V24=0,W24=0,X24=0,Y24=0,Z24=0,AA24&gt;0),Resumo!C23-SUM(Cronograma!AB25:$AB25),IF(AA24&gt;0,TRUNC(C24*AA24,2),0))</f>
        <v>0</v>
      </c>
      <c r="AB25" s="32">
        <f>IF(AND(E24=0,F24=0,G24=0,H24=0,I24=0,J24=0,K24=0,L24=0,M24=0,N24=0,O24=0,P24=0,Q24=0,R24=0,S24=0,T24=0,U24=0,V24=0,W24=0,X24=0,Y24=0,Z24=0,AA24=0,AB24&gt;0),Resumo!C23,IF(AB24&gt;0,TRUNC(C24*AB24,2),0))</f>
        <v>0</v>
      </c>
      <c r="AC25" s="6"/>
      <c r="AD25" s="31">
        <f t="shared" si="1"/>
        <v>0</v>
      </c>
      <c r="AE25" s="5" t="str">
        <f>IF(C24&lt;&gt;AD25,"VERIFICAR ARREDONDAMENTO","OK")</f>
        <v>OK</v>
      </c>
      <c r="AF25" s="5"/>
    </row>
    <row r="26" spans="1:32" ht="15" customHeight="1">
      <c r="A26" s="273">
        <v>10</v>
      </c>
      <c r="B26" s="275" t="str">
        <f>VLOOKUP(A26,Orçamento!$D$10:$S$5166,4,FALSE)</f>
        <v>FORROS</v>
      </c>
      <c r="C26" s="276">
        <f>VLOOKUP($A26,Orçamento!$D$10:$S$5166,16,FALSE)</f>
        <v>0</v>
      </c>
      <c r="D26" s="277">
        <f>IFERROR(C26/$C$54,0)</f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6"/>
      <c r="AD26" s="31" t="str">
        <f>IF(OR(SUM(E26:AB26)&gt;1,SUM(E26:AB26)&lt;1),"CORRIGIR, POIS A SOMA DEVE SER 100%", 1)</f>
        <v>CORRIGIR, POIS A SOMA DEVE SER 100%</v>
      </c>
      <c r="AE26" s="5"/>
      <c r="AF26" s="5"/>
    </row>
    <row r="27" spans="1:32" ht="15" customHeight="1">
      <c r="A27" s="274"/>
      <c r="B27" s="224"/>
      <c r="C27" s="224"/>
      <c r="D27" s="224"/>
      <c r="E27" s="32">
        <f>IF(E26&gt;0,(Resumo!C25-SUM(Cronograma!F27:$AB27)),0)</f>
        <v>0</v>
      </c>
      <c r="F27" s="32">
        <f>IF(AND(E26=0,F26&gt;0),Resumo!C25-SUM(Cronograma!G27:$AB27),IF(F26&gt;0,TRUNC(C26*F26,2),0))</f>
        <v>0</v>
      </c>
      <c r="G27" s="32">
        <f>IF(AND(E26=0,F26=0,G26&gt;0),Resumo!C25-SUM(Cronograma!H27:$AB27),IF(G26&gt;0,TRUNC(C26*G26,2),0))</f>
        <v>0</v>
      </c>
      <c r="H27" s="32">
        <f>IF(AND(E26=0,F26=0,G26=0,H26&gt;0),Resumo!C25-SUM(Cronograma!I27:$AB27),IF(H26&gt;0,TRUNC(C26*H26,2),0))</f>
        <v>0</v>
      </c>
      <c r="I27" s="32">
        <f>IF(AND(E26=0,F26=0,G26=0,H26=0,I26&gt;0),Resumo!C25-SUM(Cronograma!J27:$AB27),IF(I26&gt;0,TRUNC(C26*I26,2),0))</f>
        <v>0</v>
      </c>
      <c r="J27" s="32">
        <f>IF(AND(E26=0,F26=0,G26=0,H26=0,I26=0,J26&gt;0),Resumo!C25-SUM(Cronograma!K27:$AB27),IF(J26&gt;0,TRUNC(C26*J26,2),0))</f>
        <v>0</v>
      </c>
      <c r="K27" s="32">
        <f>IF(AND(E26=0,F26=0,G26=0,H26=0,I26=0,J26=0,K26&gt;0),Resumo!C25-SUM(Cronograma!L27:$AB27),IF(K26&gt;0,TRUNC(C26*K26,2),0))</f>
        <v>0</v>
      </c>
      <c r="L27" s="32">
        <f>IF(AND(E26=0,F26=0,G26=0,H26=0,I26=0,J26=0,K26=0,L26&gt;0),Resumo!C25-SUM(Cronograma!M27:$AB27),IF(L26&gt;0,TRUNC(C26*L26,2),0))</f>
        <v>0</v>
      </c>
      <c r="M27" s="32">
        <f>IF(AND(E26=0,F26=0,G26=0,H26=0,I26=0,J26=0,K26=0,L26=0,M26&gt;0),Resumo!C25-SUM(Cronograma!N27:$AB27),IF(M26&gt;0,TRUNC(C26*M26,2),0))</f>
        <v>0</v>
      </c>
      <c r="N27" s="32">
        <f>IF(AND(E26=0,F26=0,G26=0,H26=0,I26=0,J26=0,K26=0,L26=0,M26=0,N26&gt;0),Resumo!C25-SUM(Cronograma!O27:$AB27),IF(N26&gt;0,TRUNC(C26*N26,2),0))</f>
        <v>0</v>
      </c>
      <c r="O27" s="32">
        <f>IF(AND(E26=0,F26=0,G26=0,H26=0,I26=0,J26=0,K26=0,L26=0,M26=0,N26=0,O26&gt;0),Resumo!C25-SUM(Cronograma!P27:$AB27),IF(O26&gt;0,TRUNC(C26*O26,2),0))</f>
        <v>0</v>
      </c>
      <c r="P27" s="32">
        <f>IF(AND(E26=0,F26=0,G26=0,H26=0,I26=0,J26=0,K26=0,L26=0,M26=0,N26=0,O26=0,P26&gt;0),Resumo!C25-SUM(Cronograma!Q27:$AB27),IF(P26&gt;0,TRUNC(C26*P26,2),0))</f>
        <v>0</v>
      </c>
      <c r="Q27" s="32">
        <f>IF(AND(E26=0,F26=0,G26=0,H26=0,I26=0,J26=0,K26=0,L26=0,M26=0,N26=0,O26=0,P26=0,Q26&gt;0),Resumo!C25-SUM(Cronograma!R27:$AB27),IF(Q26&gt;0,TRUNC(C26*Q26,2),0))</f>
        <v>0</v>
      </c>
      <c r="R27" s="32">
        <f>IF(AND(E26=0,F26=0,G26=0,H26=0,I26=0,J26=0,K26=0,L26=0,M26=0,N26=0,O26=0,P26=0,Q26=0,R26&gt;0),Resumo!C25-SUM(Cronograma!S27:$AB27),IF(R26&gt;0,TRUNC(C26*R26,2),0))</f>
        <v>0</v>
      </c>
      <c r="S27" s="32">
        <f>IF(AND(E26=0,F26=0,G26=0,H26=0,I26=0,J26=0,K26=0,L26=0,M26=0,N26=0,O26=0,P26=0,Q26=0,R26=0,S26&gt;0),Resumo!C25-SUM(Cronograma!T27:$AB27),IF(S26&gt;0,TRUNC(C26*S26,2),0))</f>
        <v>0</v>
      </c>
      <c r="T27" s="32">
        <f>IF(AND(E26=0,F26=0,G26=0,H26=0,I26=0,J26=0,K26=0,L26=0,M26=0,N26=0,O26=0,P26=0,Q26=0,R26=0,S26=0,T26&gt;0),Resumo!C25-SUM(Cronograma!U27:$AB27),IF(T26&gt;0,TRUNC(C26*T26,2),0))</f>
        <v>0</v>
      </c>
      <c r="U27" s="32">
        <f>IF(AND(E26=0,F26=0,G26=0,H26=0,I26=0,J26=0,K26=0,L26=0,M26=0,N26=0,O26=0,P26=0,Q26=0,R26=0,S26=0,T26=0,U26&gt;0),Resumo!C25-SUM(Cronograma!V27:$AB27),IF(U26&gt;0,TRUNC(C26*U26,2),0))</f>
        <v>0</v>
      </c>
      <c r="V27" s="32">
        <f>IF(AND(E26=0,F26=0,G26=0,H26=0,I26=0,J26=0,K26=0,L26=0,M26=0,N26=0,O26=0,P26=0,Q26=0,R26=0,S26=0,T26=0,U26=0,V26&gt;0),Resumo!C25-SUM(Cronograma!W27:$AB27),IF(V26&gt;0,TRUNC(C26*V26,2),0))</f>
        <v>0</v>
      </c>
      <c r="W27" s="32">
        <f>IF(AND(E26=0,F26=0,G26=0,H26=0,I26=0,J26=0,K26=0,L26=0,M26=0,N26=0,O26=0,P26=0,Q26=0,R26=0,S26=0,T26=0,U26=0,V26=0,W26&gt;0),Resumo!C25-SUM(Cronograma!X27:$AB27),IF(W26&gt;0,TRUNC(C26*W26,2),0))</f>
        <v>0</v>
      </c>
      <c r="X27" s="32">
        <f>IF(AND(E26=0,F26=0,G26=0,H26=0,I26=0,J26=0,K26=0,L26=0,M26=0,N26=0,O26=0,P26=0,Q26=0,R26=0,S26=0,T26=0,U26=0,V26=0,W26=0,X26&gt;0),Resumo!C25-SUM(Cronograma!Y27:$AB27),IF(X26&gt;0,TRUNC(C26*X26,2),0))</f>
        <v>0</v>
      </c>
      <c r="Y27" s="32">
        <f>IF(AND(E26=0,F26=0,G26=0,H26=0,I26=0,J26=0,K26=0,L26=0,M26=0,N26=0,O26=0,P26=0,Q26=0,R26=0,S26=0,T26=0,U26=0,V26=0,W26=0,X26=0,Y26&gt;0),Resumo!C25-SUM(Cronograma!Z27:$AB27),IF(Y26&gt;0,TRUNC(C26*Y26,2),0))</f>
        <v>0</v>
      </c>
      <c r="Z27" s="32">
        <f>IF(AND(E26=0,F26=0,G26=0,H26=0,I26=0,J26=0,K26=0,L26=0,M26=0,N26=0,O26=0,P26=0,Q26=0,R26=0,S26=0,T26=0,U26=0,V26=0,W26=0,X26=0,Y26=0,Z26&gt;0),Resumo!C25-SUM(Cronograma!AA27:$AB27),IF(Z26&gt;0,TRUNC(C26*Z26,2),0))</f>
        <v>0</v>
      </c>
      <c r="AA27" s="32">
        <f>IF(AND(E26=0,F26=0,G26=0,H26=0,I26=0,J26=0,K26=0,L26=0,M26=0,N26=0,O26=0,P26=0,Q26=0,R26=0,S26=0,T26=0,U26=0,V26=0,W26=0,X26=0,Y26=0,Z26=0,AA26&gt;0),Resumo!C25-SUM(Cronograma!AB27:$AB27),IF(AA26&gt;0,TRUNC(C26*AA26,2),0))</f>
        <v>0</v>
      </c>
      <c r="AB27" s="32">
        <f>IF(AND(E26=0,F26=0,G26=0,H26=0,I26=0,J26=0,K26=0,L26=0,M26=0,N26=0,O26=0,P26=0,Q26=0,R26=0,S26=0,T26=0,U26=0,V26=0,W26=0,X26=0,Y26=0,Z26=0,AA26=0,AB26&gt;0),Resumo!C25,IF(AB26&gt;0,TRUNC(C26*AB26,2),0))</f>
        <v>0</v>
      </c>
      <c r="AC27" s="6"/>
      <c r="AD27" s="31">
        <f t="shared" si="1"/>
        <v>0</v>
      </c>
      <c r="AE27" s="5" t="str">
        <f>IF(C26&lt;&gt;AD27,"VERIFICAR ARREDONDAMENTO","OK")</f>
        <v>OK</v>
      </c>
      <c r="AF27" s="5"/>
    </row>
    <row r="28" spans="1:32" ht="15" customHeight="1">
      <c r="A28" s="273">
        <v>11</v>
      </c>
      <c r="B28" s="275" t="str">
        <f>VLOOKUP(A28,Orçamento!$D$10:$S$5166,4,FALSE)</f>
        <v>INSTALAÇÕES HIDROSSANITÁRIAS</v>
      </c>
      <c r="C28" s="276">
        <f>VLOOKUP($A28,Orçamento!$D$10:$S$5166,16,FALSE)</f>
        <v>0</v>
      </c>
      <c r="D28" s="277">
        <f>IFERROR(C28/$C$54,0)</f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6"/>
      <c r="AD28" s="31" t="str">
        <f>IF(OR(SUM(E28:AB28)&gt;1,SUM(E28:AB28)&lt;1),"CORRIGIR, POIS A SOMA DEVE SER 100%", 1)</f>
        <v>CORRIGIR, POIS A SOMA DEVE SER 100%</v>
      </c>
      <c r="AE28" s="5"/>
      <c r="AF28" s="5"/>
    </row>
    <row r="29" spans="1:32" ht="15" customHeight="1">
      <c r="A29" s="274"/>
      <c r="B29" s="224"/>
      <c r="C29" s="224"/>
      <c r="D29" s="224"/>
      <c r="E29" s="32">
        <f>IF(E28&gt;0,(Resumo!C27-SUM(Cronograma!F29:$AB29)),0)</f>
        <v>0</v>
      </c>
      <c r="F29" s="32">
        <f>IF(AND(E28=0,F28&gt;0),Resumo!C27-SUM(Cronograma!G29:$AB29),IF(F28&gt;0,TRUNC(C28*F28,2),0))</f>
        <v>0</v>
      </c>
      <c r="G29" s="32">
        <f>IF(AND(E28=0,F28=0,G28&gt;0),Resumo!C27-SUM(Cronograma!H29:$AB29),IF(G28&gt;0,TRUNC(C28*G28,2),0))</f>
        <v>0</v>
      </c>
      <c r="H29" s="32">
        <f>IF(AND(E28=0,F28=0,G28=0,H28&gt;0),Resumo!C27-SUM(Cronograma!I29:$AB29),IF(H28&gt;0,TRUNC(C28*H28,2),0))</f>
        <v>0</v>
      </c>
      <c r="I29" s="32">
        <f>IF(AND(E28=0,F28=0,G28=0,H28=0,I28&gt;0),Resumo!C27-SUM(Cronograma!J29:$AB29),IF(I28&gt;0,TRUNC(C28*I28,2),0))</f>
        <v>0</v>
      </c>
      <c r="J29" s="32">
        <f>IF(AND(E28=0,F28=0,G28=0,H28=0,I28=0,J28&gt;0),Resumo!C27-SUM(Cronograma!K29:$AB29),IF(J28&gt;0,TRUNC(C28*J28,2),0))</f>
        <v>0</v>
      </c>
      <c r="K29" s="32">
        <f>IF(AND(E28=0,F28=0,G28=0,H28=0,I28=0,J28=0,K28&gt;0),Resumo!C27-SUM(Cronograma!L29:$AB29),IF(K28&gt;0,TRUNC(C28*K28,2),0))</f>
        <v>0</v>
      </c>
      <c r="L29" s="32">
        <f>IF(AND(E28=0,F28=0,G28=0,H28=0,I28=0,J28=0,K28=0,L28&gt;0),Resumo!C27-SUM(Cronograma!M29:$AB29),IF(L28&gt;0,TRUNC(C28*L28,2),0))</f>
        <v>0</v>
      </c>
      <c r="M29" s="32">
        <f>IF(AND(E28=0,F28=0,G28=0,H28=0,I28=0,J28=0,K28=0,L28=0,M28&gt;0),Resumo!C27-SUM(Cronograma!N29:$AB29),IF(M28&gt;0,TRUNC(C28*M28,2),0))</f>
        <v>0</v>
      </c>
      <c r="N29" s="32">
        <f>IF(AND(E28=0,F28=0,G28=0,H28=0,I28=0,J28=0,K28=0,L28=0,M28=0,N28&gt;0),Resumo!C27-SUM(Cronograma!O29:$AB29),IF(N28&gt;0,TRUNC(C28*N28,2),0))</f>
        <v>0</v>
      </c>
      <c r="O29" s="32">
        <f>IF(AND(E28=0,F28=0,G28=0,H28=0,I28=0,J28=0,K28=0,L28=0,M28=0,N28=0,O28&gt;0),Resumo!C27-SUM(Cronograma!P29:$AB29),IF(O28&gt;0,TRUNC(C28*O28,2),0))</f>
        <v>0</v>
      </c>
      <c r="P29" s="32">
        <f>IF(AND(E28=0,F28=0,G28=0,H28=0,I28=0,J28=0,K28=0,L28=0,M28=0,N28=0,O28=0,P28&gt;0),Resumo!C27-SUM(Cronograma!Q29:$AB29),IF(P28&gt;0,TRUNC(C28*P28,2),0))</f>
        <v>0</v>
      </c>
      <c r="Q29" s="32">
        <f>IF(AND(E28=0,F28=0,G28=0,H28=0,I28=0,J28=0,K28=0,L28=0,M28=0,N28=0,O28=0,P28=0,Q28&gt;0),Resumo!C27-SUM(Cronograma!R29:$AB29),IF(Q28&gt;0,TRUNC(C28*Q28,2),0))</f>
        <v>0</v>
      </c>
      <c r="R29" s="32">
        <f>IF(AND(E28=0,F28=0,G28=0,H28=0,I28=0,J28=0,K28=0,L28=0,M28=0,N28=0,O28=0,P28=0,Q28=0,R28&gt;0),Resumo!C27-SUM(Cronograma!S29:$AB29),IF(R28&gt;0,TRUNC(C28*R28,2),0))</f>
        <v>0</v>
      </c>
      <c r="S29" s="32">
        <f>IF(AND(E28=0,F28=0,G28=0,H28=0,I28=0,J28=0,K28=0,L28=0,M28=0,N28=0,O28=0,P28=0,Q28=0,R28=0,S28&gt;0),Resumo!C27-SUM(Cronograma!T29:$AB29),IF(S28&gt;0,TRUNC(C28*S28,2),0))</f>
        <v>0</v>
      </c>
      <c r="T29" s="32">
        <f>IF(AND(E28=0,F28=0,G28=0,H28=0,I28=0,J28=0,K28=0,L28=0,M28=0,N28=0,O28=0,P28=0,Q28=0,R28=0,S28=0,T28&gt;0),Resumo!C27-SUM(Cronograma!U29:$AB29),IF(T28&gt;0,TRUNC(C28*T28,2),0))</f>
        <v>0</v>
      </c>
      <c r="U29" s="32">
        <f>IF(AND(E28=0,F28=0,G28=0,H28=0,I28=0,J28=0,K28=0,L28=0,M28=0,N28=0,O28=0,P28=0,Q28=0,R28=0,S28=0,T28=0,U28&gt;0),Resumo!C27-SUM(Cronograma!V29:$AB29),IF(U28&gt;0,TRUNC(C28*U28,2),0))</f>
        <v>0</v>
      </c>
      <c r="V29" s="32">
        <f>IF(AND(E28=0,F28=0,G28=0,H28=0,I28=0,J28=0,K28=0,L28=0,M28=0,N28=0,O28=0,P28=0,Q28=0,R28=0,S28=0,T28=0,U28=0,V28&gt;0),Resumo!C27-SUM(Cronograma!W29:$AB29),IF(V28&gt;0,TRUNC(C28*V28,2),0))</f>
        <v>0</v>
      </c>
      <c r="W29" s="32">
        <f>IF(AND(E28=0,F28=0,G28=0,H28=0,I28=0,J28=0,K28=0,L28=0,M28=0,N28=0,O28=0,P28=0,Q28=0,R28=0,S28=0,T28=0,U28=0,V28=0,W28&gt;0),Resumo!C27-SUM(Cronograma!X29:$AB29),IF(W28&gt;0,TRUNC(C28*W28,2),0))</f>
        <v>0</v>
      </c>
      <c r="X29" s="32">
        <f>IF(AND(E28=0,F28=0,G28=0,H28=0,I28=0,J28=0,K28=0,L28=0,M28=0,N28=0,O28=0,P28=0,Q28=0,R28=0,S28=0,T28=0,U28=0,V28=0,W28=0,X28&gt;0),Resumo!C27-SUM(Cronograma!Y29:$AB29),IF(X28&gt;0,TRUNC(C28*X28,2),0))</f>
        <v>0</v>
      </c>
      <c r="Y29" s="32">
        <f>IF(AND(E28=0,F28=0,G28=0,H28=0,I28=0,J28=0,K28=0,L28=0,M28=0,N28=0,O28=0,P28=0,Q28=0,R28=0,S28=0,T28=0,U28=0,V28=0,W28=0,X28=0,Y28&gt;0),Resumo!C27-SUM(Cronograma!Z29:$AB29),IF(Y28&gt;0,TRUNC(C28*Y28,2),0))</f>
        <v>0</v>
      </c>
      <c r="Z29" s="32">
        <f>IF(AND(E28=0,F28=0,G28=0,H28=0,I28=0,J28=0,K28=0,L28=0,M28=0,N28=0,O28=0,P28=0,Q28=0,R28=0,S28=0,T28=0,U28=0,V28=0,W28=0,X28=0,Y28=0,Z28&gt;0),Resumo!C27-SUM(Cronograma!AA29:$AB29),IF(Z28&gt;0,TRUNC(C28*Z28,2),0))</f>
        <v>0</v>
      </c>
      <c r="AA29" s="32">
        <f>IF(AND(E28=0,F28=0,G28=0,H28=0,I28=0,J28=0,K28=0,L28=0,M28=0,N28=0,O28=0,P28=0,Q28=0,R28=0,S28=0,T28=0,U28=0,V28=0,W28=0,X28=0,Y28=0,Z28=0,AA28&gt;0),Resumo!C27-SUM(Cronograma!AB29:$AB29),IF(AA28&gt;0,TRUNC(C28*AA28,2),0))</f>
        <v>0</v>
      </c>
      <c r="AB29" s="32">
        <f>IF(AND(E28=0,F28=0,G28=0,H28=0,I28=0,J28=0,K28=0,L28=0,M28=0,N28=0,O28=0,P28=0,Q28=0,R28=0,S28=0,T28=0,U28=0,V28=0,W28=0,X28=0,Y28=0,Z28=0,AA28=0,AB28&gt;0),Resumo!C27,IF(AB28&gt;0,TRUNC(C28*AB28,2),0))</f>
        <v>0</v>
      </c>
      <c r="AC29" s="6"/>
      <c r="AD29" s="31">
        <f t="shared" si="1"/>
        <v>0</v>
      </c>
      <c r="AE29" s="5" t="str">
        <f>IF(C28&lt;&gt;AD29,"VERIFICAR ARREDONDAMENTO","OK")</f>
        <v>OK</v>
      </c>
      <c r="AF29" s="5"/>
    </row>
    <row r="30" spans="1:32" ht="15" customHeight="1">
      <c r="A30" s="273">
        <v>12</v>
      </c>
      <c r="B30" s="275" t="str">
        <f>VLOOKUP(A30,Orçamento!$D$10:$S$5166,4,FALSE)</f>
        <v>INSTALAÇÕES ELÉTRICAS</v>
      </c>
      <c r="C30" s="276">
        <f>VLOOKUP($A30,Orçamento!$D$10:$S$5166,16,FALSE)</f>
        <v>0</v>
      </c>
      <c r="D30" s="277">
        <f>IFERROR(C30/$C$54,0)</f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6"/>
      <c r="AD30" s="31" t="str">
        <f>IF(OR(SUM(E30:AB30)&gt;1,SUM(E30:AB30)&lt;1),"CORRIGIR, POIS A SOMA DEVE SER 100%", 1)</f>
        <v>CORRIGIR, POIS A SOMA DEVE SER 100%</v>
      </c>
      <c r="AE30" s="5"/>
      <c r="AF30" s="5"/>
    </row>
    <row r="31" spans="1:32" ht="15" customHeight="1">
      <c r="A31" s="274"/>
      <c r="B31" s="224"/>
      <c r="C31" s="224"/>
      <c r="D31" s="224"/>
      <c r="E31" s="32">
        <f>IF(E30&gt;0,(Resumo!C29-SUM(Cronograma!F31:$AB31)),0)</f>
        <v>0</v>
      </c>
      <c r="F31" s="32">
        <f>IF(AND(E30=0,F30&gt;0),Resumo!C29-SUM(Cronograma!G31:$AB31),IF(F30&gt;0,TRUNC(C30*F30,2),0))</f>
        <v>0</v>
      </c>
      <c r="G31" s="32">
        <f>IF(AND(E30=0,F30=0,G30&gt;0),Resumo!C29-SUM(Cronograma!H31:$AB31),IF(G30&gt;0,TRUNC(C30*G30,2),0))</f>
        <v>0</v>
      </c>
      <c r="H31" s="32">
        <f>IF(AND(E30=0,F30=0,G30=0,H30&gt;0),Resumo!C29-SUM(Cronograma!I31:$AB31),IF(H30&gt;0,TRUNC(C30*H30,2),0))</f>
        <v>0</v>
      </c>
      <c r="I31" s="32">
        <f>IF(AND(E30=0,F30=0,G30=0,H30=0,I30&gt;0),Resumo!C29-SUM(Cronograma!J31:$AB31),IF(I30&gt;0,TRUNC(C30*I30,2),0))</f>
        <v>0</v>
      </c>
      <c r="J31" s="32">
        <f>IF(AND(E30=0,F30=0,G30=0,H30=0,I30=0,J30&gt;0),Resumo!C29-SUM(Cronograma!K31:$AB31),IF(J30&gt;0,TRUNC(C30*J30,2),0))</f>
        <v>0</v>
      </c>
      <c r="K31" s="32">
        <f>IF(AND(E30=0,F30=0,G30=0,H30=0,I30=0,J30=0,K30&gt;0),Resumo!C29-SUM(Cronograma!L31:$AB31),IF(K30&gt;0,TRUNC(C30*K30,2),0))</f>
        <v>0</v>
      </c>
      <c r="L31" s="32">
        <f>IF(AND(E30=0,F30=0,G30=0,H30=0,I30=0,J30=0,K30=0,L30&gt;0),Resumo!C29-SUM(Cronograma!M31:$AB31),IF(L30&gt;0,TRUNC(C30*L30,2),0))</f>
        <v>0</v>
      </c>
      <c r="M31" s="32">
        <f>IF(AND(E30=0,F30=0,G30=0,H30=0,I30=0,J30=0,K30=0,L30=0,M30&gt;0),Resumo!C29-SUM(Cronograma!N31:$AB31),IF(M30&gt;0,TRUNC(C30*M30,2),0))</f>
        <v>0</v>
      </c>
      <c r="N31" s="32">
        <f>IF(AND(E30=0,F30=0,G30=0,H30=0,I30=0,J30=0,K30=0,L30=0,M30=0,N30&gt;0),Resumo!C29-SUM(Cronograma!O31:$AB31),IF(N30&gt;0,TRUNC(C30*N30,2),0))</f>
        <v>0</v>
      </c>
      <c r="O31" s="32">
        <f>IF(AND(E30=0,F30=0,G30=0,H30=0,I30=0,J30=0,K30=0,L30=0,M30=0,N30=0,O30&gt;0),Resumo!C29-SUM(Cronograma!P31:$AB31),IF(O30&gt;0,TRUNC(C30*O30,2),0))</f>
        <v>0</v>
      </c>
      <c r="P31" s="32">
        <f>IF(AND(E30=0,F30=0,G30=0,H30=0,I30=0,J30=0,K30=0,L30=0,M30=0,N30=0,O30=0,P30&gt;0),Resumo!C29-SUM(Cronograma!Q31:$AB31),IF(P30&gt;0,TRUNC(C30*P30,2),0))</f>
        <v>0</v>
      </c>
      <c r="Q31" s="32">
        <f>IF(AND(E30=0,F30=0,G30=0,H30=0,I30=0,J30=0,K30=0,L30=0,M30=0,N30=0,O30=0,P30=0,Q30&gt;0),Resumo!C29-SUM(Cronograma!R31:$AB31),IF(Q30&gt;0,TRUNC(C30*Q30,2),0))</f>
        <v>0</v>
      </c>
      <c r="R31" s="32">
        <f>IF(AND(E30=0,F30=0,G30=0,H30=0,I30=0,J30=0,K30=0,L30=0,M30=0,N30=0,O30=0,P30=0,Q30=0,R30&gt;0),Resumo!C29-SUM(Cronograma!S31:$AB31),IF(R30&gt;0,TRUNC(C30*R30,2),0))</f>
        <v>0</v>
      </c>
      <c r="S31" s="32">
        <f>IF(AND(E30=0,F30=0,G30=0,H30=0,I30=0,J30=0,K30=0,L30=0,M30=0,N30=0,O30=0,P30=0,Q30=0,R30=0,S30&gt;0),Resumo!C29-SUM(Cronograma!T31:$AB31),IF(S30&gt;0,TRUNC(C30*S30,2),0))</f>
        <v>0</v>
      </c>
      <c r="T31" s="32">
        <f>IF(AND(E30=0,F30=0,G30=0,H30=0,I30=0,J30=0,K30=0,L30=0,M30=0,N30=0,O30=0,P30=0,Q30=0,R30=0,S30=0,T30&gt;0),Resumo!C29-SUM(Cronograma!U31:$AB31),IF(T30&gt;0,TRUNC(C30*T30,2),0))</f>
        <v>0</v>
      </c>
      <c r="U31" s="32">
        <f>IF(AND(E30=0,F30=0,G30=0,H30=0,I30=0,J30=0,K30=0,L30=0,M30=0,N30=0,O30=0,P30=0,Q30=0,R30=0,S30=0,T30=0,U30&gt;0),Resumo!C29-SUM(Cronograma!V31:$AB31),IF(U30&gt;0,TRUNC(C30*U30,2),0))</f>
        <v>0</v>
      </c>
      <c r="V31" s="32">
        <f>IF(AND(E30=0,F30=0,G30=0,H30=0,I30=0,J30=0,K30=0,L30=0,M30=0,N30=0,O30=0,P30=0,Q30=0,R30=0,S30=0,T30=0,U30=0,V30&gt;0),Resumo!C29-SUM(Cronograma!W31:$AB31),IF(V30&gt;0,TRUNC(C30*V30,2),0))</f>
        <v>0</v>
      </c>
      <c r="W31" s="32">
        <f>IF(AND(E30=0,F30=0,G30=0,H30=0,I30=0,J30=0,K30=0,L30=0,M30=0,N30=0,O30=0,P30=0,Q30=0,R30=0,S30=0,T30=0,U30=0,V30=0,W30&gt;0),Resumo!C29-SUM(Cronograma!X31:$AB31),IF(W30&gt;0,TRUNC(C30*W30,2),0))</f>
        <v>0</v>
      </c>
      <c r="X31" s="32">
        <f>IF(AND(E30=0,F30=0,G30=0,H30=0,I30=0,J30=0,K30=0,L30=0,M30=0,N30=0,O30=0,P30=0,Q30=0,R30=0,S30=0,T30=0,U30=0,V30=0,W30=0,X30&gt;0),Resumo!C29-SUM(Cronograma!Y31:$AB31),IF(X30&gt;0,TRUNC(C30*X30,2),0))</f>
        <v>0</v>
      </c>
      <c r="Y31" s="32">
        <f>IF(AND(E30=0,F30=0,G30=0,H30=0,I30=0,J30=0,K30=0,L30=0,M30=0,N30=0,O30=0,P30=0,Q30=0,R30=0,S30=0,T30=0,U30=0,V30=0,W30=0,X30=0,Y30&gt;0),Resumo!C29-SUM(Cronograma!Z31:$AB31),IF(Y30&gt;0,TRUNC(C30*Y30,2),0))</f>
        <v>0</v>
      </c>
      <c r="Z31" s="32">
        <f>IF(AND(E30=0,F30=0,G30=0,H30=0,I30=0,J30=0,K30=0,L30=0,M30=0,N30=0,O30=0,P30=0,Q30=0,R30=0,S30=0,T30=0,U30=0,V30=0,W30=0,X30=0,Y30=0,Z30&gt;0),Resumo!C29-SUM(Cronograma!AA31:$AB31),IF(Z30&gt;0,TRUNC(C30*Z30,2),0))</f>
        <v>0</v>
      </c>
      <c r="AA31" s="32">
        <f>IF(AND(E30=0,F30=0,G30=0,H30=0,I30=0,J30=0,K30=0,L30=0,M30=0,N30=0,O30=0,P30=0,Q30=0,R30=0,S30=0,T30=0,U30=0,V30=0,W30=0,X30=0,Y30=0,Z30=0,AA30&gt;0),Resumo!C29-SUM(Cronograma!AB31:$AB31),IF(AA30&gt;0,TRUNC(C30*AA30,2),0))</f>
        <v>0</v>
      </c>
      <c r="AB31" s="32">
        <f>IF(AND(E30=0,F30=0,G30=0,H30=0,I30=0,J30=0,K30=0,L30=0,M30=0,N30=0,O30=0,P30=0,Q30=0,R30=0,S30=0,T30=0,U30=0,V30=0,W30=0,X30=0,Y30=0,Z30=0,AA30=0,AB30&gt;0),Resumo!C29,IF(AB30&gt;0,TRUNC(C30*AB30,2),0))</f>
        <v>0</v>
      </c>
      <c r="AC31" s="6"/>
      <c r="AD31" s="31">
        <f t="shared" si="1"/>
        <v>0</v>
      </c>
      <c r="AE31" s="5" t="str">
        <f>IF(C30&lt;&gt;AD31,"VERIFICAR ARREDONDAMENTO","OK")</f>
        <v>OK</v>
      </c>
      <c r="AF31" s="5"/>
    </row>
    <row r="32" spans="1:32" ht="15" customHeight="1">
      <c r="A32" s="273">
        <v>13</v>
      </c>
      <c r="B32" s="275" t="str">
        <f>VLOOKUP(A32,Orçamento!$D$10:$S$5166,4,FALSE)</f>
        <v>SISTEMA DE PROTEÇÃO CONTRA DESCARGAS ATMOSFÉRICAS (SPDA)</v>
      </c>
      <c r="C32" s="276">
        <f>VLOOKUP($A32,Orçamento!$D$10:$S$5166,16,FALSE)</f>
        <v>0</v>
      </c>
      <c r="D32" s="277">
        <f>IFERROR(C32/$C$54,0)</f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6"/>
      <c r="AD32" s="31" t="str">
        <f>IF(OR(SUM(E32:AB32)&gt;1,SUM(E32:AB32)&lt;1),"CORRIGIR, POIS A SOMA DEVE SER 100%", 1)</f>
        <v>CORRIGIR, POIS A SOMA DEVE SER 100%</v>
      </c>
      <c r="AE32" s="5"/>
      <c r="AF32" s="5"/>
    </row>
    <row r="33" spans="1:32" ht="15" customHeight="1">
      <c r="A33" s="274"/>
      <c r="B33" s="224"/>
      <c r="C33" s="224"/>
      <c r="D33" s="224"/>
      <c r="E33" s="32">
        <f>IF(E32&gt;0,(Resumo!C31-SUM(Cronograma!F33:$AB33)),0)</f>
        <v>0</v>
      </c>
      <c r="F33" s="32">
        <f>IF(AND(E32=0,F32&gt;0),Resumo!C31-SUM(Cronograma!G33:$AB33),IF(F32&gt;0,TRUNC(C32*F32,2),0))</f>
        <v>0</v>
      </c>
      <c r="G33" s="32">
        <f>IF(AND(E32=0,F32=0,G32&gt;0),Resumo!C31-SUM(Cronograma!H33:$AB33),IF(G32&gt;0,TRUNC(C32*G32,2),0))</f>
        <v>0</v>
      </c>
      <c r="H33" s="32">
        <f>IF(AND(E32=0,F32=0,G32=0,H32&gt;0),Resumo!C31-SUM(Cronograma!I33:$AB33),IF(H32&gt;0,TRUNC(C32*H32,2),0))</f>
        <v>0</v>
      </c>
      <c r="I33" s="32">
        <f>IF(AND(E32=0,F32=0,G32=0,H32=0,I32&gt;0),Resumo!C31-SUM(Cronograma!J33:$AB33),IF(I32&gt;0,TRUNC(C32*I32,2),0))</f>
        <v>0</v>
      </c>
      <c r="J33" s="32">
        <f>IF(AND(E32=0,F32=0,G32=0,H32=0,I32=0,J32&gt;0),Resumo!C31-SUM(Cronograma!K33:$AB33),IF(J32&gt;0,TRUNC(C32*J32,2),0))</f>
        <v>0</v>
      </c>
      <c r="K33" s="32">
        <f>IF(AND(E32=0,F32=0,G32=0,H32=0,I32=0,J32=0,K32&gt;0),Resumo!C31-SUM(Cronograma!L33:$AB33),IF(K32&gt;0,TRUNC(C32*K32,2),0))</f>
        <v>0</v>
      </c>
      <c r="L33" s="32">
        <f>IF(AND(E32=0,F32=0,G32=0,H32=0,I32=0,J32=0,K32=0,L32&gt;0),Resumo!C31-SUM(Cronograma!M33:$AB33),IF(L32&gt;0,TRUNC(C32*L32,2),0))</f>
        <v>0</v>
      </c>
      <c r="M33" s="32">
        <f>IF(AND(E32=0,F32=0,G32=0,H32=0,I32=0,J32=0,K32=0,L32=0,M32&gt;0),Resumo!C31-SUM(Cronograma!N33:$AB33),IF(M32&gt;0,TRUNC(C32*M32,2),0))</f>
        <v>0</v>
      </c>
      <c r="N33" s="32">
        <f>IF(AND(E32=0,F32=0,G32=0,H32=0,I32=0,J32=0,K32=0,L32=0,M32=0,N32&gt;0),Resumo!C31-SUM(Cronograma!O33:$AB33),IF(N32&gt;0,TRUNC(C32*N32,2),0))</f>
        <v>0</v>
      </c>
      <c r="O33" s="32">
        <f>IF(AND(E32=0,F32=0,G32=0,H32=0,I32=0,J32=0,K32=0,L32=0,M32=0,N32=0,O32&gt;0),Resumo!C31-SUM(Cronograma!P33:$AB33),IF(O32&gt;0,TRUNC(C32*O32,2),0))</f>
        <v>0</v>
      </c>
      <c r="P33" s="32">
        <f>IF(AND(E32=0,F32=0,G32=0,H32=0,I32=0,J32=0,K32=0,L32=0,M32=0,N32=0,O32=0,P32&gt;0),Resumo!C31-SUM(Cronograma!Q33:$AB33),IF(P32&gt;0,TRUNC(C32*P32,2),0))</f>
        <v>0</v>
      </c>
      <c r="Q33" s="32">
        <f>IF(AND(E32=0,F32=0,G32=0,H32=0,I32=0,J32=0,K32=0,L32=0,M32=0,N32=0,O32=0,P32=0,Q32&gt;0),Resumo!C31-SUM(Cronograma!R33:$AB33),IF(Q32&gt;0,TRUNC(C32*Q32,2),0))</f>
        <v>0</v>
      </c>
      <c r="R33" s="32">
        <f>IF(AND(E32=0,F32=0,G32=0,H32=0,I32=0,J32=0,K32=0,L32=0,M32=0,N32=0,O32=0,P32=0,Q32=0,R32&gt;0),Resumo!C31-SUM(Cronograma!S33:$AB33),IF(R32&gt;0,TRUNC(C32*R32,2),0))</f>
        <v>0</v>
      </c>
      <c r="S33" s="32">
        <f>IF(AND(E32=0,F32=0,G32=0,H32=0,I32=0,J32=0,K32=0,L32=0,M32=0,N32=0,O32=0,P32=0,Q32=0,R32=0,S32&gt;0),Resumo!C31-SUM(Cronograma!T33:$AB33),IF(S32&gt;0,TRUNC(C32*S32,2),0))</f>
        <v>0</v>
      </c>
      <c r="T33" s="32">
        <f>IF(AND(E32=0,F32=0,G32=0,H32=0,I32=0,J32=0,K32=0,L32=0,M32=0,N32=0,O32=0,P32=0,Q32=0,R32=0,S32=0,T32&gt;0),Resumo!C31-SUM(Cronograma!U33:$AB33),IF(T32&gt;0,TRUNC(C32*T32,2),0))</f>
        <v>0</v>
      </c>
      <c r="U33" s="32">
        <f>IF(AND(E32=0,F32=0,G32=0,H32=0,I32=0,J32=0,K32=0,L32=0,M32=0,N32=0,O32=0,P32=0,Q32=0,R32=0,S32=0,T32=0,U32&gt;0),Resumo!C31-SUM(Cronograma!V33:$AB33),IF(U32&gt;0,TRUNC(C32*U32,2),0))</f>
        <v>0</v>
      </c>
      <c r="V33" s="32">
        <f>IF(AND(E32=0,F32=0,G32=0,H32=0,I32=0,J32=0,K32=0,L32=0,M32=0,N32=0,O32=0,P32=0,Q32=0,R32=0,S32=0,T32=0,U32=0,V32&gt;0),Resumo!C31-SUM(Cronograma!W33:$AB33),IF(V32&gt;0,TRUNC(C32*V32,2),0))</f>
        <v>0</v>
      </c>
      <c r="W33" s="32">
        <f>IF(AND(E32=0,F32=0,G32=0,H32=0,I32=0,J32=0,K32=0,L32=0,M32=0,N32=0,O32=0,P32=0,Q32=0,R32=0,S32=0,T32=0,U32=0,V32=0,W32&gt;0),Resumo!C31-SUM(Cronograma!X33:$AB33),IF(W32&gt;0,TRUNC(C32*W32,2),0))</f>
        <v>0</v>
      </c>
      <c r="X33" s="32">
        <f>IF(AND(E32=0,F32=0,G32=0,H32=0,I32=0,J32=0,K32=0,L32=0,M32=0,N32=0,O32=0,P32=0,Q32=0,R32=0,S32=0,T32=0,U32=0,V32=0,W32=0,X32&gt;0),Resumo!C31-SUM(Cronograma!Y33:$AB33),IF(X32&gt;0,TRUNC(C32*X32,2),0))</f>
        <v>0</v>
      </c>
      <c r="Y33" s="32">
        <f>IF(AND(E32=0,F32=0,G32=0,H32=0,I32=0,J32=0,K32=0,L32=0,M32=0,N32=0,O32=0,P32=0,Q32=0,R32=0,S32=0,T32=0,U32=0,V32=0,W32=0,X32=0,Y32&gt;0),Resumo!C31-SUM(Cronograma!Z33:$AB33),IF(Y32&gt;0,TRUNC(C32*Y32,2),0))</f>
        <v>0</v>
      </c>
      <c r="Z33" s="32">
        <f>IF(AND(E32=0,F32=0,G32=0,H32=0,I32=0,J32=0,K32=0,L32=0,M32=0,N32=0,O32=0,P32=0,Q32=0,R32=0,S32=0,T32=0,U32=0,V32=0,W32=0,X32=0,Y32=0,Z32&gt;0),Resumo!C31-SUM(Cronograma!AA33:$AB33),IF(Z32&gt;0,TRUNC(C32*Z32,2),0))</f>
        <v>0</v>
      </c>
      <c r="AA33" s="32">
        <f>IF(AND(E32=0,F32=0,G32=0,H32=0,I32=0,J32=0,K32=0,L32=0,M32=0,N32=0,O32=0,P32=0,Q32=0,R32=0,S32=0,T32=0,U32=0,V32=0,W32=0,X32=0,Y32=0,Z32=0,AA32&gt;0),Resumo!C31-SUM(Cronograma!AB33:$AB33),IF(AA32&gt;0,TRUNC(C32*AA32,2),0))</f>
        <v>0</v>
      </c>
      <c r="AB33" s="32">
        <f>IF(AND(E32=0,F32=0,G32=0,H32=0,I32=0,J32=0,K32=0,L32=0,M32=0,N32=0,O32=0,P32=0,Q32=0,R32=0,S32=0,T32=0,U32=0,V32=0,W32=0,X32=0,Y32=0,Z32=0,AA32=0,AB32&gt;0),Resumo!C31,IF(AB32&gt;0,TRUNC(C32*AB32,2),0))</f>
        <v>0</v>
      </c>
      <c r="AC33" s="6"/>
      <c r="AD33" s="31">
        <f t="shared" si="1"/>
        <v>0</v>
      </c>
      <c r="AE33" s="5" t="str">
        <f>IF(C32&lt;&gt;AD33,"VERIFICAR ARREDONDAMENTO","OK")</f>
        <v>OK</v>
      </c>
      <c r="AF33" s="5"/>
    </row>
    <row r="34" spans="1:32" ht="15" customHeight="1">
      <c r="A34" s="273">
        <v>14</v>
      </c>
      <c r="B34" s="275" t="str">
        <f>VLOOKUP(A34,Orçamento!$D$10:$S$5166,4,FALSE)</f>
        <v xml:space="preserve">COBERTURA </v>
      </c>
      <c r="C34" s="276">
        <f>VLOOKUP($A34,Orçamento!$D$10:$S$5166,16,FALSE)</f>
        <v>0</v>
      </c>
      <c r="D34" s="277">
        <f>IFERROR(C34/$C$54,0)</f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6"/>
      <c r="AD34" s="31" t="str">
        <f>IF(OR(SUM(E34:AB34)&gt;1,SUM(E34:AB34)&lt;1),"CORRIGIR, POIS A SOMA DEVE SER 100%", 1)</f>
        <v>CORRIGIR, POIS A SOMA DEVE SER 100%</v>
      </c>
      <c r="AE34" s="5"/>
      <c r="AF34" s="5"/>
    </row>
    <row r="35" spans="1:32" ht="15" customHeight="1">
      <c r="A35" s="274"/>
      <c r="B35" s="224"/>
      <c r="C35" s="224"/>
      <c r="D35" s="224"/>
      <c r="E35" s="32">
        <f>IF(E34&gt;0,(Resumo!C33-SUM(Cronograma!F35:$AB35)),0)</f>
        <v>0</v>
      </c>
      <c r="F35" s="32">
        <f>IF(AND(E34=0,F34&gt;0),Resumo!C33-SUM(Cronograma!G35:$AB35),IF(F34&gt;0,TRUNC(C34*F34,2),0))</f>
        <v>0</v>
      </c>
      <c r="G35" s="32">
        <f>IF(AND(E34=0,F34=0,G34&gt;0),Resumo!C33-SUM(Cronograma!H35:$AB35),IF(G34&gt;0,TRUNC(C34*G34,2),0))</f>
        <v>0</v>
      </c>
      <c r="H35" s="32">
        <f>IF(AND(E34=0,F34=0,G34=0,H34&gt;0),Resumo!C33-SUM(Cronograma!I35:$AB35),IF(H34&gt;0,TRUNC(C34*H34,2),0))</f>
        <v>0</v>
      </c>
      <c r="I35" s="32">
        <f>IF(AND(E34=0,F34=0,G34=0,H34=0,I34&gt;0),Resumo!C33-SUM(Cronograma!J35:$AB35),IF(I34&gt;0,TRUNC(C34*I34,2),0))</f>
        <v>0</v>
      </c>
      <c r="J35" s="32">
        <f>IF(AND(E34=0,F34=0,G34=0,H34=0,I34=0,J34&gt;0),Resumo!C33-SUM(Cronograma!K35:$AB35),IF(J34&gt;0,TRUNC(C34*J34,2),0))</f>
        <v>0</v>
      </c>
      <c r="K35" s="32">
        <f>IF(AND(E34=0,F34=0,G34=0,H34=0,I34=0,J34=0,K34&gt;0),Resumo!C33-SUM(Cronograma!L35:$AB35),IF(K34&gt;0,TRUNC(C34*K34,2),0))</f>
        <v>0</v>
      </c>
      <c r="L35" s="32">
        <f>IF(AND(E34=0,F34=0,G34=0,H34=0,I34=0,J34=0,K34=0,L34&gt;0),Resumo!C33-SUM(Cronograma!M35:$AB35),IF(L34&gt;0,TRUNC(C34*L34,2),0))</f>
        <v>0</v>
      </c>
      <c r="M35" s="32">
        <f>IF(AND(E34=0,F34=0,G34=0,H34=0,I34=0,J34=0,K34=0,L34=0,M34&gt;0),Resumo!C33-SUM(Cronograma!N35:$AB35),IF(M34&gt;0,TRUNC(C34*M34,2),0))</f>
        <v>0</v>
      </c>
      <c r="N35" s="32">
        <f>IF(AND(E34=0,F34=0,G34=0,H34=0,I34=0,J34=0,K34=0,L34=0,M34=0,N34&gt;0),Resumo!C33-SUM(Cronograma!O35:$AB35),IF(N34&gt;0,TRUNC(C34*N34,2),0))</f>
        <v>0</v>
      </c>
      <c r="O35" s="32">
        <f>IF(AND(E34=0,F34=0,G34=0,H34=0,I34=0,J34=0,K34=0,L34=0,M34=0,N34=0,O34&gt;0),Resumo!C33-SUM(Cronograma!P35:$AB35),IF(O34&gt;0,TRUNC(C34*O34,2),0))</f>
        <v>0</v>
      </c>
      <c r="P35" s="32">
        <f>IF(AND(E34=0,F34=0,G34=0,H34=0,I34=0,J34=0,K34=0,L34=0,M34=0,N34=0,O34=0,P34&gt;0),Resumo!C33-SUM(Cronograma!Q35:$AB35),IF(P34&gt;0,TRUNC(C34*P34,2),0))</f>
        <v>0</v>
      </c>
      <c r="Q35" s="32">
        <f>IF(AND(E34=0,F34=0,G34=0,H34=0,I34=0,J34=0,K34=0,L34=0,M34=0,N34=0,O34=0,P34=0,Q34&gt;0),Resumo!C33-SUM(Cronograma!R35:$AB35),IF(Q34&gt;0,TRUNC(C34*Q34,2),0))</f>
        <v>0</v>
      </c>
      <c r="R35" s="32">
        <f>IF(AND(E34=0,F34=0,G34=0,H34=0,I34=0,J34=0,K34=0,L34=0,M34=0,N34=0,O34=0,P34=0,Q34=0,R34&gt;0),Resumo!C33-SUM(Cronograma!S35:$AB35),IF(R34&gt;0,TRUNC(C34*R34,2),0))</f>
        <v>0</v>
      </c>
      <c r="S35" s="32">
        <f>IF(AND(E34=0,F34=0,G34=0,H34=0,I34=0,J34=0,K34=0,L34=0,M34=0,N34=0,O34=0,P34=0,Q34=0,R34=0,S34&gt;0),Resumo!C33-SUM(Cronograma!T35:$AB35),IF(S34&gt;0,TRUNC(C34*S34,2),0))</f>
        <v>0</v>
      </c>
      <c r="T35" s="32">
        <f>IF(AND(E34=0,F34=0,G34=0,H34=0,I34=0,J34=0,K34=0,L34=0,M34=0,N34=0,O34=0,P34=0,Q34=0,R34=0,S34=0,T34&gt;0),Resumo!C33-SUM(Cronograma!U35:$AB35),IF(T34&gt;0,TRUNC(C34*T34,2),0))</f>
        <v>0</v>
      </c>
      <c r="U35" s="32">
        <f>IF(AND(E34=0,F34=0,G34=0,H34=0,I34=0,J34=0,K34=0,L34=0,M34=0,N34=0,O34=0,P34=0,Q34=0,R34=0,S34=0,T34=0,U34&gt;0),Resumo!C33-SUM(Cronograma!V35:$AB35),IF(U34&gt;0,TRUNC(C34*U34,2),0))</f>
        <v>0</v>
      </c>
      <c r="V35" s="32">
        <f>IF(AND(E34=0,F34=0,G34=0,H34=0,I34=0,J34=0,K34=0,L34=0,M34=0,N34=0,O34=0,P34=0,Q34=0,R34=0,S34=0,T34=0,U34=0,V34&gt;0),Resumo!C33-SUM(Cronograma!W35:$AB35),IF(V34&gt;0,TRUNC(C34*V34,2),0))</f>
        <v>0</v>
      </c>
      <c r="W35" s="32">
        <f>IF(AND(E34=0,F34=0,G34=0,H34=0,I34=0,J34=0,K34=0,L34=0,M34=0,N34=0,O34=0,P34=0,Q34=0,R34=0,S34=0,T34=0,U34=0,V34=0,W34&gt;0),Resumo!C33-SUM(Cronograma!X35:$AB35),IF(W34&gt;0,TRUNC(C34*W34,2),0))</f>
        <v>0</v>
      </c>
      <c r="X35" s="32">
        <f>IF(AND(E34=0,F34=0,G34=0,H34=0,I34=0,J34=0,K34=0,L34=0,M34=0,N34=0,O34=0,P34=0,Q34=0,R34=0,S34=0,T34=0,U34=0,V34=0,W34=0,X34&gt;0),Resumo!C33-SUM(Cronograma!Y35:$AB35),IF(X34&gt;0,TRUNC(C34*X34,2),0))</f>
        <v>0</v>
      </c>
      <c r="Y35" s="32">
        <f>IF(AND(E34=0,F34=0,G34=0,H34=0,I34=0,J34=0,K34=0,L34=0,M34=0,N34=0,O34=0,P34=0,Q34=0,R34=0,S34=0,T34=0,U34=0,V34=0,W34=0,X34=0,Y34&gt;0),Resumo!C33-SUM(Cronograma!Z35:$AB35),IF(Y34&gt;0,TRUNC(C34*Y34,2),0))</f>
        <v>0</v>
      </c>
      <c r="Z35" s="32">
        <f>IF(AND(E34=0,F34=0,G34=0,H34=0,I34=0,J34=0,K34=0,L34=0,M34=0,N34=0,O34=0,P34=0,Q34=0,R34=0,S34=0,T34=0,U34=0,V34=0,W34=0,X34=0,Y34=0,Z34&gt;0),Resumo!C33-SUM(Cronograma!AA35:$AB35),IF(Z34&gt;0,TRUNC(C34*Z34,2),0))</f>
        <v>0</v>
      </c>
      <c r="AA35" s="32">
        <f>IF(AND(E34=0,F34=0,G34=0,H34=0,I34=0,J34=0,K34=0,L34=0,M34=0,N34=0,O34=0,P34=0,Q34=0,R34=0,S34=0,T34=0,U34=0,V34=0,W34=0,X34=0,Y34=0,Z34=0,AA34&gt;0),Resumo!C33-SUM(Cronograma!AB35:$AB35),IF(AA34&gt;0,TRUNC(C34*AA34,2),0))</f>
        <v>0</v>
      </c>
      <c r="AB35" s="32">
        <f>IF(AND(E34=0,F34=0,G34=0,H34=0,I34=0,J34=0,K34=0,L34=0,M34=0,N34=0,O34=0,P34=0,Q34=0,R34=0,S34=0,T34=0,U34=0,V34=0,W34=0,X34=0,Y34=0,Z34=0,AA34=0,AB34&gt;0),Resumo!C33,IF(AB34&gt;0,TRUNC(C34*AB34,2),0))</f>
        <v>0</v>
      </c>
      <c r="AC35" s="6"/>
      <c r="AD35" s="31">
        <f t="shared" si="1"/>
        <v>0</v>
      </c>
      <c r="AE35" s="5" t="str">
        <f>IF(C34&lt;&gt;AD35,"VERIFICAR ARREDONDAMENTO","OK")</f>
        <v>OK</v>
      </c>
      <c r="AF35" s="5"/>
    </row>
    <row r="36" spans="1:32" ht="15" customHeight="1">
      <c r="A36" s="273">
        <v>15</v>
      </c>
      <c r="B36" s="275" t="str">
        <f>VLOOKUP(A36,Orçamento!$D$10:$S$5166,4,FALSE)</f>
        <v>CARGA, TRANSPORTE E MAQUINARIOS</v>
      </c>
      <c r="C36" s="276">
        <f>VLOOKUP($A36,Orçamento!$D$10:$S$5166,16,FALSE)</f>
        <v>0</v>
      </c>
      <c r="D36" s="277">
        <f>IFERROR(C36/$C$54,0)</f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6"/>
      <c r="AD36" s="31" t="str">
        <f>IF(OR(SUM(E36:AB36)&gt;1,SUM(E36:AB36)&lt;1),"CORRIGIR, POIS A SOMA DEVE SER 100%", 1)</f>
        <v>CORRIGIR, POIS A SOMA DEVE SER 100%</v>
      </c>
      <c r="AE36" s="5"/>
      <c r="AF36" s="5"/>
    </row>
    <row r="37" spans="1:32" ht="15" customHeight="1">
      <c r="A37" s="274"/>
      <c r="B37" s="224"/>
      <c r="C37" s="224"/>
      <c r="D37" s="224"/>
      <c r="E37" s="32">
        <f>IF(E36&gt;0,(Resumo!C35-SUM(Cronograma!F37:$AB37)),0)</f>
        <v>0</v>
      </c>
      <c r="F37" s="32">
        <f>IF(AND(E36=0,F36&gt;0),Resumo!C35-SUM(Cronograma!G37:$AB37),IF(F36&gt;0,TRUNC(C36*F36,2),0))</f>
        <v>0</v>
      </c>
      <c r="G37" s="32">
        <f>IF(AND(E36=0,F36=0,G36&gt;0),Resumo!C35-SUM(Cronograma!H37:$AB37),IF(G36&gt;0,TRUNC(C36*G36,2),0))</f>
        <v>0</v>
      </c>
      <c r="H37" s="32">
        <f>IF(AND(E36=0,F36=0,G36=0,H36&gt;0),Resumo!C35-SUM(Cronograma!I37:$AB37),IF(H36&gt;0,TRUNC(C36*H36,2),0))</f>
        <v>0</v>
      </c>
      <c r="I37" s="32">
        <f>IF(AND(E36=0,F36=0,G36=0,H36=0,I36&gt;0),Resumo!C35-SUM(Cronograma!J37:$AB37),IF(I36&gt;0,TRUNC(C36*I36,2),0))</f>
        <v>0</v>
      </c>
      <c r="J37" s="32">
        <f>IF(AND(E36=0,F36=0,G36=0,H36=0,I36=0,J36&gt;0),Resumo!C35-SUM(Cronograma!K37:$AB37),IF(J36&gt;0,TRUNC(C36*J36,2),0))</f>
        <v>0</v>
      </c>
      <c r="K37" s="32">
        <f>IF(AND(E36=0,F36=0,G36=0,H36=0,I36=0,J36=0,K36&gt;0),Resumo!C35-SUM(Cronograma!L37:$AB37),IF(K36&gt;0,TRUNC(C36*K36,2),0))</f>
        <v>0</v>
      </c>
      <c r="L37" s="32">
        <f>IF(AND(E36=0,F36=0,G36=0,H36=0,I36=0,J36=0,K36=0,L36&gt;0),Resumo!C35-SUM(Cronograma!M37:$AB37),IF(L36&gt;0,TRUNC(C36*L36,2),0))</f>
        <v>0</v>
      </c>
      <c r="M37" s="32">
        <f>IF(AND(E36=0,F36=0,G36=0,H36=0,I36=0,J36=0,K36=0,L36=0,M36&gt;0),Resumo!C35-SUM(Cronograma!N37:$AB37),IF(M36&gt;0,TRUNC(C36*M36,2),0))</f>
        <v>0</v>
      </c>
      <c r="N37" s="32">
        <f>IF(AND(E36=0,F36=0,G36=0,H36=0,I36=0,J36=0,K36=0,L36=0,M36=0,N36&gt;0),Resumo!C35-SUM(Cronograma!O37:$AB37),IF(N36&gt;0,TRUNC(C36*N36,2),0))</f>
        <v>0</v>
      </c>
      <c r="O37" s="32">
        <f>IF(AND(E36=0,F36=0,G36=0,H36=0,I36=0,J36=0,K36=0,L36=0,M36=0,N36=0,O36&gt;0),Resumo!C35-SUM(Cronograma!P37:$AB37),IF(O36&gt;0,TRUNC(C36*O36,2),0))</f>
        <v>0</v>
      </c>
      <c r="P37" s="32">
        <f>IF(AND(E36=0,F36=0,G36=0,H36=0,I36=0,J36=0,K36=0,L36=0,M36=0,N36=0,O36=0,P36&gt;0),Resumo!C35-SUM(Cronograma!Q37:$AB37),IF(P36&gt;0,TRUNC(C36*P36,2),0))</f>
        <v>0</v>
      </c>
      <c r="Q37" s="32">
        <f>IF(AND(E36=0,F36=0,G36=0,H36=0,I36=0,J36=0,K36=0,L36=0,M36=0,N36=0,O36=0,P36=0,Q36&gt;0),Resumo!C35-SUM(Cronograma!R37:$AB37),IF(Q36&gt;0,TRUNC(C36*Q36,2),0))</f>
        <v>0</v>
      </c>
      <c r="R37" s="32">
        <f>IF(AND(E36=0,F36=0,G36=0,H36=0,I36=0,J36=0,K36=0,L36=0,M36=0,N36=0,O36=0,P36=0,Q36=0,R36&gt;0),Resumo!C35-SUM(Cronograma!S37:$AB37),IF(R36&gt;0,TRUNC(C36*R36,2),0))</f>
        <v>0</v>
      </c>
      <c r="S37" s="32">
        <f>IF(AND(E36=0,F36=0,G36=0,H36=0,I36=0,J36=0,K36=0,L36=0,M36=0,N36=0,O36=0,P36=0,Q36=0,R36=0,S36&gt;0),Resumo!C35-SUM(Cronograma!T37:$AB37),IF(S36&gt;0,TRUNC(C36*S36,2),0))</f>
        <v>0</v>
      </c>
      <c r="T37" s="32">
        <f>IF(AND(E36=0,F36=0,G36=0,H36=0,I36=0,J36=0,K36=0,L36=0,M36=0,N36=0,O36=0,P36=0,Q36=0,R36=0,S36=0,T36&gt;0),Resumo!C35-SUM(Cronograma!U37:$AB37),IF(T36&gt;0,TRUNC(C36*T36,2),0))</f>
        <v>0</v>
      </c>
      <c r="U37" s="32">
        <f>IF(AND(E36=0,F36=0,G36=0,H36=0,I36=0,J36=0,K36=0,L36=0,M36=0,N36=0,O36=0,P36=0,Q36=0,R36=0,S36=0,T36=0,U36&gt;0),Resumo!C35-SUM(Cronograma!V37:$AB37),IF(U36&gt;0,TRUNC(C36*U36,2),0))</f>
        <v>0</v>
      </c>
      <c r="V37" s="32">
        <f>IF(AND(E36=0,F36=0,G36=0,H36=0,I36=0,J36=0,K36=0,L36=0,M36=0,N36=0,O36=0,P36=0,Q36=0,R36=0,S36=0,T36=0,U36=0,V36&gt;0),Resumo!C35-SUM(Cronograma!W37:$AB37),IF(V36&gt;0,TRUNC(C36*V36,2),0))</f>
        <v>0</v>
      </c>
      <c r="W37" s="32">
        <f>IF(AND(E36=0,F36=0,G36=0,H36=0,I36=0,J36=0,K36=0,L36=0,M36=0,N36=0,O36=0,P36=0,Q36=0,R36=0,S36=0,T36=0,U36=0,V36=0,W36&gt;0),Resumo!C35-SUM(Cronograma!X37:$AB37),IF(W36&gt;0,TRUNC(C36*W36,2),0))</f>
        <v>0</v>
      </c>
      <c r="X37" s="32">
        <f>IF(AND(E36=0,F36=0,G36=0,H36=0,I36=0,J36=0,K36=0,L36=0,M36=0,N36=0,O36=0,P36=0,Q36=0,R36=0,S36=0,T36=0,U36=0,V36=0,W36=0,X36&gt;0),Resumo!C35-SUM(Cronograma!Y37:$AB37),IF(X36&gt;0,TRUNC(C36*X36,2),0))</f>
        <v>0</v>
      </c>
      <c r="Y37" s="32">
        <f>IF(AND(E36=0,F36=0,G36=0,H36=0,I36=0,J36=0,K36=0,L36=0,M36=0,N36=0,O36=0,P36=0,Q36=0,R36=0,S36=0,T36=0,U36=0,V36=0,W36=0,X36=0,Y36&gt;0),Resumo!C35-SUM(Cronograma!Z37:$AB37),IF(Y36&gt;0,TRUNC(C36*Y36,2),0))</f>
        <v>0</v>
      </c>
      <c r="Z37" s="32">
        <f>IF(AND(E36=0,F36=0,G36=0,H36=0,I36=0,J36=0,K36=0,L36=0,M36=0,N36=0,O36=0,P36=0,Q36=0,R36=0,S36=0,T36=0,U36=0,V36=0,W36=0,X36=0,Y36=0,Z36&gt;0),Resumo!C35-SUM(Cronograma!AA37:$AB37),IF(Z36&gt;0,TRUNC(C36*Z36,2),0))</f>
        <v>0</v>
      </c>
      <c r="AA37" s="32">
        <f>IF(AND(E36=0,F36=0,G36=0,H36=0,I36=0,J36=0,K36=0,L36=0,M36=0,N36=0,O36=0,P36=0,Q36=0,R36=0,S36=0,T36=0,U36=0,V36=0,W36=0,X36=0,Y36=0,Z36=0,AA36&gt;0),Resumo!C35-SUM(Cronograma!AB37:$AB37),IF(AA36&gt;0,TRUNC(C36*AA36,2),0))</f>
        <v>0</v>
      </c>
      <c r="AB37" s="32">
        <f>IF(AND(E36=0,F36=0,G36=0,H36=0,I36=0,J36=0,K36=0,L36=0,M36=0,N36=0,O36=0,P36=0,Q36=0,R36=0,S36=0,T36=0,U36=0,V36=0,W36=0,X36=0,Y36=0,Z36=0,AA36=0,AB36&gt;0),Resumo!C35,IF(AB36&gt;0,TRUNC(C36*AB36,2),0))</f>
        <v>0</v>
      </c>
      <c r="AC37" s="6"/>
      <c r="AD37" s="31">
        <f t="shared" si="1"/>
        <v>0</v>
      </c>
      <c r="AE37" s="5" t="str">
        <f>IF(C36&lt;&gt;AD37,"VERIFICAR ARREDONDAMENTO","OK")</f>
        <v>OK</v>
      </c>
      <c r="AF37" s="5"/>
    </row>
    <row r="38" spans="1:32" ht="15" customHeight="1">
      <c r="A38" s="273">
        <v>16</v>
      </c>
      <c r="B38" s="275" t="str">
        <f>VLOOKUP(A38,Orçamento!$D$10:$S$5166,4,FALSE)</f>
        <v>SERRALHERIA / FUNILARIA</v>
      </c>
      <c r="C38" s="276">
        <f>VLOOKUP($A38,Orçamento!$D$10:$S$5166,16,FALSE)</f>
        <v>0</v>
      </c>
      <c r="D38" s="277">
        <f>IFERROR(C38/$C$54,0)</f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6"/>
      <c r="AD38" s="31" t="str">
        <f>IF(OR(SUM(E38:AB38)&gt;1,SUM(E38:AB38)&lt;1),"CORRIGIR, POIS A SOMA DEVE SER 100%", 1)</f>
        <v>CORRIGIR, POIS A SOMA DEVE SER 100%</v>
      </c>
      <c r="AE38" s="5"/>
      <c r="AF38" s="5"/>
    </row>
    <row r="39" spans="1:32" ht="15" customHeight="1">
      <c r="A39" s="274"/>
      <c r="B39" s="224"/>
      <c r="C39" s="224"/>
      <c r="D39" s="224"/>
      <c r="E39" s="32">
        <f>IF(E38&gt;0,(Resumo!C37-SUM(Cronograma!F39:$AB39)),0)</f>
        <v>0</v>
      </c>
      <c r="F39" s="32">
        <f>IF(AND(E38=0,F38&gt;0),Resumo!C37-SUM(Cronograma!G39:$AB39),IF(F38&gt;0,TRUNC(C38*F38,2),0))</f>
        <v>0</v>
      </c>
      <c r="G39" s="32">
        <f>IF(AND(E38=0,F38=0,G38&gt;0),Resumo!C37-SUM(Cronograma!H39:$AB39),IF(G38&gt;0,TRUNC(C38*G38,2),0))</f>
        <v>0</v>
      </c>
      <c r="H39" s="32">
        <f>IF(AND(E38=0,F38=0,G38=0,H38&gt;0),Resumo!C37-SUM(Cronograma!I39:$AB39),IF(H38&gt;0,TRUNC(C38*H38,2),0))</f>
        <v>0</v>
      </c>
      <c r="I39" s="32">
        <f>IF(AND(E38=0,F38=0,G38=0,H38=0,I38&gt;0),Resumo!C37-SUM(Cronograma!J39:$AB39),IF(I38&gt;0,TRUNC(C38*I38,2),0))</f>
        <v>0</v>
      </c>
      <c r="J39" s="32">
        <f>IF(AND(E38=0,F38=0,G38=0,H38=0,I38=0,J38&gt;0),Resumo!C37-SUM(Cronograma!K39:$AB39),IF(J38&gt;0,TRUNC(C38*J38,2),0))</f>
        <v>0</v>
      </c>
      <c r="K39" s="32">
        <f>IF(AND(E38=0,F38=0,G38=0,H38=0,I38=0,J38=0,K38&gt;0),Resumo!C37-SUM(Cronograma!L39:$AB39),IF(K38&gt;0,TRUNC(C38*K38,2),0))</f>
        <v>0</v>
      </c>
      <c r="L39" s="32">
        <f>IF(AND(E38=0,F38=0,G38=0,H38=0,I38=0,J38=0,K38=0,L38&gt;0),Resumo!C37-SUM(Cronograma!M39:$AB39),IF(L38&gt;0,TRUNC(C38*L38,2),0))</f>
        <v>0</v>
      </c>
      <c r="M39" s="32">
        <f>IF(AND(E38=0,F38=0,G38=0,H38=0,I38=0,J38=0,K38=0,L38=0,M38&gt;0),Resumo!C37-SUM(Cronograma!N39:$AB39),IF(M38&gt;0,TRUNC(C38*M38,2),0))</f>
        <v>0</v>
      </c>
      <c r="N39" s="32">
        <f>IF(AND(E38=0,F38=0,G38=0,H38=0,I38=0,J38=0,K38=0,L38=0,M38=0,N38&gt;0),Resumo!C37-SUM(Cronograma!O39:$AB39),IF(N38&gt;0,TRUNC(C38*N38,2),0))</f>
        <v>0</v>
      </c>
      <c r="O39" s="32">
        <f>IF(AND(E38=0,F38=0,G38=0,H38=0,I38=0,J38=0,K38=0,L38=0,M38=0,N38=0,O38&gt;0),Resumo!C37-SUM(Cronograma!P39:$AB39),IF(O38&gt;0,TRUNC(C38*O38,2),0))</f>
        <v>0</v>
      </c>
      <c r="P39" s="32">
        <f>IF(AND(E38=0,F38=0,G38=0,H38=0,I38=0,J38=0,K38=0,L38=0,M38=0,N38=0,O38=0,P38&gt;0),Resumo!C37-SUM(Cronograma!Q39:$AB39),IF(P38&gt;0,TRUNC(C38*P38,2),0))</f>
        <v>0</v>
      </c>
      <c r="Q39" s="32">
        <f>IF(AND(E38=0,F38=0,G38=0,H38=0,I38=0,J38=0,K38=0,L38=0,M38=0,N38=0,O38=0,P38=0,Q38&gt;0),Resumo!C37-SUM(Cronograma!R39:$AB39),IF(Q38&gt;0,TRUNC(C38*Q38,2),0))</f>
        <v>0</v>
      </c>
      <c r="R39" s="32">
        <f>IF(AND(E38=0,F38=0,G38=0,H38=0,I38=0,J38=0,K38=0,L38=0,M38=0,N38=0,O38=0,P38=0,Q38=0,R38&gt;0),Resumo!C37-SUM(Cronograma!S39:$AB39),IF(R38&gt;0,TRUNC(C38*R38,2),0))</f>
        <v>0</v>
      </c>
      <c r="S39" s="32">
        <f>IF(AND(E38=0,F38=0,G38=0,H38=0,I38=0,J38=0,K38=0,L38=0,M38=0,N38=0,O38=0,P38=0,Q38=0,R38=0,S38&gt;0),Resumo!C37-SUM(Cronograma!T39:$AB39),IF(S38&gt;0,TRUNC(C38*S38,2),0))</f>
        <v>0</v>
      </c>
      <c r="T39" s="32">
        <f>IF(AND(E38=0,F38=0,G38=0,H38=0,I38=0,J38=0,K38=0,L38=0,M38=0,N38=0,O38=0,P38=0,Q38=0,R38=0,S38=0,T38&gt;0),Resumo!C37-SUM(Cronograma!U39:$AB39),IF(T38&gt;0,TRUNC(C38*T38,2),0))</f>
        <v>0</v>
      </c>
      <c r="U39" s="32">
        <f>IF(AND(E38=0,F38=0,G38=0,H38=0,I38=0,J38=0,K38=0,L38=0,M38=0,N38=0,O38=0,P38=0,Q38=0,R38=0,S38=0,T38=0,U38&gt;0),Resumo!C37-SUM(Cronograma!V39:$AB39),IF(U38&gt;0,TRUNC(C38*U38,2),0))</f>
        <v>0</v>
      </c>
      <c r="V39" s="32">
        <f>IF(AND(E38=0,F38=0,G38=0,H38=0,I38=0,J38=0,K38=0,L38=0,M38=0,N38=0,O38=0,P38=0,Q38=0,R38=0,S38=0,T38=0,U38=0,V38&gt;0),Resumo!C37-SUM(Cronograma!W39:$AB39),IF(V38&gt;0,TRUNC(C38*V38,2),0))</f>
        <v>0</v>
      </c>
      <c r="W39" s="32">
        <f>IF(AND(E38=0,F38=0,G38=0,H38=0,I38=0,J38=0,K38=0,L38=0,M38=0,N38=0,O38=0,P38=0,Q38=0,R38=0,S38=0,T38=0,U38=0,V38=0,W38&gt;0),Resumo!C37-SUM(Cronograma!X39:$AB39),IF(W38&gt;0,TRUNC(C38*W38,2),0))</f>
        <v>0</v>
      </c>
      <c r="X39" s="32">
        <f>IF(AND(E38=0,F38=0,G38=0,H38=0,I38=0,J38=0,K38=0,L38=0,M38=0,N38=0,O38=0,P38=0,Q38=0,R38=0,S38=0,T38=0,U38=0,V38=0,W38=0,X38&gt;0),Resumo!C37-SUM(Cronograma!Y39:$AB39),IF(X38&gt;0,TRUNC(C38*X38,2),0))</f>
        <v>0</v>
      </c>
      <c r="Y39" s="32">
        <f>IF(AND(E38=0,F38=0,G38=0,H38=0,I38=0,J38=0,K38=0,L38=0,M38=0,N38=0,O38=0,P38=0,Q38=0,R38=0,S38=0,T38=0,U38=0,V38=0,W38=0,X38=0,Y38&gt;0),Resumo!C37-SUM(Cronograma!Z39:$AB39),IF(Y38&gt;0,TRUNC(C38*Y38,2),0))</f>
        <v>0</v>
      </c>
      <c r="Z39" s="32">
        <f>IF(AND(E38=0,F38=0,G38=0,H38=0,I38=0,J38=0,K38=0,L38=0,M38=0,N38=0,O38=0,P38=0,Q38=0,R38=0,S38=0,T38=0,U38=0,V38=0,W38=0,X38=0,Y38=0,Z38&gt;0),Resumo!C37-SUM(Cronograma!AA39:$AB39),IF(Z38&gt;0,TRUNC(C38*Z38,2),0))</f>
        <v>0</v>
      </c>
      <c r="AA39" s="32">
        <f>IF(AND(E38=0,F38=0,G38=0,H38=0,I38=0,J38=0,K38=0,L38=0,M38=0,N38=0,O38=0,P38=0,Q38=0,R38=0,S38=0,T38=0,U38=0,V38=0,W38=0,X38=0,Y38=0,Z38=0,AA38&gt;0),Resumo!C37-SUM(Cronograma!AB39:$AB39),IF(AA38&gt;0,TRUNC(C38*AA38,2),0))</f>
        <v>0</v>
      </c>
      <c r="AB39" s="32">
        <f>IF(AND(E38=0,F38=0,G38=0,H38=0,I38=0,J38=0,K38=0,L38=0,M38=0,N38=0,O38=0,P38=0,Q38=0,R38=0,S38=0,T38=0,U38=0,V38=0,W38=0,X38=0,Y38=0,Z38=0,AA38=0,AB38&gt;0),Resumo!C37,IF(AB38&gt;0,TRUNC(C38*AB38,2),0))</f>
        <v>0</v>
      </c>
      <c r="AC39" s="6"/>
      <c r="AD39" s="31">
        <f t="shared" si="1"/>
        <v>0</v>
      </c>
      <c r="AE39" s="5" t="str">
        <f>IF(C38&lt;&gt;AD39,"VERIFICAR ARREDONDAMENTO","OK")</f>
        <v>OK</v>
      </c>
      <c r="AF39" s="5"/>
    </row>
    <row r="40" spans="1:32" ht="15" customHeight="1">
      <c r="A40" s="273">
        <v>17</v>
      </c>
      <c r="B40" s="275" t="str">
        <f>VLOOKUP(A40,Orçamento!$D$10:$S$5166,4,FALSE)</f>
        <v>LIMPEZA</v>
      </c>
      <c r="C40" s="276">
        <f>VLOOKUP($A40,Orçamento!$D$10:$S$5166,16,FALSE)</f>
        <v>0</v>
      </c>
      <c r="D40" s="277">
        <f>IFERROR(C40/$C$54,0)</f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6"/>
      <c r="AD40" s="31" t="str">
        <f>IF(OR(SUM(E40:AB40)&gt;1,SUM(E40:AB40)&lt;1),"CORRIGIR, POIS A SOMA DEVE SER 100%", 1)</f>
        <v>CORRIGIR, POIS A SOMA DEVE SER 100%</v>
      </c>
      <c r="AE40" s="5"/>
      <c r="AF40" s="5"/>
    </row>
    <row r="41" spans="1:32" ht="15" customHeight="1">
      <c r="A41" s="274"/>
      <c r="B41" s="224"/>
      <c r="C41" s="224"/>
      <c r="D41" s="224"/>
      <c r="E41" s="32">
        <f>IF(E40&gt;0,(Resumo!C39-SUM(Cronograma!F41:$AB41)),0)</f>
        <v>0</v>
      </c>
      <c r="F41" s="32">
        <f>IF(AND(E40=0,F40&gt;0),Resumo!C39-SUM(Cronograma!G41:$AB41),IF(F40&gt;0,TRUNC(C40*F40,2),0))</f>
        <v>0</v>
      </c>
      <c r="G41" s="32">
        <f>IF(AND(E40=0,F40=0,G40&gt;0),Resumo!C39-SUM(Cronograma!H41:$AB41),IF(G40&gt;0,TRUNC(C40*G40,2),0))</f>
        <v>0</v>
      </c>
      <c r="H41" s="32">
        <f>IF(AND(E40=0,F40=0,G40=0,H40&gt;0),Resumo!C39-SUM(Cronograma!I41:$AB41),IF(H40&gt;0,TRUNC(C40*H40,2),0))</f>
        <v>0</v>
      </c>
      <c r="I41" s="32">
        <f>IF(AND(E40=0,F40=0,G40=0,H40=0,I40&gt;0),Resumo!C39-SUM(Cronograma!J41:$AB41),IF(I40&gt;0,TRUNC(C40*I40,2),0))</f>
        <v>0</v>
      </c>
      <c r="J41" s="32">
        <f>IF(AND(E40=0,F40=0,G40=0,H40=0,I40=0,J40&gt;0),Resumo!C39-SUM(Cronograma!K41:$AB41),IF(J40&gt;0,TRUNC(C40*J40,2),0))</f>
        <v>0</v>
      </c>
      <c r="K41" s="32">
        <f>IF(AND(E40=0,F40=0,G40=0,H40=0,I40=0,J40=0,K40&gt;0),Resumo!C39-SUM(Cronograma!L41:$AB41),IF(K40&gt;0,TRUNC(C40*K40,2),0))</f>
        <v>0</v>
      </c>
      <c r="L41" s="32">
        <f>IF(AND(E40=0,F40=0,G40=0,H40=0,I40=0,J40=0,K40=0,L40&gt;0),Resumo!C39-SUM(Cronograma!M41:$AB41),IF(L40&gt;0,TRUNC(C40*L40,2),0))</f>
        <v>0</v>
      </c>
      <c r="M41" s="32">
        <f>IF(AND(E40=0,F40=0,G40=0,H40=0,I40=0,J40=0,K40=0,L40=0,M40&gt;0),Resumo!C39-SUM(Cronograma!N41:$AB41),IF(M40&gt;0,TRUNC(C40*M40,2),0))</f>
        <v>0</v>
      </c>
      <c r="N41" s="32">
        <f>IF(AND(E40=0,F40=0,G40=0,H40=0,I40=0,J40=0,K40=0,L40=0,M40=0,N40&gt;0),Resumo!C39-SUM(Cronograma!O41:$AB41),IF(N40&gt;0,TRUNC(C40*N40,2),0))</f>
        <v>0</v>
      </c>
      <c r="O41" s="32">
        <f>IF(AND(E40=0,F40=0,G40=0,H40=0,I40=0,J40=0,K40=0,L40=0,M40=0,N40=0,O40&gt;0),Resumo!C39-SUM(Cronograma!P41:$AB41),IF(O40&gt;0,TRUNC(C40*O40,2),0))</f>
        <v>0</v>
      </c>
      <c r="P41" s="32">
        <f>IF(AND(E40=0,F40=0,G40=0,H40=0,I40=0,J40=0,K40=0,L40=0,M40=0,N40=0,O40=0,P40&gt;0),Resumo!C39-SUM(Cronograma!Q41:$AB41),IF(P40&gt;0,TRUNC(C40*P40,2),0))</f>
        <v>0</v>
      </c>
      <c r="Q41" s="32">
        <f>IF(AND(E40=0,F40=0,G40=0,H40=0,I40=0,J40=0,K40=0,L40=0,M40=0,N40=0,O40=0,P40=0,Q40&gt;0),Resumo!C39-SUM(Cronograma!R41:$AB41),IF(Q40&gt;0,TRUNC(C40*Q40,2),0))</f>
        <v>0</v>
      </c>
      <c r="R41" s="32">
        <f>IF(AND(E40=0,F40=0,G40=0,H40=0,I40=0,J40=0,K40=0,L40=0,M40=0,N40=0,O40=0,P40=0,Q40=0,R40&gt;0),Resumo!C39-SUM(Cronograma!S41:$AB41),IF(R40&gt;0,TRUNC(C40*R40,2),0))</f>
        <v>0</v>
      </c>
      <c r="S41" s="32">
        <f>IF(AND(E40=0,F40=0,G40=0,H40=0,I40=0,J40=0,K40=0,L40=0,M40=0,N40=0,O40=0,P40=0,Q40=0,R40=0,S40&gt;0),Resumo!C39-SUM(Cronograma!T41:$AB41),IF(S40&gt;0,TRUNC(C40*S40,2),0))</f>
        <v>0</v>
      </c>
      <c r="T41" s="32">
        <f>IF(AND(E40=0,F40=0,G40=0,H40=0,I40=0,J40=0,K40=0,L40=0,M40=0,N40=0,O40=0,P40=0,Q40=0,R40=0,S40=0,T40&gt;0),Resumo!C39-SUM(Cronograma!U41:$AB41),IF(T40&gt;0,TRUNC(C40*T40,2),0))</f>
        <v>0</v>
      </c>
      <c r="U41" s="32">
        <f>IF(AND(E40=0,F40=0,G40=0,H40=0,I40=0,J40=0,K40=0,L40=0,M40=0,N40=0,O40=0,P40=0,Q40=0,R40=0,S40=0,T40=0,U40&gt;0),Resumo!C39-SUM(Cronograma!V41:$AB41),IF(U40&gt;0,TRUNC(C40*U40,2),0))</f>
        <v>0</v>
      </c>
      <c r="V41" s="32">
        <f>IF(AND(E40=0,F40=0,G40=0,H40=0,I40=0,J40=0,K40=0,L40=0,M40=0,N40=0,O40=0,P40=0,Q40=0,R40=0,S40=0,T40=0,U40=0,V40&gt;0),Resumo!C39-SUM(Cronograma!W41:$AB41),IF(V40&gt;0,TRUNC(C40*V40,2),0))</f>
        <v>0</v>
      </c>
      <c r="W41" s="32">
        <f>IF(AND(E40=0,F40=0,G40=0,H40=0,I40=0,J40=0,K40=0,L40=0,M40=0,N40=0,O40=0,P40=0,Q40=0,R40=0,S40=0,T40=0,U40=0,V40=0,W40&gt;0),Resumo!C39-SUM(Cronograma!X41:$AB41),IF(W40&gt;0,TRUNC(C40*W40,2),0))</f>
        <v>0</v>
      </c>
      <c r="X41" s="32">
        <f>IF(AND(E40=0,F40=0,G40=0,H40=0,I40=0,J40=0,K40=0,L40=0,M40=0,N40=0,O40=0,P40=0,Q40=0,R40=0,S40=0,T40=0,U40=0,V40=0,W40=0,X40&gt;0),Resumo!C39-SUM(Cronograma!Y41:$AB41),IF(X40&gt;0,TRUNC(C40*X40,2),0))</f>
        <v>0</v>
      </c>
      <c r="Y41" s="32">
        <f>IF(AND(E40=0,F40=0,G40=0,H40=0,I40=0,J40=0,K40=0,L40=0,M40=0,N40=0,O40=0,P40=0,Q40=0,R40=0,S40=0,T40=0,U40=0,V40=0,W40=0,X40=0,Y40&gt;0),Resumo!C39-SUM(Cronograma!Z41:$AB41),IF(Y40&gt;0,TRUNC(C40*Y40,2),0))</f>
        <v>0</v>
      </c>
      <c r="Z41" s="32">
        <f>IF(AND(E40=0,F40=0,G40=0,H40=0,I40=0,J40=0,K40=0,L40=0,M40=0,N40=0,O40=0,P40=0,Q40=0,R40=0,S40=0,T40=0,U40=0,V40=0,W40=0,X40=0,Y40=0,Z40&gt;0),Resumo!C39-SUM(Cronograma!AA41:$AB41),IF(Z40&gt;0,TRUNC(C40*Z40,2),0))</f>
        <v>0</v>
      </c>
      <c r="AA41" s="32">
        <f>IF(AND(E40=0,F40=0,G40=0,H40=0,I40=0,J40=0,K40=0,L40=0,M40=0,N40=0,O40=0,P40=0,Q40=0,R40=0,S40=0,T40=0,U40=0,V40=0,W40=0,X40=0,Y40=0,Z40=0,AA40&gt;0),Resumo!C39-SUM(Cronograma!AB41:$AB41),IF(AA40&gt;0,TRUNC(C40*AA40,2),0))</f>
        <v>0</v>
      </c>
      <c r="AB41" s="32">
        <f>IF(AND(E40=0,F40=0,G40=0,H40=0,I40=0,J40=0,K40=0,L40=0,M40=0,N40=0,O40=0,P40=0,Q40=0,R40=0,S40=0,T40=0,U40=0,V40=0,W40=0,X40=0,Y40=0,Z40=0,AA40=0,AB40&gt;0),Resumo!C39,IF(AB40&gt;0,TRUNC(C40*AB40,2),0))</f>
        <v>0</v>
      </c>
      <c r="AC41" s="6"/>
      <c r="AD41" s="31">
        <f t="shared" si="1"/>
        <v>0</v>
      </c>
      <c r="AE41" s="5" t="str">
        <f>IF(C40&lt;&gt;AD41,"VERIFICAR ARREDONDAMENTO","OK")</f>
        <v>OK</v>
      </c>
      <c r="AF41" s="5"/>
    </row>
    <row r="42" spans="1:32" ht="15" customHeight="1">
      <c r="A42" s="273">
        <v>18</v>
      </c>
      <c r="B42" s="275" t="str">
        <f>VLOOKUP(A42,Orçamento!$D$10:$S$5166,4,FALSE)</f>
        <v>REMOÇÃO / DEMOLIÇÃO</v>
      </c>
      <c r="C42" s="276">
        <f>VLOOKUP($A42,Orçamento!$D$10:$S$5166,16,FALSE)</f>
        <v>0</v>
      </c>
      <c r="D42" s="277">
        <f>IFERROR(C42/$C$54,0)</f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6"/>
      <c r="AD42" s="31" t="str">
        <f>IF(OR(SUM(E42:AB42)&gt;1,SUM(E42:AB42)&lt;1),"CORRIGIR, POIS A SOMA DEVE SER 100%", 1)</f>
        <v>CORRIGIR, POIS A SOMA DEVE SER 100%</v>
      </c>
      <c r="AE42" s="5"/>
      <c r="AF42" s="5"/>
    </row>
    <row r="43" spans="1:32" ht="15" customHeight="1">
      <c r="A43" s="274"/>
      <c r="B43" s="224"/>
      <c r="C43" s="224"/>
      <c r="D43" s="224"/>
      <c r="E43" s="32">
        <f>IF(E42&gt;0,(Resumo!C41-SUM(Cronograma!F43:$AB43)),0)</f>
        <v>0</v>
      </c>
      <c r="F43" s="32">
        <f>IF(AND(E42=0,F42&gt;0),Resumo!C41-SUM(Cronograma!G43:$AB43),IF(F42&gt;0,TRUNC(C42*F42,2),0))</f>
        <v>0</v>
      </c>
      <c r="G43" s="32">
        <f>IF(AND(E42=0,F42=0,G42&gt;0),Resumo!C41-SUM(Cronograma!H43:$AB43),IF(G42&gt;0,TRUNC(C42*G42,2),0))</f>
        <v>0</v>
      </c>
      <c r="H43" s="32">
        <f>IF(AND(E42=0,F42=0,G42=0,H42&gt;0),Resumo!C41-SUM(Cronograma!I43:$AB43),IF(H42&gt;0,TRUNC(C42*H42,2),0))</f>
        <v>0</v>
      </c>
      <c r="I43" s="32">
        <f>IF(AND(E42=0,F42=0,G42=0,H42=0,I42&gt;0),Resumo!C41-SUM(Cronograma!J43:$AB43),IF(I42&gt;0,TRUNC(C42*I42,2),0))</f>
        <v>0</v>
      </c>
      <c r="J43" s="32">
        <f>IF(AND(E42=0,F42=0,G42=0,H42=0,I42=0,J42&gt;0),Resumo!C41-SUM(Cronograma!K43:$AB43),IF(J42&gt;0,TRUNC(C42*J42,2),0))</f>
        <v>0</v>
      </c>
      <c r="K43" s="32">
        <f>IF(AND(E42=0,F42=0,G42=0,H42=0,I42=0,J42=0,K42&gt;0),Resumo!C41-SUM(Cronograma!L43:$AB43),IF(K42&gt;0,TRUNC(C42*K42,2),0))</f>
        <v>0</v>
      </c>
      <c r="L43" s="32">
        <f>IF(AND(E42=0,F42=0,G42=0,H42=0,I42=0,J42=0,K42=0,L42&gt;0),Resumo!C41-SUM(Cronograma!M43:$AB43),IF(L42&gt;0,TRUNC(C42*L42,2),0))</f>
        <v>0</v>
      </c>
      <c r="M43" s="32">
        <f>IF(AND(E42=0,F42=0,G42=0,H42=0,I42=0,J42=0,K42=0,L42=0,M42&gt;0),Resumo!C41-SUM(Cronograma!N43:$AB43),IF(M42&gt;0,TRUNC(C42*M42,2),0))</f>
        <v>0</v>
      </c>
      <c r="N43" s="32">
        <f>IF(AND(E42=0,F42=0,G42=0,H42=0,I42=0,J42=0,K42=0,L42=0,M42=0,N42&gt;0),Resumo!C41-SUM(Cronograma!O43:$AB43),IF(N42&gt;0,TRUNC(C42*N42,2),0))</f>
        <v>0</v>
      </c>
      <c r="O43" s="32">
        <f>IF(AND(E42=0,F42=0,G42=0,H42=0,I42=0,J42=0,K42=0,L42=0,M42=0,N42=0,O42&gt;0),Resumo!C41-SUM(Cronograma!P43:$AB43),IF(O42&gt;0,TRUNC(C42*O42,2),0))</f>
        <v>0</v>
      </c>
      <c r="P43" s="32">
        <f>IF(AND(E42=0,F42=0,G42=0,H42=0,I42=0,J42=0,K42=0,L42=0,M42=0,N42=0,O42=0,P42&gt;0),Resumo!C41-SUM(Cronograma!Q43:$AB43),IF(P42&gt;0,TRUNC(C42*P42,2),0))</f>
        <v>0</v>
      </c>
      <c r="Q43" s="32">
        <f>IF(AND(E42=0,F42=0,G42=0,H42=0,I42=0,J42=0,K42=0,L42=0,M42=0,N42=0,O42=0,P42=0,Q42&gt;0),Resumo!C41-SUM(Cronograma!R43:$AB43),IF(Q42&gt;0,TRUNC(C42*Q42,2),0))</f>
        <v>0</v>
      </c>
      <c r="R43" s="32">
        <f>IF(AND(E42=0,F42=0,G42=0,H42=0,I42=0,J42=0,K42=0,L42=0,M42=0,N42=0,O42=0,P42=0,Q42=0,R42&gt;0),Resumo!C41-SUM(Cronograma!S43:$AB43),IF(R42&gt;0,TRUNC(C42*R42,2),0))</f>
        <v>0</v>
      </c>
      <c r="S43" s="32">
        <f>IF(AND(E42=0,F42=0,G42=0,H42=0,I42=0,J42=0,K42=0,L42=0,M42=0,N42=0,O42=0,P42=0,Q42=0,R42=0,S42&gt;0),Resumo!C41-SUM(Cronograma!T43:$AB43),IF(S42&gt;0,TRUNC(C42*S42,2),0))</f>
        <v>0</v>
      </c>
      <c r="T43" s="32">
        <f>IF(AND(E42=0,F42=0,G42=0,H42=0,I42=0,J42=0,K42=0,L42=0,M42=0,N42=0,O42=0,P42=0,Q42=0,R42=0,S42=0,T42&gt;0),Resumo!C41-SUM(Cronograma!U43:$AB43),IF(T42&gt;0,TRUNC(C42*T42,2),0))</f>
        <v>0</v>
      </c>
      <c r="U43" s="32">
        <f>IF(AND(E42=0,F42=0,G42=0,H42=0,I42=0,J42=0,K42=0,L42=0,M42=0,N42=0,O42=0,P42=0,Q42=0,R42=0,S42=0,T42=0,U42&gt;0),Resumo!C41-SUM(Cronograma!V43:$AB43),IF(U42&gt;0,TRUNC(C42*U42,2),0))</f>
        <v>0</v>
      </c>
      <c r="V43" s="32">
        <f>IF(AND(E42=0,F42=0,G42=0,H42=0,I42=0,J42=0,K42=0,L42=0,M42=0,N42=0,O42=0,P42=0,Q42=0,R42=0,S42=0,T42=0,U42=0,V42&gt;0),Resumo!C41-SUM(Cronograma!W43:$AB43),IF(V42&gt;0,TRUNC(C42*V42,2),0))</f>
        <v>0</v>
      </c>
      <c r="W43" s="32">
        <f>IF(AND(E42=0,F42=0,G42=0,H42=0,I42=0,J42=0,K42=0,L42=0,M42=0,N42=0,O42=0,P42=0,Q42=0,R42=0,S42=0,T42=0,U42=0,V42=0,W42&gt;0),Resumo!C41-SUM(Cronograma!X43:$AB43),IF(W42&gt;0,TRUNC(C42*W42,2),0))</f>
        <v>0</v>
      </c>
      <c r="X43" s="32">
        <f>IF(AND(E42=0,F42=0,G42=0,H42=0,I42=0,J42=0,K42=0,L42=0,M42=0,N42=0,O42=0,P42=0,Q42=0,R42=0,S42=0,T42=0,U42=0,V42=0,W42=0,X42&gt;0),Resumo!C41-SUM(Cronograma!Y43:$AB43),IF(X42&gt;0,TRUNC(C42*X42,2),0))</f>
        <v>0</v>
      </c>
      <c r="Y43" s="32">
        <f>IF(AND(E42=0,F42=0,G42=0,H42=0,I42=0,J42=0,K42=0,L42=0,M42=0,N42=0,O42=0,P42=0,Q42=0,R42=0,S42=0,T42=0,U42=0,V42=0,W42=0,X42=0,Y42&gt;0),Resumo!C41-SUM(Cronograma!Z43:$AB43),IF(Y42&gt;0,TRUNC(C42*Y42,2),0))</f>
        <v>0</v>
      </c>
      <c r="Z43" s="32">
        <f>IF(AND(E42=0,F42=0,G42=0,H42=0,I42=0,J42=0,K42=0,L42=0,M42=0,N42=0,O42=0,P42=0,Q42=0,R42=0,S42=0,T42=0,U42=0,V42=0,W42=0,X42=0,Y42=0,Z42&gt;0),Resumo!C41-SUM(Cronograma!AA43:$AB43),IF(Z42&gt;0,TRUNC(C42*Z42,2),0))</f>
        <v>0</v>
      </c>
      <c r="AA43" s="32">
        <f>IF(AND(E42=0,F42=0,G42=0,H42=0,I42=0,J42=0,K42=0,L42=0,M42=0,N42=0,O42=0,P42=0,Q42=0,R42=0,S42=0,T42=0,U42=0,V42=0,W42=0,X42=0,Y42=0,Z42=0,AA42&gt;0),Resumo!C41-SUM(Cronograma!AB43:$AB43),IF(AA42&gt;0,TRUNC(C42*AA42,2),0))</f>
        <v>0</v>
      </c>
      <c r="AB43" s="32">
        <f>IF(AND(E42=0,F42=0,G42=0,H42=0,I42=0,J42=0,K42=0,L42=0,M42=0,N42=0,O42=0,P42=0,Q42=0,R42=0,S42=0,T42=0,U42=0,V42=0,W42=0,X42=0,Y42=0,Z42=0,AA42=0,AB42&gt;0),Resumo!C41,IF(AB42&gt;0,TRUNC(C42*AB42,2),0))</f>
        <v>0</v>
      </c>
      <c r="AC43" s="6"/>
      <c r="AD43" s="31">
        <f t="shared" si="1"/>
        <v>0</v>
      </c>
      <c r="AE43" s="5" t="str">
        <f>IF(C42&lt;&gt;AD43,"VERIFICAR ARREDONDAMENTO","OK")</f>
        <v>OK</v>
      </c>
      <c r="AF43" s="5"/>
    </row>
    <row r="44" spans="1:32" ht="15" customHeight="1">
      <c r="A44" s="273">
        <v>19</v>
      </c>
      <c r="B44" s="275" t="str">
        <f>VLOOKUP(A44,Orçamento!$D$10:$S$5166,4,FALSE)</f>
        <v>REVESTIMENTO</v>
      </c>
      <c r="C44" s="276">
        <f>VLOOKUP($A44,Orçamento!$D$10:$S$5166,16,FALSE)</f>
        <v>0</v>
      </c>
      <c r="D44" s="277">
        <f>IFERROR(C44/$C$54,0)</f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6"/>
      <c r="AD44" s="31" t="str">
        <f>IF(OR(SUM(E44:AB44)&gt;1,SUM(E44:AB44)&lt;1),"CORRIGIR, POIS A SOMA DEVE SER 100%", 1)</f>
        <v>CORRIGIR, POIS A SOMA DEVE SER 100%</v>
      </c>
      <c r="AE44" s="5"/>
      <c r="AF44" s="5"/>
    </row>
    <row r="45" spans="1:32" ht="15" customHeight="1">
      <c r="A45" s="274"/>
      <c r="B45" s="224"/>
      <c r="C45" s="224"/>
      <c r="D45" s="224"/>
      <c r="E45" s="32">
        <f>IF(E44&gt;0,(Resumo!C43-SUM(Cronograma!F45:$AB45)),0)</f>
        <v>0</v>
      </c>
      <c r="F45" s="32">
        <f>IF(AND(E44=0,F44&gt;0),Resumo!C43-SUM(Cronograma!G45:$AB45),IF(F44&gt;0,TRUNC(C44*F44,2),0))</f>
        <v>0</v>
      </c>
      <c r="G45" s="32">
        <f>IF(AND(E44=0,F44=0,G44&gt;0),Resumo!C43-SUM(Cronograma!H45:$AB45),IF(G44&gt;0,TRUNC(C44*G44,2),0))</f>
        <v>0</v>
      </c>
      <c r="H45" s="32">
        <f>IF(AND(E44=0,F44=0,G44=0,H44&gt;0),Resumo!C43-SUM(Cronograma!I45:$AB45),IF(H44&gt;0,TRUNC(C44*H44,2),0))</f>
        <v>0</v>
      </c>
      <c r="I45" s="32">
        <f>IF(AND(E44=0,F44=0,G44=0,H44=0,I44&gt;0),Resumo!C43-SUM(Cronograma!J45:$AB45),IF(I44&gt;0,TRUNC(C44*I44,2),0))</f>
        <v>0</v>
      </c>
      <c r="J45" s="32">
        <f>IF(AND(E44=0,F44=0,G44=0,H44=0,I44=0,J44&gt;0),Resumo!C43-SUM(Cronograma!K45:$AB45),IF(J44&gt;0,TRUNC(C44*J44,2),0))</f>
        <v>0</v>
      </c>
      <c r="K45" s="32">
        <f>IF(AND(E44=0,F44=0,G44=0,H44=0,I44=0,J44=0,K44&gt;0),Resumo!C43-SUM(Cronograma!L45:$AB45),IF(K44&gt;0,TRUNC(C44*K44,2),0))</f>
        <v>0</v>
      </c>
      <c r="L45" s="32">
        <f>IF(AND(E44=0,F44=0,G44=0,H44=0,I44=0,J44=0,K44=0,L44&gt;0),Resumo!C43-SUM(Cronograma!M45:$AB45),IF(L44&gt;0,TRUNC(C44*L44,2),0))</f>
        <v>0</v>
      </c>
      <c r="M45" s="32">
        <f>IF(AND(E44=0,F44=0,G44=0,H44=0,I44=0,J44=0,K44=0,L44=0,M44&gt;0),Resumo!C43-SUM(Cronograma!N45:$AB45),IF(M44&gt;0,TRUNC(C44*M44,2),0))</f>
        <v>0</v>
      </c>
      <c r="N45" s="32">
        <f>IF(AND(E44=0,F44=0,G44=0,H44=0,I44=0,J44=0,K44=0,L44=0,M44=0,N44&gt;0),Resumo!C43-SUM(Cronograma!O45:$AB45),IF(N44&gt;0,TRUNC(C44*N44,2),0))</f>
        <v>0</v>
      </c>
      <c r="O45" s="32">
        <f>IF(AND(E44=0,F44=0,G44=0,H44=0,I44=0,J44=0,K44=0,L44=0,M44=0,N44=0,O44&gt;0),Resumo!C43-SUM(Cronograma!P45:$AB45),IF(O44&gt;0,TRUNC(C44*O44,2),0))</f>
        <v>0</v>
      </c>
      <c r="P45" s="32">
        <f>IF(AND(E44=0,F44=0,G44=0,H44=0,I44=0,J44=0,K44=0,L44=0,M44=0,N44=0,O44=0,P44&gt;0),Resumo!C43-SUM(Cronograma!Q45:$AB45),IF(P44&gt;0,TRUNC(C44*P44,2),0))</f>
        <v>0</v>
      </c>
      <c r="Q45" s="32">
        <f>IF(AND(E44=0,F44=0,G44=0,H44=0,I44=0,J44=0,K44=0,L44=0,M44=0,N44=0,O44=0,P44=0,Q44&gt;0),Resumo!C43-SUM(Cronograma!R45:$AB45),IF(Q44&gt;0,TRUNC(C44*Q44,2),0))</f>
        <v>0</v>
      </c>
      <c r="R45" s="32">
        <f>IF(AND(E44=0,F44=0,G44=0,H44=0,I44=0,J44=0,K44=0,L44=0,M44=0,N44=0,O44=0,P44=0,Q44=0,R44&gt;0),Resumo!C43-SUM(Cronograma!S45:$AB45),IF(R44&gt;0,TRUNC(C44*R44,2),0))</f>
        <v>0</v>
      </c>
      <c r="S45" s="32">
        <f>IF(AND(E44=0,F44=0,G44=0,H44=0,I44=0,J44=0,K44=0,L44=0,M44=0,N44=0,O44=0,P44=0,Q44=0,R44=0,S44&gt;0),Resumo!C43-SUM(Cronograma!T45:$AB45),IF(S44&gt;0,TRUNC(C44*S44,2),0))</f>
        <v>0</v>
      </c>
      <c r="T45" s="32">
        <f>IF(AND(E44=0,F44=0,G44=0,H44=0,I44=0,J44=0,K44=0,L44=0,M44=0,N44=0,O44=0,P44=0,Q44=0,R44=0,S44=0,T44&gt;0),Resumo!C43-SUM(Cronograma!U45:$AB45),IF(T44&gt;0,TRUNC(C44*T44,2),0))</f>
        <v>0</v>
      </c>
      <c r="U45" s="32">
        <f>IF(AND(E44=0,F44=0,G44=0,H44=0,I44=0,J44=0,K44=0,L44=0,M44=0,N44=0,O44=0,P44=0,Q44=0,R44=0,S44=0,T44=0,U44&gt;0),Resumo!C43-SUM(Cronograma!V45:$AB45),IF(U44&gt;0,TRUNC(C44*U44,2),0))</f>
        <v>0</v>
      </c>
      <c r="V45" s="32">
        <f>IF(AND(E44=0,F44=0,G44=0,H44=0,I44=0,J44=0,K44=0,L44=0,M44=0,N44=0,O44=0,P44=0,Q44=0,R44=0,S44=0,T44=0,U44=0,V44&gt;0),Resumo!C43-SUM(Cronograma!W45:$AB45),IF(V44&gt;0,TRUNC(C44*V44,2),0))</f>
        <v>0</v>
      </c>
      <c r="W45" s="32">
        <f>IF(AND(E44=0,F44=0,G44=0,H44=0,I44=0,J44=0,K44=0,L44=0,M44=0,N44=0,O44=0,P44=0,Q44=0,R44=0,S44=0,T44=0,U44=0,V44=0,W44&gt;0),Resumo!C43-SUM(Cronograma!X45:$AB45),IF(W44&gt;0,TRUNC(C44*W44,2),0))</f>
        <v>0</v>
      </c>
      <c r="X45" s="32">
        <f>IF(AND(E44=0,F44=0,G44=0,H44=0,I44=0,J44=0,K44=0,L44=0,M44=0,N44=0,O44=0,P44=0,Q44=0,R44=0,S44=0,T44=0,U44=0,V44=0,W44=0,X44&gt;0),Resumo!C43-SUM(Cronograma!Y45:$AB45),IF(X44&gt;0,TRUNC(C44*X44,2),0))</f>
        <v>0</v>
      </c>
      <c r="Y45" s="32">
        <f>IF(AND(E44=0,F44=0,G44=0,H44=0,I44=0,J44=0,K44=0,L44=0,M44=0,N44=0,O44=0,P44=0,Q44=0,R44=0,S44=0,T44=0,U44=0,V44=0,W44=0,X44=0,Y44&gt;0),Resumo!C43-SUM(Cronograma!Z45:$AB45),IF(Y44&gt;0,TRUNC(C44*Y44,2),0))</f>
        <v>0</v>
      </c>
      <c r="Z45" s="32">
        <f>IF(AND(E44=0,F44=0,G44=0,H44=0,I44=0,J44=0,K44=0,L44=0,M44=0,N44=0,O44=0,P44=0,Q44=0,R44=0,S44=0,T44=0,U44=0,V44=0,W44=0,X44=0,Y44=0,Z44&gt;0),Resumo!C43-SUM(Cronograma!AA45:$AB45),IF(Z44&gt;0,TRUNC(C44*Z44,2),0))</f>
        <v>0</v>
      </c>
      <c r="AA45" s="32">
        <f>IF(AND(E44=0,F44=0,G44=0,H44=0,I44=0,J44=0,K44=0,L44=0,M44=0,N44=0,O44=0,P44=0,Q44=0,R44=0,S44=0,T44=0,U44=0,V44=0,W44=0,X44=0,Y44=0,Z44=0,AA44&gt;0),Resumo!C43-SUM(Cronograma!AB45:$AB45),IF(AA44&gt;0,TRUNC(C44*AA44,2),0))</f>
        <v>0</v>
      </c>
      <c r="AB45" s="32">
        <f>IF(AND(E44=0,F44=0,G44=0,H44=0,I44=0,J44=0,K44=0,L44=0,M44=0,N44=0,O44=0,P44=0,Q44=0,R44=0,S44=0,T44=0,U44=0,V44=0,W44=0,X44=0,Y44=0,Z44=0,AA44=0,AB44&gt;0),Resumo!C43,IF(AB44&gt;0,TRUNC(C44*AB44,2),0))</f>
        <v>0</v>
      </c>
      <c r="AC45" s="6"/>
      <c r="AD45" s="31">
        <f t="shared" si="1"/>
        <v>0</v>
      </c>
      <c r="AE45" s="5" t="str">
        <f>IF(C44&lt;&gt;AD45,"VERIFICAR ARREDONDAMENTO","OK")</f>
        <v>OK</v>
      </c>
      <c r="AF45" s="5"/>
    </row>
    <row r="46" spans="1:32" ht="15" customHeight="1">
      <c r="A46" s="273">
        <v>20</v>
      </c>
      <c r="B46" s="275" t="str">
        <f>VLOOKUP(A46,Orçamento!$D$10:$S$5166,4,FALSE)</f>
        <v>DIVISÓRIAS, FORROS E ESQUADRIAS</v>
      </c>
      <c r="C46" s="276">
        <f>VLOOKUP($A46,Orçamento!$D$10:$S$5166,16,FALSE)</f>
        <v>0</v>
      </c>
      <c r="D46" s="277">
        <f>IFERROR(C46/$C$54,0)</f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6"/>
      <c r="AD46" s="31" t="str">
        <f>IF(OR(SUM(E46:AB46)&gt;1,SUM(E46:AB46)&lt;1),"CORRIGIR, POIS A SOMA DEVE SER 100%", 1)</f>
        <v>CORRIGIR, POIS A SOMA DEVE SER 100%</v>
      </c>
      <c r="AE46" s="5"/>
      <c r="AF46" s="5"/>
    </row>
    <row r="47" spans="1:32" ht="15" customHeight="1">
      <c r="A47" s="274"/>
      <c r="B47" s="224"/>
      <c r="C47" s="224"/>
      <c r="D47" s="224"/>
      <c r="E47" s="32">
        <f>IF(E46&gt;0,(Resumo!C45-SUM(Cronograma!F47:$AB47)),0)</f>
        <v>0</v>
      </c>
      <c r="F47" s="32">
        <f>IF(AND(E46=0,F46&gt;0),Resumo!C45-SUM(Cronograma!G47:$AB47),IF(F46&gt;0,TRUNC(C46*F46,2),0))</f>
        <v>0</v>
      </c>
      <c r="G47" s="32">
        <f>IF(AND(E46=0,F46=0,G46&gt;0),Resumo!C45-SUM(Cronograma!H47:$AB47),IF(G46&gt;0,TRUNC(C46*G46,2),0))</f>
        <v>0</v>
      </c>
      <c r="H47" s="32">
        <f>IF(AND(E46=0,F46=0,G46=0,H46&gt;0),Resumo!C45-SUM(Cronograma!I47:$AB47),IF(H46&gt;0,TRUNC(C46*H46,2),0))</f>
        <v>0</v>
      </c>
      <c r="I47" s="32">
        <f>IF(AND(E46=0,F46=0,G46=0,H46=0,I46&gt;0),Resumo!C45-SUM(Cronograma!J47:$AB47),IF(I46&gt;0,TRUNC(C46*I46,2),0))</f>
        <v>0</v>
      </c>
      <c r="J47" s="32">
        <f>IF(AND(E46=0,F46=0,G46=0,H46=0,I46=0,J46&gt;0),Resumo!C45-SUM(Cronograma!K47:$AB47),IF(J46&gt;0,TRUNC(C46*J46,2),0))</f>
        <v>0</v>
      </c>
      <c r="K47" s="32">
        <f>IF(AND(E46=0,F46=0,G46=0,H46=0,I46=0,J46=0,K46&gt;0),Resumo!C45-SUM(Cronograma!L47:$AB47),IF(K46&gt;0,TRUNC(C46*K46,2),0))</f>
        <v>0</v>
      </c>
      <c r="L47" s="32">
        <f>IF(AND(E46=0,F46=0,G46=0,H46=0,I46=0,J46=0,K46=0,L46&gt;0),Resumo!C45-SUM(Cronograma!M47:$AB47),IF(L46&gt;0,TRUNC(C46*L46,2),0))</f>
        <v>0</v>
      </c>
      <c r="M47" s="32">
        <f>IF(AND(E46=0,F46=0,G46=0,H46=0,I46=0,J46=0,K46=0,L46=0,M46&gt;0),Resumo!C45-SUM(Cronograma!N47:$AB47),IF(M46&gt;0,TRUNC(C46*M46,2),0))</f>
        <v>0</v>
      </c>
      <c r="N47" s="32">
        <f>IF(AND(E46=0,F46=0,G46=0,H46=0,I46=0,J46=0,K46=0,L46=0,M46=0,N46&gt;0),Resumo!C45-SUM(Cronograma!O47:$AB47),IF(N46&gt;0,TRUNC(C46*N46,2),0))</f>
        <v>0</v>
      </c>
      <c r="O47" s="32">
        <f>IF(AND(E46=0,F46=0,G46=0,H46=0,I46=0,J46=0,K46=0,L46=0,M46=0,N46=0,O46&gt;0),Resumo!C45-SUM(Cronograma!P47:$AB47),IF(O46&gt;0,TRUNC(C46*O46,2),0))</f>
        <v>0</v>
      </c>
      <c r="P47" s="32">
        <f>IF(AND(E46=0,F46=0,G46=0,H46=0,I46=0,J46=0,K46=0,L46=0,M46=0,N46=0,O46=0,P46&gt;0),Resumo!C45-SUM(Cronograma!Q47:$AB47),IF(P46&gt;0,TRUNC(C46*P46,2),0))</f>
        <v>0</v>
      </c>
      <c r="Q47" s="32">
        <f>IF(AND(E46=0,F46=0,G46=0,H46=0,I46=0,J46=0,K46=0,L46=0,M46=0,N46=0,O46=0,P46=0,Q46&gt;0),Resumo!C45-SUM(Cronograma!R47:$AB47),IF(Q46&gt;0,TRUNC(C46*Q46,2),0))</f>
        <v>0</v>
      </c>
      <c r="R47" s="32">
        <f>IF(AND(E46=0,F46=0,G46=0,H46=0,I46=0,J46=0,K46=0,L46=0,M46=0,N46=0,O46=0,P46=0,Q46=0,R46&gt;0),Resumo!C45-SUM(Cronograma!S47:$AB47),IF(R46&gt;0,TRUNC(C46*R46,2),0))</f>
        <v>0</v>
      </c>
      <c r="S47" s="32">
        <f>IF(AND(E46=0,F46=0,G46=0,H46=0,I46=0,J46=0,K46=0,L46=0,M46=0,N46=0,O46=0,P46=0,Q46=0,R46=0,S46&gt;0),Resumo!C45-SUM(Cronograma!T47:$AB47),IF(S46&gt;0,TRUNC(C46*S46,2),0))</f>
        <v>0</v>
      </c>
      <c r="T47" s="32">
        <f>IF(AND(E46=0,F46=0,G46=0,H46=0,I46=0,J46=0,K46=0,L46=0,M46=0,N46=0,O46=0,P46=0,Q46=0,R46=0,S46=0,T46&gt;0),Resumo!C45-SUM(Cronograma!U47:$AB47),IF(T46&gt;0,TRUNC(C46*T46,2),0))</f>
        <v>0</v>
      </c>
      <c r="U47" s="32">
        <f>IF(AND(E46=0,F46=0,G46=0,H46=0,I46=0,J46=0,K46=0,L46=0,M46=0,N46=0,O46=0,P46=0,Q46=0,R46=0,S46=0,T46=0,U46&gt;0),Resumo!C45-SUM(Cronograma!V47:$AB47),IF(U46&gt;0,TRUNC(C46*U46,2),0))</f>
        <v>0</v>
      </c>
      <c r="V47" s="32">
        <f>IF(AND(E46=0,F46=0,G46=0,H46=0,I46=0,J46=0,K46=0,L46=0,M46=0,N46=0,O46=0,P46=0,Q46=0,R46=0,S46=0,T46=0,U46=0,V46&gt;0),Resumo!C45-SUM(Cronograma!W47:$AB47),IF(V46&gt;0,TRUNC(C46*V46,2),0))</f>
        <v>0</v>
      </c>
      <c r="W47" s="32">
        <f>IF(AND(E46=0,F46=0,G46=0,H46=0,I46=0,J46=0,K46=0,L46=0,M46=0,N46=0,O46=0,P46=0,Q46=0,R46=0,S46=0,T46=0,U46=0,V46=0,W46&gt;0),Resumo!C45-SUM(Cronograma!X47:$AB47),IF(W46&gt;0,TRUNC(C46*W46,2),0))</f>
        <v>0</v>
      </c>
      <c r="X47" s="32">
        <f>IF(AND(E46=0,F46=0,G46=0,H46=0,I46=0,J46=0,K46=0,L46=0,M46=0,N46=0,O46=0,P46=0,Q46=0,R46=0,S46=0,T46=0,U46=0,V46=0,W46=0,X46&gt;0),Resumo!C45-SUM(Cronograma!Y47:$AB47),IF(X46&gt;0,TRUNC(C46*X46,2),0))</f>
        <v>0</v>
      </c>
      <c r="Y47" s="32">
        <f>IF(AND(E46=0,F46=0,G46=0,H46=0,I46=0,J46=0,K46=0,L46=0,M46=0,N46=0,O46=0,P46=0,Q46=0,R46=0,S46=0,T46=0,U46=0,V46=0,W46=0,X46=0,Y46&gt;0),Resumo!C45-SUM(Cronograma!Z47:$AB47),IF(Y46&gt;0,TRUNC(C46*Y46,2),0))</f>
        <v>0</v>
      </c>
      <c r="Z47" s="32">
        <f>IF(AND(E46=0,F46=0,G46=0,H46=0,I46=0,J46=0,K46=0,L46=0,M46=0,N46=0,O46=0,P46=0,Q46=0,R46=0,S46=0,T46=0,U46=0,V46=0,W46=0,X46=0,Y46=0,Z46&gt;0),Resumo!C45-SUM(Cronograma!AA47:$AB47),IF(Z46&gt;0,TRUNC(C46*Z46,2),0))</f>
        <v>0</v>
      </c>
      <c r="AA47" s="32">
        <f>IF(AND(E46=0,F46=0,G46=0,H46=0,I46=0,J46=0,K46=0,L46=0,M46=0,N46=0,O46=0,P46=0,Q46=0,R46=0,S46=0,T46=0,U46=0,V46=0,W46=0,X46=0,Y46=0,Z46=0,AA46&gt;0),Resumo!C45-SUM(Cronograma!AB47:$AB47),IF(AA46&gt;0,TRUNC(C46*AA46,2),0))</f>
        <v>0</v>
      </c>
      <c r="AB47" s="32">
        <f>IF(AND(E46=0,F46=0,G46=0,H46=0,I46=0,J46=0,K46=0,L46=0,M46=0,N46=0,O46=0,P46=0,Q46=0,R46=0,S46=0,T46=0,U46=0,V46=0,W46=0,X46=0,Y46=0,Z46=0,AA46=0,AB46&gt;0),Resumo!C45,IF(AB46&gt;0,TRUNC(C46*AB46,2),0))</f>
        <v>0</v>
      </c>
      <c r="AC47" s="6"/>
      <c r="AD47" s="31">
        <f t="shared" si="1"/>
        <v>0</v>
      </c>
      <c r="AE47" s="5" t="str">
        <f>IF(C46&lt;&gt;AD47,"VERIFICAR ARREDONDAMENTO","OK")</f>
        <v>OK</v>
      </c>
      <c r="AF47" s="5"/>
    </row>
    <row r="48" spans="1:32" ht="15" customHeight="1">
      <c r="A48" s="273">
        <v>21</v>
      </c>
      <c r="B48" s="275" t="str">
        <f>VLOOKUP(A48,Orçamento!$D$10:$S$5166,4,FALSE)</f>
        <v>HIDRÁULICA</v>
      </c>
      <c r="C48" s="276">
        <f>VLOOKUP($A48,Orçamento!$D$10:$S$5166,16,FALSE)</f>
        <v>0</v>
      </c>
      <c r="D48" s="277">
        <f>IFERROR(C48/$C$54,0)</f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6"/>
      <c r="AD48" s="31" t="str">
        <f>IF(OR(SUM(E48:AB48)&gt;1,SUM(E48:AB48)&lt;1),"CORRIGIR, POIS A SOMA DEVE SER 100%", 1)</f>
        <v>CORRIGIR, POIS A SOMA DEVE SER 100%</v>
      </c>
      <c r="AE48" s="5"/>
      <c r="AF48" s="5"/>
    </row>
    <row r="49" spans="1:32" ht="15" customHeight="1">
      <c r="A49" s="274"/>
      <c r="B49" s="224"/>
      <c r="C49" s="224"/>
      <c r="D49" s="224"/>
      <c r="E49" s="32">
        <f>IF(E48&gt;0,(Resumo!C47-SUM(Cronograma!F49:$AB49)),0)</f>
        <v>0</v>
      </c>
      <c r="F49" s="32">
        <f>IF(AND(E48=0,F48&gt;0),Resumo!C47-SUM(Cronograma!G49:$AB49),IF(F48&gt;0,TRUNC(C48*F48,2),0))</f>
        <v>0</v>
      </c>
      <c r="G49" s="32">
        <f>IF(AND(E48=0,F48=0,G48&gt;0),Resumo!C47-SUM(Cronograma!H49:$AB49),IF(G48&gt;0,TRUNC(C48*G48,2),0))</f>
        <v>0</v>
      </c>
      <c r="H49" s="32">
        <f>IF(AND(E48=0,F48=0,G48=0,H48&gt;0),Resumo!C47-SUM(Cronograma!I49:$AB49),IF(H48&gt;0,TRUNC(C48*H48,2),0))</f>
        <v>0</v>
      </c>
      <c r="I49" s="32">
        <f>IF(AND(E48=0,F48=0,G48=0,H48=0,I48&gt;0),Resumo!C47-SUM(Cronograma!J49:$AB49),IF(I48&gt;0,TRUNC(C48*I48,2),0))</f>
        <v>0</v>
      </c>
      <c r="J49" s="32">
        <f>IF(AND(E48=0,F48=0,G48=0,H48=0,I48=0,J48&gt;0),Resumo!C47-SUM(Cronograma!K49:$AB49),IF(J48&gt;0,TRUNC(C48*J48,2),0))</f>
        <v>0</v>
      </c>
      <c r="K49" s="32">
        <f>IF(AND(E48=0,F48=0,G48=0,H48=0,I48=0,J48=0,K48&gt;0),Resumo!C47-SUM(Cronograma!L49:$AB49),IF(K48&gt;0,TRUNC(C48*K48,2),0))</f>
        <v>0</v>
      </c>
      <c r="L49" s="32">
        <f>IF(AND(E48=0,F48=0,G48=0,H48=0,I48=0,J48=0,K48=0,L48&gt;0),Resumo!C47-SUM(Cronograma!M49:$AB49),IF(L48&gt;0,TRUNC(C48*L48,2),0))</f>
        <v>0</v>
      </c>
      <c r="M49" s="32">
        <f>IF(AND(E48=0,F48=0,G48=0,H48=0,I48=0,J48=0,K48=0,L48=0,M48&gt;0),Resumo!C47-SUM(Cronograma!N49:$AB49),IF(M48&gt;0,TRUNC(C48*M48,2),0))</f>
        <v>0</v>
      </c>
      <c r="N49" s="32">
        <f>IF(AND(E48=0,F48=0,G48=0,H48=0,I48=0,J48=0,K48=0,L48=0,M48=0,N48&gt;0),Resumo!C47-SUM(Cronograma!O49:$AB49),IF(N48&gt;0,TRUNC(C48*N48,2),0))</f>
        <v>0</v>
      </c>
      <c r="O49" s="32">
        <f>IF(AND(E48=0,F48=0,G48=0,H48=0,I48=0,J48=0,K48=0,L48=0,M48=0,N48=0,O48&gt;0),Resumo!C47-SUM(Cronograma!P49:$AB49),IF(O48&gt;0,TRUNC(C48*O48,2),0))</f>
        <v>0</v>
      </c>
      <c r="P49" s="32">
        <f>IF(AND(E48=0,F48=0,G48=0,H48=0,I48=0,J48=0,K48=0,L48=0,M48=0,N48=0,O48=0,P48&gt;0),Resumo!C47-SUM(Cronograma!Q49:$AB49),IF(P48&gt;0,TRUNC(C48*P48,2),0))</f>
        <v>0</v>
      </c>
      <c r="Q49" s="32">
        <f>IF(AND(E48=0,F48=0,G48=0,H48=0,I48=0,J48=0,K48=0,L48=0,M48=0,N48=0,O48=0,P48=0,Q48&gt;0),Resumo!C47-SUM(Cronograma!R49:$AB49),IF(Q48&gt;0,TRUNC(C48*Q48,2),0))</f>
        <v>0</v>
      </c>
      <c r="R49" s="32">
        <f>IF(AND(E48=0,F48=0,G48=0,H48=0,I48=0,J48=0,K48=0,L48=0,M48=0,N48=0,O48=0,P48=0,Q48=0,R48&gt;0),Resumo!C47-SUM(Cronograma!S49:$AB49),IF(R48&gt;0,TRUNC(C48*R48,2),0))</f>
        <v>0</v>
      </c>
      <c r="S49" s="32">
        <f>IF(AND(E48=0,F48=0,G48=0,H48=0,I48=0,J48=0,K48=0,L48=0,M48=0,N48=0,O48=0,P48=0,Q48=0,R48=0,S48&gt;0),Resumo!C47-SUM(Cronograma!T49:$AB49),IF(S48&gt;0,TRUNC(C48*S48,2),0))</f>
        <v>0</v>
      </c>
      <c r="T49" s="32">
        <f>IF(AND(E48=0,F48=0,G48=0,H48=0,I48=0,J48=0,K48=0,L48=0,M48=0,N48=0,O48=0,P48=0,Q48=0,R48=0,S48=0,T48&gt;0),Resumo!C47-SUM(Cronograma!U49:$AB49),IF(T48&gt;0,TRUNC(C48*T48,2),0))</f>
        <v>0</v>
      </c>
      <c r="U49" s="32">
        <f>IF(AND(E48=0,F48=0,G48=0,H48=0,I48=0,J48=0,K48=0,L48=0,M48=0,N48=0,O48=0,P48=0,Q48=0,R48=0,S48=0,T48=0,U48&gt;0),Resumo!C47-SUM(Cronograma!V49:$AB49),IF(U48&gt;0,TRUNC(C48*U48,2),0))</f>
        <v>0</v>
      </c>
      <c r="V49" s="32">
        <f>IF(AND(E48=0,F48=0,G48=0,H48=0,I48=0,J48=0,K48=0,L48=0,M48=0,N48=0,O48=0,P48=0,Q48=0,R48=0,S48=0,T48=0,U48=0,V48&gt;0),Resumo!C47-SUM(Cronograma!W49:$AB49),IF(V48&gt;0,TRUNC(C48*V48,2),0))</f>
        <v>0</v>
      </c>
      <c r="W49" s="32">
        <f>IF(AND(E48=0,F48=0,G48=0,H48=0,I48=0,J48=0,K48=0,L48=0,M48=0,N48=0,O48=0,P48=0,Q48=0,R48=0,S48=0,T48=0,U48=0,V48=0,W48&gt;0),Resumo!C47-SUM(Cronograma!X49:$AB49),IF(W48&gt;0,TRUNC(C48*W48,2),0))</f>
        <v>0</v>
      </c>
      <c r="X49" s="32">
        <f>IF(AND(E48=0,F48=0,G48=0,H48=0,I48=0,J48=0,K48=0,L48=0,M48=0,N48=0,O48=0,P48=0,Q48=0,R48=0,S48=0,T48=0,U48=0,V48=0,W48=0,X48&gt;0),Resumo!C47-SUM(Cronograma!Y49:$AB49),IF(X48&gt;0,TRUNC(C48*X48,2),0))</f>
        <v>0</v>
      </c>
      <c r="Y49" s="32">
        <f>IF(AND(E48=0,F48=0,G48=0,H48=0,I48=0,J48=0,K48=0,L48=0,M48=0,N48=0,O48=0,P48=0,Q48=0,R48=0,S48=0,T48=0,U48=0,V48=0,W48=0,X48=0,Y48&gt;0),Resumo!C47-SUM(Cronograma!Z49:$AB49),IF(Y48&gt;0,TRUNC(C48*Y48,2),0))</f>
        <v>0</v>
      </c>
      <c r="Z49" s="32">
        <f>IF(AND(E48=0,F48=0,G48=0,H48=0,I48=0,J48=0,K48=0,L48=0,M48=0,N48=0,O48=0,P48=0,Q48=0,R48=0,S48=0,T48=0,U48=0,V48=0,W48=0,X48=0,Y48=0,Z48&gt;0),Resumo!C47-SUM(Cronograma!AA49:$AB49),IF(Z48&gt;0,TRUNC(C48*Z48,2),0))</f>
        <v>0</v>
      </c>
      <c r="AA49" s="32">
        <f>IF(AND(E48=0,F48=0,G48=0,H48=0,I48=0,J48=0,K48=0,L48=0,M48=0,N48=0,O48=0,P48=0,Q48=0,R48=0,S48=0,T48=0,U48=0,V48=0,W48=0,X48=0,Y48=0,Z48=0,AA48&gt;0),Resumo!C47-SUM(Cronograma!AB49:$AB49),IF(AA48&gt;0,TRUNC(C48*AA48,2),0))</f>
        <v>0</v>
      </c>
      <c r="AB49" s="32">
        <f>IF(AND(E48=0,F48=0,G48=0,H48=0,I48=0,J48=0,K48=0,L48=0,M48=0,N48=0,O48=0,P48=0,Q48=0,R48=0,S48=0,T48=0,U48=0,V48=0,W48=0,X48=0,Y48=0,Z48=0,AA48=0,AB48&gt;0),Resumo!C47,IF(AB48&gt;0,TRUNC(C48*AB48,2),0))</f>
        <v>0</v>
      </c>
      <c r="AC49" s="6"/>
      <c r="AD49" s="31">
        <f t="shared" ref="AD49:AD51" si="2">SUM(E49:AB49)</f>
        <v>0</v>
      </c>
      <c r="AE49" s="5" t="str">
        <f>IF(C48&lt;&gt;AD49,"VERIFICAR ARREDONDAMENTO","OK")</f>
        <v>OK</v>
      </c>
      <c r="AF49" s="5"/>
    </row>
    <row r="50" spans="1:32" ht="15" customHeight="1">
      <c r="A50" s="273">
        <v>22</v>
      </c>
      <c r="B50" s="275" t="str">
        <f>VLOOKUP(A50,Orçamento!$D$10:$S$5166,4,FALSE)</f>
        <v>ELÉTRICA</v>
      </c>
      <c r="C50" s="276">
        <f>VLOOKUP($A50,Orçamento!$D$10:$S$5166,16,FALSE)</f>
        <v>0</v>
      </c>
      <c r="D50" s="277">
        <f>IFERROR(C50/$C$54,0)</f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6"/>
      <c r="AD50" s="31" t="str">
        <f>IF(OR(SUM(E50:AB50)&gt;1,SUM(E50:AB50)&lt;1),"CORRIGIR, POIS A SOMA DEVE SER 100%", 1)</f>
        <v>CORRIGIR, POIS A SOMA DEVE SER 100%</v>
      </c>
      <c r="AE50" s="5"/>
      <c r="AF50" s="5"/>
    </row>
    <row r="51" spans="1:32" ht="15" customHeight="1">
      <c r="A51" s="274"/>
      <c r="B51" s="224"/>
      <c r="C51" s="224"/>
      <c r="D51" s="224"/>
      <c r="E51" s="32">
        <f>IF(E50&gt;0,(Resumo!C49-SUM(Cronograma!F51:$AB51)),0)</f>
        <v>0</v>
      </c>
      <c r="F51" s="32">
        <f>IF(AND(E50=0,F50&gt;0),Resumo!C49-SUM(Cronograma!G51:$AB51),IF(F50&gt;0,TRUNC(C50*F50,2),0))</f>
        <v>0</v>
      </c>
      <c r="G51" s="32">
        <f>IF(AND(E50=0,F50=0,G50&gt;0),Resumo!C49-SUM(Cronograma!H51:$AB51),IF(G50&gt;0,TRUNC(C50*G50,2),0))</f>
        <v>0</v>
      </c>
      <c r="H51" s="32">
        <f>IF(AND(E50=0,F50=0,G50=0,H50&gt;0),Resumo!C49-SUM(Cronograma!I51:$AB51),IF(H50&gt;0,TRUNC(C50*H50,2),0))</f>
        <v>0</v>
      </c>
      <c r="I51" s="32">
        <f>IF(AND(E50=0,F50=0,G50=0,H50=0,I50&gt;0),Resumo!C49-SUM(Cronograma!J51:$AB51),IF(I50&gt;0,TRUNC(C50*I50,2),0))</f>
        <v>0</v>
      </c>
      <c r="J51" s="32">
        <f>IF(AND(E50=0,F50=0,G50=0,H50=0,I50=0,J50&gt;0),Resumo!C49-SUM(Cronograma!K51:$AB51),IF(J50&gt;0,TRUNC(C50*J50,2),0))</f>
        <v>0</v>
      </c>
      <c r="K51" s="32">
        <f>IF(AND(E50=0,F50=0,G50=0,H50=0,I50=0,J50=0,K50&gt;0),Resumo!C49-SUM(Cronograma!L51:$AB51),IF(K50&gt;0,TRUNC(C50*K50,2),0))</f>
        <v>0</v>
      </c>
      <c r="L51" s="32">
        <f>IF(AND(E50=0,F50=0,G50=0,H50=0,I50=0,J50=0,K50=0,L50&gt;0),Resumo!C49-SUM(Cronograma!M51:$AB51),IF(L50&gt;0,TRUNC(C50*L50,2),0))</f>
        <v>0</v>
      </c>
      <c r="M51" s="32">
        <f>IF(AND(E50=0,F50=0,G50=0,H50=0,I50=0,J50=0,K50=0,L50=0,M50&gt;0),Resumo!C49-SUM(Cronograma!N51:$AB51),IF(M50&gt;0,TRUNC(C50*M50,2),0))</f>
        <v>0</v>
      </c>
      <c r="N51" s="32">
        <f>IF(AND(E50=0,F50=0,G50=0,H50=0,I50=0,J50=0,K50=0,L50=0,M50=0,N50&gt;0),Resumo!C49-SUM(Cronograma!O51:$AB51),IF(N50&gt;0,TRUNC(C50*N50,2),0))</f>
        <v>0</v>
      </c>
      <c r="O51" s="32">
        <f>IF(AND(E50=0,F50=0,G50=0,H50=0,I50=0,J50=0,K50=0,L50=0,M50=0,N50=0,O50&gt;0),Resumo!C49-SUM(Cronograma!P51:$AB51),IF(O50&gt;0,TRUNC(C50*O50,2),0))</f>
        <v>0</v>
      </c>
      <c r="P51" s="32">
        <f>IF(AND(E50=0,F50=0,G50=0,H50=0,I50=0,J50=0,K50=0,L50=0,M50=0,N50=0,O50=0,P50&gt;0),Resumo!C49-SUM(Cronograma!Q51:$AB51),IF(P50&gt;0,TRUNC(C50*P50,2),0))</f>
        <v>0</v>
      </c>
      <c r="Q51" s="32">
        <f>IF(AND(E50=0,F50=0,G50=0,H50=0,I50=0,J50=0,K50=0,L50=0,M50=0,N50=0,O50=0,P50=0,Q50&gt;0),Resumo!C49-SUM(Cronograma!R51:$AB51),IF(Q50&gt;0,TRUNC(C50*Q50,2),0))</f>
        <v>0</v>
      </c>
      <c r="R51" s="32">
        <f>IF(AND(E50=0,F50=0,G50=0,H50=0,I50=0,J50=0,K50=0,L50=0,M50=0,N50=0,O50=0,P50=0,Q50=0,R50&gt;0),Resumo!C49-SUM(Cronograma!S51:$AB51),IF(R50&gt;0,TRUNC(C50*R50,2),0))</f>
        <v>0</v>
      </c>
      <c r="S51" s="32">
        <f>IF(AND(E50=0,F50=0,G50=0,H50=0,I50=0,J50=0,K50=0,L50=0,M50=0,N50=0,O50=0,P50=0,Q50=0,R50=0,S50&gt;0),Resumo!C49-SUM(Cronograma!T51:$AB51),IF(S50&gt;0,TRUNC(C50*S50,2),0))</f>
        <v>0</v>
      </c>
      <c r="T51" s="32">
        <f>IF(AND(E50=0,F50=0,G50=0,H50=0,I50=0,J50=0,K50=0,L50=0,M50=0,N50=0,O50=0,P50=0,Q50=0,R50=0,S50=0,T50&gt;0),Resumo!C49-SUM(Cronograma!U51:$AB51),IF(T50&gt;0,TRUNC(C50*T50,2),0))</f>
        <v>0</v>
      </c>
      <c r="U51" s="32">
        <f>IF(AND(E50=0,F50=0,G50=0,H50=0,I50=0,J50=0,K50=0,L50=0,M50=0,N50=0,O50=0,P50=0,Q50=0,R50=0,S50=0,T50=0,U50&gt;0),Resumo!C49-SUM(Cronograma!V51:$AB51),IF(U50&gt;0,TRUNC(C50*U50,2),0))</f>
        <v>0</v>
      </c>
      <c r="V51" s="32">
        <f>IF(AND(E50=0,F50=0,G50=0,H50=0,I50=0,J50=0,K50=0,L50=0,M50=0,N50=0,O50=0,P50=0,Q50=0,R50=0,S50=0,T50=0,U50=0,V50&gt;0),Resumo!C49-SUM(Cronograma!W51:$AB51),IF(V50&gt;0,TRUNC(C50*V50,2),0))</f>
        <v>0</v>
      </c>
      <c r="W51" s="32">
        <f>IF(AND(E50=0,F50=0,G50=0,H50=0,I50=0,J50=0,K50=0,L50=0,M50=0,N50=0,O50=0,P50=0,Q50=0,R50=0,S50=0,T50=0,U50=0,V50=0,W50&gt;0),Resumo!C49-SUM(Cronograma!X51:$AB51),IF(W50&gt;0,TRUNC(C50*W50,2),0))</f>
        <v>0</v>
      </c>
      <c r="X51" s="32">
        <f>IF(AND(E50=0,F50=0,G50=0,H50=0,I50=0,J50=0,K50=0,L50=0,M50=0,N50=0,O50=0,P50=0,Q50=0,R50=0,S50=0,T50=0,U50=0,V50=0,W50=0,X50&gt;0),Resumo!C49-SUM(Cronograma!Y51:$AB51),IF(X50&gt;0,TRUNC(C50*X50,2),0))</f>
        <v>0</v>
      </c>
      <c r="Y51" s="32">
        <f>IF(AND(E50=0,F50=0,G50=0,H50=0,I50=0,J50=0,K50=0,L50=0,M50=0,N50=0,O50=0,P50=0,Q50=0,R50=0,S50=0,T50=0,U50=0,V50=0,W50=0,X50=0,Y50&gt;0),Resumo!C49-SUM(Cronograma!Z51:$AB51),IF(Y50&gt;0,TRUNC(C50*Y50,2),0))</f>
        <v>0</v>
      </c>
      <c r="Z51" s="32">
        <f>IF(AND(E50=0,F50=0,G50=0,H50=0,I50=0,J50=0,K50=0,L50=0,M50=0,N50=0,O50=0,P50=0,Q50=0,R50=0,S50=0,T50=0,U50=0,V50=0,W50=0,X50=0,Y50=0,Z50&gt;0),Resumo!C49-SUM(Cronograma!AA51:$AB51),IF(Z50&gt;0,TRUNC(C50*Z50,2),0))</f>
        <v>0</v>
      </c>
      <c r="AA51" s="32">
        <f>IF(AND(E50=0,F50=0,G50=0,H50=0,I50=0,J50=0,K50=0,L50=0,M50=0,N50=0,O50=0,P50=0,Q50=0,R50=0,S50=0,T50=0,U50=0,V50=0,W50=0,X50=0,Y50=0,Z50=0,AA50&gt;0),Resumo!C49-SUM(Cronograma!AB51:$AB51),IF(AA50&gt;0,TRUNC(C50*AA50,2),0))</f>
        <v>0</v>
      </c>
      <c r="AB51" s="32">
        <f>IF(AND(E50=0,F50=0,G50=0,H50=0,I50=0,J50=0,K50=0,L50=0,M50=0,N50=0,O50=0,P50=0,Q50=0,R50=0,S50=0,T50=0,U50=0,V50=0,W50=0,X50=0,Y50=0,Z50=0,AA50=0,AB50&gt;0),Resumo!C49,IF(AB50&gt;0,TRUNC(C50*AB50,2),0))</f>
        <v>0</v>
      </c>
      <c r="AC51" s="6"/>
      <c r="AD51" s="31">
        <f t="shared" si="2"/>
        <v>0</v>
      </c>
      <c r="AE51" s="5" t="str">
        <f>IF(C50&lt;&gt;AD51,"VERIFICAR ARREDONDAMENTO","OK")</f>
        <v>OK</v>
      </c>
      <c r="AF51" s="5"/>
    </row>
    <row r="52" spans="1:32" ht="6" customHeight="1">
      <c r="A52" s="27"/>
      <c r="B52" s="27"/>
      <c r="C52" s="27"/>
      <c r="D52" s="27"/>
      <c r="E52" s="27"/>
      <c r="F52" s="27"/>
      <c r="G52" s="27"/>
      <c r="H52" s="28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30"/>
      <c r="Y52" s="28"/>
      <c r="Z52" s="29"/>
      <c r="AA52" s="29"/>
      <c r="AB52" s="29"/>
      <c r="AC52" s="6"/>
      <c r="AD52" s="31"/>
      <c r="AE52" s="5"/>
      <c r="AF52" s="5"/>
    </row>
    <row r="53" spans="1:32" ht="15" customHeight="1">
      <c r="A53" s="262" t="s">
        <v>1417</v>
      </c>
      <c r="B53" s="242"/>
      <c r="C53" s="12"/>
      <c r="D53" s="13"/>
      <c r="E53" s="33">
        <f t="shared" ref="E53:AB53" si="3">SUM(E9,E11,E13,E15,E17,E19,E21,E23,E25,E27,E29,E31,E33,E35,E37,E39,E41,E43,E45,E47,E49,E51)</f>
        <v>0</v>
      </c>
      <c r="F53" s="33">
        <f t="shared" si="3"/>
        <v>0</v>
      </c>
      <c r="G53" s="33">
        <f t="shared" si="3"/>
        <v>0</v>
      </c>
      <c r="H53" s="33">
        <f t="shared" si="3"/>
        <v>0</v>
      </c>
      <c r="I53" s="33">
        <f t="shared" si="3"/>
        <v>0</v>
      </c>
      <c r="J53" s="33">
        <f t="shared" si="3"/>
        <v>0</v>
      </c>
      <c r="K53" s="33">
        <f t="shared" si="3"/>
        <v>0</v>
      </c>
      <c r="L53" s="33">
        <f t="shared" si="3"/>
        <v>0</v>
      </c>
      <c r="M53" s="33">
        <f t="shared" si="3"/>
        <v>0</v>
      </c>
      <c r="N53" s="33">
        <f t="shared" si="3"/>
        <v>0</v>
      </c>
      <c r="O53" s="33">
        <f t="shared" si="3"/>
        <v>0</v>
      </c>
      <c r="P53" s="33">
        <f t="shared" si="3"/>
        <v>0</v>
      </c>
      <c r="Q53" s="33">
        <f t="shared" si="3"/>
        <v>0</v>
      </c>
      <c r="R53" s="33">
        <f t="shared" si="3"/>
        <v>0</v>
      </c>
      <c r="S53" s="33">
        <f t="shared" si="3"/>
        <v>0</v>
      </c>
      <c r="T53" s="33">
        <f t="shared" si="3"/>
        <v>0</v>
      </c>
      <c r="U53" s="33">
        <f t="shared" si="3"/>
        <v>0</v>
      </c>
      <c r="V53" s="33">
        <f t="shared" si="3"/>
        <v>0</v>
      </c>
      <c r="W53" s="33">
        <f t="shared" si="3"/>
        <v>0</v>
      </c>
      <c r="X53" s="33">
        <f t="shared" si="3"/>
        <v>0</v>
      </c>
      <c r="Y53" s="33">
        <f t="shared" si="3"/>
        <v>0</v>
      </c>
      <c r="Z53" s="33">
        <f t="shared" si="3"/>
        <v>0</v>
      </c>
      <c r="AA53" s="33">
        <f t="shared" si="3"/>
        <v>0</v>
      </c>
      <c r="AB53" s="33">
        <f t="shared" si="3"/>
        <v>0</v>
      </c>
      <c r="AC53" s="6"/>
      <c r="AD53" s="5"/>
      <c r="AE53" s="5"/>
      <c r="AF53" s="5"/>
    </row>
    <row r="54" spans="1:32" ht="15" customHeight="1">
      <c r="A54" s="262" t="s">
        <v>1418</v>
      </c>
      <c r="B54" s="242"/>
      <c r="C54" s="12">
        <f>SUM(C8:C52)</f>
        <v>0</v>
      </c>
      <c r="D54" s="13">
        <f>SUM(D8:D52)</f>
        <v>0</v>
      </c>
      <c r="E54" s="33">
        <f>E53</f>
        <v>0</v>
      </c>
      <c r="F54" s="33">
        <f t="shared" ref="F54:AA54" si="4">E54+F53</f>
        <v>0</v>
      </c>
      <c r="G54" s="33">
        <f t="shared" si="4"/>
        <v>0</v>
      </c>
      <c r="H54" s="33">
        <f t="shared" si="4"/>
        <v>0</v>
      </c>
      <c r="I54" s="33">
        <f t="shared" si="4"/>
        <v>0</v>
      </c>
      <c r="J54" s="33">
        <f t="shared" si="4"/>
        <v>0</v>
      </c>
      <c r="K54" s="33">
        <f t="shared" si="4"/>
        <v>0</v>
      </c>
      <c r="L54" s="33">
        <f t="shared" si="4"/>
        <v>0</v>
      </c>
      <c r="M54" s="33">
        <f t="shared" si="4"/>
        <v>0</v>
      </c>
      <c r="N54" s="33">
        <f t="shared" si="4"/>
        <v>0</v>
      </c>
      <c r="O54" s="33">
        <f t="shared" si="4"/>
        <v>0</v>
      </c>
      <c r="P54" s="33">
        <f t="shared" si="4"/>
        <v>0</v>
      </c>
      <c r="Q54" s="33">
        <f t="shared" si="4"/>
        <v>0</v>
      </c>
      <c r="R54" s="33">
        <f t="shared" si="4"/>
        <v>0</v>
      </c>
      <c r="S54" s="33">
        <f t="shared" si="4"/>
        <v>0</v>
      </c>
      <c r="T54" s="33">
        <f t="shared" si="4"/>
        <v>0</v>
      </c>
      <c r="U54" s="33">
        <f t="shared" si="4"/>
        <v>0</v>
      </c>
      <c r="V54" s="33">
        <f t="shared" si="4"/>
        <v>0</v>
      </c>
      <c r="W54" s="33">
        <f t="shared" si="4"/>
        <v>0</v>
      </c>
      <c r="X54" s="33">
        <f t="shared" si="4"/>
        <v>0</v>
      </c>
      <c r="Y54" s="33">
        <f t="shared" si="4"/>
        <v>0</v>
      </c>
      <c r="Z54" s="33">
        <f t="shared" si="4"/>
        <v>0</v>
      </c>
      <c r="AA54" s="33">
        <f t="shared" si="4"/>
        <v>0</v>
      </c>
      <c r="AB54" s="33">
        <f>AA54+AB53</f>
        <v>0</v>
      </c>
      <c r="AC54" s="6"/>
      <c r="AD54" s="31">
        <f>SUM(E53:AB53)</f>
        <v>0</v>
      </c>
      <c r="AE54" s="34">
        <f>Orçamento!$S$697</f>
        <v>0</v>
      </c>
      <c r="AF54" s="5"/>
    </row>
    <row r="55" spans="1:32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5" t="str">
        <f>IF(AD54&lt;&gt;AE54,"VERIFICAR ARREDONDAMENTO","OK")</f>
        <v>OK</v>
      </c>
      <c r="AE55" s="5"/>
      <c r="AF55" s="5"/>
    </row>
    <row r="56" spans="1:32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5"/>
      <c r="AE56" s="5"/>
      <c r="AF56" s="5"/>
    </row>
    <row r="57" spans="1:32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5"/>
      <c r="AE57" s="5"/>
      <c r="AF57" s="5"/>
    </row>
    <row r="58" spans="1:32" ht="15" customHeight="1">
      <c r="A58" s="6"/>
      <c r="B58" s="6"/>
      <c r="C58" s="257" t="s">
        <v>1404</v>
      </c>
      <c r="D58" s="258"/>
      <c r="E58" s="278" t="str">
        <f>IF(Orçamento!N704="","",Orçamento!N704)</f>
        <v/>
      </c>
      <c r="F58" s="278"/>
      <c r="G58" s="278"/>
      <c r="H58" s="278"/>
      <c r="I58" s="279"/>
      <c r="J58" s="303"/>
      <c r="K58" s="303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6"/>
      <c r="AD58" s="5"/>
      <c r="AE58" s="5"/>
      <c r="AF58" s="5"/>
    </row>
    <row r="59" spans="1:32" ht="15" customHeight="1">
      <c r="A59" s="6"/>
      <c r="B59" s="6"/>
      <c r="C59" s="259" t="s">
        <v>1405</v>
      </c>
      <c r="D59" s="302"/>
      <c r="E59" s="305" t="str">
        <f>IF(Orçamento!N705="","",Orçamento!N705)</f>
        <v/>
      </c>
      <c r="F59" s="305"/>
      <c r="G59" s="305"/>
      <c r="H59" s="305"/>
      <c r="I59" s="280"/>
      <c r="J59" s="304"/>
      <c r="K59" s="304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6"/>
      <c r="AD59" s="5"/>
      <c r="AE59" s="5"/>
      <c r="AF59" s="5"/>
    </row>
    <row r="60" spans="1:32" ht="15" customHeight="1">
      <c r="A60" s="6"/>
      <c r="B60" s="6"/>
      <c r="C60" s="259" t="s">
        <v>1406</v>
      </c>
      <c r="D60" s="302"/>
      <c r="E60" s="305" t="str">
        <f>IF(Orçamento!N706="","",Orçamento!N706)</f>
        <v/>
      </c>
      <c r="F60" s="305"/>
      <c r="G60" s="305"/>
      <c r="H60" s="305"/>
      <c r="I60" s="280"/>
      <c r="J60" s="304"/>
      <c r="K60" s="304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6"/>
      <c r="AD60" s="5"/>
      <c r="AE60" s="5"/>
      <c r="AF60" s="5"/>
    </row>
    <row r="61" spans="1:32" ht="15" customHeight="1">
      <c r="A61" s="6"/>
      <c r="B61" s="6"/>
      <c r="C61" s="260" t="str">
        <f>Orçamento!L707</f>
        <v>CREA-RS:</v>
      </c>
      <c r="D61" s="261"/>
      <c r="E61" s="281" t="str">
        <f>IF(Orçamento!N707="","",Orçamento!N707)</f>
        <v/>
      </c>
      <c r="F61" s="281"/>
      <c r="G61" s="281"/>
      <c r="H61" s="281"/>
      <c r="I61" s="282"/>
      <c r="J61" s="304"/>
      <c r="K61" s="304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6"/>
      <c r="AD61" s="5"/>
      <c r="AE61" s="5"/>
      <c r="AF61" s="5"/>
    </row>
    <row r="62" spans="1:3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5"/>
      <c r="AE62" s="5"/>
      <c r="AF62" s="5"/>
    </row>
    <row r="63" spans="1:32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5"/>
      <c r="AE63" s="5"/>
      <c r="AF63" s="5"/>
    </row>
    <row r="64" spans="1:32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5"/>
      <c r="AE64" s="5"/>
      <c r="AF64" s="5"/>
    </row>
    <row r="65" spans="1:32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6"/>
      <c r="AD65" s="5"/>
      <c r="AE65" s="5"/>
      <c r="AF65" s="5"/>
    </row>
    <row r="66" spans="1:32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6"/>
      <c r="AD66" s="5"/>
      <c r="AE66" s="5"/>
      <c r="AF66" s="5"/>
    </row>
    <row r="67" spans="1:32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6"/>
      <c r="AD67" s="5"/>
      <c r="AE67" s="5"/>
      <c r="AF67" s="5"/>
    </row>
    <row r="68" spans="1:32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6"/>
      <c r="AD68" s="5"/>
      <c r="AE68" s="5"/>
      <c r="AF68" s="5"/>
    </row>
    <row r="69" spans="1:32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6"/>
      <c r="AD69" s="5"/>
      <c r="AE69" s="5"/>
      <c r="AF69" s="5"/>
    </row>
    <row r="70" spans="1:32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6"/>
      <c r="AD70" s="5"/>
      <c r="AE70" s="5"/>
      <c r="AF70" s="5"/>
    </row>
    <row r="71" spans="1:32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6"/>
      <c r="AD71" s="5"/>
      <c r="AE71" s="5"/>
      <c r="AF71" s="5"/>
    </row>
    <row r="72" spans="1:3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6"/>
      <c r="AD72" s="5"/>
      <c r="AE72" s="5"/>
      <c r="AF72" s="5"/>
    </row>
    <row r="73" spans="1:32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6"/>
      <c r="AD73" s="5"/>
      <c r="AE73" s="5"/>
      <c r="AF73" s="5"/>
    </row>
    <row r="74" spans="1:32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6"/>
      <c r="AD74" s="5"/>
      <c r="AE74" s="5"/>
      <c r="AF74" s="5"/>
    </row>
    <row r="75" spans="1:32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6"/>
      <c r="AD75" s="5"/>
      <c r="AE75" s="5"/>
      <c r="AF75" s="5"/>
    </row>
    <row r="76" spans="1:32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6"/>
      <c r="AD76" s="5"/>
      <c r="AE76" s="5"/>
      <c r="AF76" s="5"/>
    </row>
    <row r="77" spans="1:32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6"/>
      <c r="AD77" s="5"/>
      <c r="AE77" s="5"/>
      <c r="AF77" s="5"/>
    </row>
    <row r="78" spans="1:32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6"/>
      <c r="AD78" s="5"/>
      <c r="AE78" s="5"/>
      <c r="AF78" s="5"/>
    </row>
    <row r="79" spans="1:32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6"/>
      <c r="AD79" s="5"/>
      <c r="AE79" s="5"/>
      <c r="AF79" s="5"/>
    </row>
    <row r="80" spans="1:32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6"/>
      <c r="AD80" s="5"/>
      <c r="AE80" s="5"/>
      <c r="AF80" s="5"/>
    </row>
    <row r="81" spans="1:32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6"/>
      <c r="AD81" s="5"/>
      <c r="AE81" s="5"/>
      <c r="AF81" s="5"/>
    </row>
    <row r="82" spans="1:3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6"/>
      <c r="AD82" s="5"/>
      <c r="AE82" s="5"/>
      <c r="AF82" s="5"/>
    </row>
    <row r="83" spans="1:32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6"/>
      <c r="AD83" s="5"/>
      <c r="AE83" s="5"/>
      <c r="AF83" s="5"/>
    </row>
    <row r="84" spans="1:32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6"/>
      <c r="AD84" s="5"/>
      <c r="AE84" s="5"/>
      <c r="AF84" s="5"/>
    </row>
    <row r="85" spans="1:32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6"/>
      <c r="AD85" s="5"/>
      <c r="AE85" s="5"/>
      <c r="AF85" s="5"/>
    </row>
    <row r="86" spans="1:32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6"/>
      <c r="AD86" s="5"/>
      <c r="AE86" s="5"/>
      <c r="AF86" s="5"/>
    </row>
    <row r="87" spans="1:32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6"/>
      <c r="AD87" s="5"/>
      <c r="AE87" s="5"/>
      <c r="AF87" s="5"/>
    </row>
    <row r="88" spans="1:32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6"/>
      <c r="AD88" s="5"/>
      <c r="AE88" s="5"/>
      <c r="AF88" s="5"/>
    </row>
    <row r="89" spans="1:32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6"/>
      <c r="AD89" s="5"/>
      <c r="AE89" s="5"/>
      <c r="AF89" s="5"/>
    </row>
    <row r="90" spans="1:32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6"/>
      <c r="AD90" s="5"/>
      <c r="AE90" s="5"/>
      <c r="AF90" s="5"/>
    </row>
    <row r="91" spans="1:32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6"/>
      <c r="AD91" s="5"/>
      <c r="AE91" s="5"/>
      <c r="AF91" s="5"/>
    </row>
    <row r="92" spans="1:3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6"/>
      <c r="AD92" s="5"/>
      <c r="AE92" s="5"/>
      <c r="AF92" s="5"/>
    </row>
    <row r="93" spans="1:32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6"/>
      <c r="AD93" s="5"/>
      <c r="AE93" s="5"/>
      <c r="AF93" s="5"/>
    </row>
    <row r="94" spans="1:32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6"/>
      <c r="AD94" s="5"/>
      <c r="AE94" s="5"/>
      <c r="AF94" s="5"/>
    </row>
    <row r="95" spans="1:32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6"/>
      <c r="AD95" s="5"/>
      <c r="AE95" s="5"/>
      <c r="AF95" s="5"/>
    </row>
    <row r="96" spans="1:32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6"/>
      <c r="AD96" s="5"/>
      <c r="AE96" s="5"/>
      <c r="AF96" s="5"/>
    </row>
    <row r="97" spans="1:32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6"/>
      <c r="AD97" s="5"/>
      <c r="AE97" s="5"/>
      <c r="AF97" s="5"/>
    </row>
    <row r="98" spans="1:32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6"/>
      <c r="AD98" s="5"/>
      <c r="AE98" s="5"/>
      <c r="AF98" s="5"/>
    </row>
    <row r="99" spans="1:32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6"/>
      <c r="AD99" s="5"/>
      <c r="AE99" s="5"/>
      <c r="AF99" s="5"/>
    </row>
    <row r="100" spans="1:32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6"/>
      <c r="AD100" s="5"/>
      <c r="AE100" s="5"/>
      <c r="AF100" s="5"/>
    </row>
    <row r="101" spans="1:32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6"/>
      <c r="AD101" s="5"/>
      <c r="AE101" s="5"/>
      <c r="AF101" s="5"/>
    </row>
    <row r="102" spans="1:3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6"/>
      <c r="AD102" s="5"/>
      <c r="AE102" s="5"/>
      <c r="AF102" s="5"/>
    </row>
    <row r="103" spans="1:32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6"/>
      <c r="AD103" s="5"/>
      <c r="AE103" s="5"/>
      <c r="AF103" s="5"/>
    </row>
    <row r="104" spans="1:32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6"/>
      <c r="AD104" s="5"/>
      <c r="AE104" s="5"/>
      <c r="AF104" s="5"/>
    </row>
    <row r="105" spans="1:32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6"/>
      <c r="AD105" s="5"/>
      <c r="AE105" s="5"/>
      <c r="AF105" s="5"/>
    </row>
    <row r="106" spans="1:32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6"/>
      <c r="AD106" s="5"/>
      <c r="AE106" s="5"/>
      <c r="AF106" s="5"/>
    </row>
    <row r="107" spans="1:32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6"/>
      <c r="AD107" s="5"/>
      <c r="AE107" s="5"/>
      <c r="AF107" s="5"/>
    </row>
    <row r="108" spans="1:32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6"/>
      <c r="AD108" s="5"/>
      <c r="AE108" s="5"/>
      <c r="AF108" s="5"/>
    </row>
    <row r="109" spans="1:32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6"/>
      <c r="AD109" s="5"/>
      <c r="AE109" s="5"/>
      <c r="AF109" s="5"/>
    </row>
    <row r="110" spans="1:32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6"/>
      <c r="AD110" s="5"/>
      <c r="AE110" s="5"/>
      <c r="AF110" s="5"/>
    </row>
    <row r="111" spans="1:32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6"/>
      <c r="AD111" s="5"/>
      <c r="AE111" s="5"/>
      <c r="AF111" s="5"/>
    </row>
    <row r="112" spans="1:3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6"/>
      <c r="AD112" s="5"/>
      <c r="AE112" s="5"/>
      <c r="AF112" s="5"/>
    </row>
    <row r="113" spans="1:32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6"/>
      <c r="AD113" s="5"/>
      <c r="AE113" s="5"/>
      <c r="AF113" s="5"/>
    </row>
    <row r="114" spans="1:32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6"/>
      <c r="AD114" s="5"/>
      <c r="AE114" s="5"/>
      <c r="AF114" s="5"/>
    </row>
    <row r="115" spans="1:32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6"/>
      <c r="AD115" s="5"/>
      <c r="AE115" s="5"/>
      <c r="AF115" s="5"/>
    </row>
    <row r="116" spans="1:32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6"/>
      <c r="AD116" s="5"/>
      <c r="AE116" s="5"/>
      <c r="AF116" s="5"/>
    </row>
    <row r="117" spans="1:32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6"/>
      <c r="AD117" s="5"/>
      <c r="AE117" s="5"/>
      <c r="AF117" s="5"/>
    </row>
    <row r="118" spans="1:32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6"/>
      <c r="AD118" s="5"/>
      <c r="AE118" s="5"/>
      <c r="AF118" s="5"/>
    </row>
    <row r="119" spans="1:32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6"/>
      <c r="AD119" s="5"/>
      <c r="AE119" s="5"/>
      <c r="AF119" s="5"/>
    </row>
    <row r="120" spans="1:32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6"/>
      <c r="AD120" s="5"/>
      <c r="AE120" s="5"/>
      <c r="AF120" s="5"/>
    </row>
    <row r="121" spans="1:32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6"/>
      <c r="AD121" s="5"/>
      <c r="AE121" s="5"/>
      <c r="AF121" s="5"/>
    </row>
    <row r="122" spans="1:3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6"/>
      <c r="AD122" s="5"/>
      <c r="AE122" s="5"/>
      <c r="AF122" s="5"/>
    </row>
    <row r="123" spans="1:32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6"/>
      <c r="AD123" s="5"/>
      <c r="AE123" s="5"/>
      <c r="AF123" s="5"/>
    </row>
    <row r="124" spans="1:32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6"/>
      <c r="AD124" s="5"/>
      <c r="AE124" s="5"/>
      <c r="AF124" s="5"/>
    </row>
    <row r="125" spans="1:32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6"/>
      <c r="AD125" s="5"/>
      <c r="AE125" s="5"/>
      <c r="AF125" s="5"/>
    </row>
    <row r="126" spans="1:32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6"/>
      <c r="AD126" s="5"/>
      <c r="AE126" s="5"/>
      <c r="AF126" s="5"/>
    </row>
    <row r="127" spans="1:32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6"/>
      <c r="AD127" s="5"/>
      <c r="AE127" s="5"/>
      <c r="AF127" s="5"/>
    </row>
    <row r="128" spans="1:32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6"/>
      <c r="AD128" s="5"/>
      <c r="AE128" s="5"/>
      <c r="AF128" s="5"/>
    </row>
    <row r="129" spans="1:32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6"/>
      <c r="AD129" s="5"/>
      <c r="AE129" s="5"/>
      <c r="AF129" s="5"/>
    </row>
    <row r="130" spans="1:32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6"/>
      <c r="AD130" s="5"/>
      <c r="AE130" s="5"/>
      <c r="AF130" s="5"/>
    </row>
    <row r="131" spans="1:32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6"/>
      <c r="AD131" s="5"/>
      <c r="AE131" s="5"/>
      <c r="AF131" s="5"/>
    </row>
    <row r="132" spans="1: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6"/>
      <c r="AD132" s="5"/>
      <c r="AE132" s="5"/>
      <c r="AF132" s="5"/>
    </row>
    <row r="133" spans="1:32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6"/>
      <c r="AD133" s="5"/>
      <c r="AE133" s="5"/>
      <c r="AF133" s="5"/>
    </row>
    <row r="134" spans="1:32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6"/>
      <c r="AD134" s="5"/>
      <c r="AE134" s="5"/>
      <c r="AF134" s="5"/>
    </row>
    <row r="135" spans="1:32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6"/>
      <c r="AD135" s="5"/>
      <c r="AE135" s="5"/>
      <c r="AF135" s="5"/>
    </row>
    <row r="136" spans="1:32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6"/>
      <c r="AD136" s="5"/>
      <c r="AE136" s="5"/>
      <c r="AF136" s="5"/>
    </row>
    <row r="137" spans="1:32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6"/>
      <c r="AD137" s="5"/>
      <c r="AE137" s="5"/>
      <c r="AF137" s="5"/>
    </row>
    <row r="138" spans="1:32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6"/>
      <c r="AD138" s="5"/>
      <c r="AE138" s="5"/>
      <c r="AF138" s="5"/>
    </row>
    <row r="139" spans="1:32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6"/>
      <c r="AD139" s="5"/>
      <c r="AE139" s="5"/>
      <c r="AF139" s="5"/>
    </row>
    <row r="140" spans="1:32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6"/>
      <c r="AD140" s="5"/>
      <c r="AE140" s="5"/>
      <c r="AF140" s="5"/>
    </row>
    <row r="141" spans="1:32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6"/>
      <c r="AD141" s="5"/>
      <c r="AE141" s="5"/>
      <c r="AF141" s="5"/>
    </row>
    <row r="142" spans="1:3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6"/>
      <c r="AD142" s="5"/>
      <c r="AE142" s="5"/>
      <c r="AF142" s="5"/>
    </row>
    <row r="143" spans="1:32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6"/>
      <c r="AD143" s="5"/>
      <c r="AE143" s="5"/>
      <c r="AF143" s="5"/>
    </row>
    <row r="144" spans="1:32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6"/>
      <c r="AD144" s="5"/>
      <c r="AE144" s="5"/>
      <c r="AF144" s="5"/>
    </row>
    <row r="145" spans="1:32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6"/>
      <c r="AD145" s="5"/>
      <c r="AE145" s="5"/>
      <c r="AF145" s="5"/>
    </row>
    <row r="146" spans="1:32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6"/>
      <c r="AD146" s="5"/>
      <c r="AE146" s="5"/>
      <c r="AF146" s="5"/>
    </row>
    <row r="147" spans="1:32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6"/>
      <c r="AD147" s="5"/>
      <c r="AE147" s="5"/>
      <c r="AF147" s="5"/>
    </row>
    <row r="148" spans="1:32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6"/>
      <c r="AD148" s="5"/>
      <c r="AE148" s="5"/>
      <c r="AF148" s="5"/>
    </row>
    <row r="149" spans="1:32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6"/>
      <c r="AD149" s="5"/>
      <c r="AE149" s="5"/>
      <c r="AF149" s="5"/>
    </row>
    <row r="150" spans="1:32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6"/>
      <c r="AD150" s="5"/>
      <c r="AE150" s="5"/>
      <c r="AF150" s="5"/>
    </row>
    <row r="151" spans="1:32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6"/>
      <c r="AD151" s="5"/>
      <c r="AE151" s="5"/>
      <c r="AF151" s="5"/>
    </row>
    <row r="152" spans="1:3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6"/>
      <c r="AD152" s="5"/>
      <c r="AE152" s="5"/>
      <c r="AF152" s="5"/>
    </row>
    <row r="153" spans="1:32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6"/>
      <c r="AD153" s="5"/>
      <c r="AE153" s="5"/>
      <c r="AF153" s="5"/>
    </row>
    <row r="154" spans="1:32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6"/>
      <c r="AD154" s="5"/>
      <c r="AE154" s="5"/>
      <c r="AF154" s="5"/>
    </row>
    <row r="155" spans="1:32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6"/>
      <c r="AD155" s="5"/>
      <c r="AE155" s="5"/>
      <c r="AF155" s="5"/>
    </row>
    <row r="156" spans="1:32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6"/>
      <c r="AD156" s="5"/>
      <c r="AE156" s="5"/>
      <c r="AF156" s="5"/>
    </row>
    <row r="157" spans="1:32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6"/>
      <c r="AD157" s="5"/>
      <c r="AE157" s="5"/>
      <c r="AF157" s="5"/>
    </row>
    <row r="158" spans="1:32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6"/>
      <c r="AD158" s="5"/>
      <c r="AE158" s="5"/>
      <c r="AF158" s="5"/>
    </row>
    <row r="159" spans="1:32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6"/>
      <c r="AD159" s="5"/>
      <c r="AE159" s="5"/>
      <c r="AF159" s="5"/>
    </row>
    <row r="160" spans="1:32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6"/>
      <c r="AD160" s="5"/>
      <c r="AE160" s="5"/>
      <c r="AF160" s="5"/>
    </row>
    <row r="161" spans="1:32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6"/>
      <c r="AD161" s="5"/>
      <c r="AE161" s="5"/>
      <c r="AF161" s="5"/>
    </row>
    <row r="162" spans="1:3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6"/>
      <c r="AD162" s="5"/>
      <c r="AE162" s="5"/>
      <c r="AF162" s="5"/>
    </row>
    <row r="163" spans="1:32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6"/>
      <c r="AD163" s="5"/>
      <c r="AE163" s="5"/>
      <c r="AF163" s="5"/>
    </row>
    <row r="164" spans="1:32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6"/>
      <c r="AD164" s="5"/>
      <c r="AE164" s="5"/>
      <c r="AF164" s="5"/>
    </row>
    <row r="165" spans="1:32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6"/>
      <c r="AD165" s="5"/>
      <c r="AE165" s="5"/>
      <c r="AF165" s="5"/>
    </row>
    <row r="166" spans="1:32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6"/>
      <c r="AD166" s="5"/>
      <c r="AE166" s="5"/>
      <c r="AF166" s="5"/>
    </row>
    <row r="167" spans="1:32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6"/>
      <c r="AD167" s="5"/>
      <c r="AE167" s="5"/>
      <c r="AF167" s="5"/>
    </row>
    <row r="168" spans="1:32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6"/>
      <c r="AD168" s="5"/>
      <c r="AE168" s="5"/>
      <c r="AF168" s="5"/>
    </row>
    <row r="169" spans="1:32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6"/>
      <c r="AD169" s="5"/>
      <c r="AE169" s="5"/>
      <c r="AF169" s="5"/>
    </row>
    <row r="170" spans="1:32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6"/>
      <c r="AD170" s="5"/>
      <c r="AE170" s="5"/>
      <c r="AF170" s="5"/>
    </row>
    <row r="171" spans="1:32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6"/>
      <c r="AD171" s="5"/>
      <c r="AE171" s="5"/>
      <c r="AF171" s="5"/>
    </row>
    <row r="172" spans="1:3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6"/>
      <c r="AD172" s="5"/>
      <c r="AE172" s="5"/>
      <c r="AF172" s="5"/>
    </row>
    <row r="173" spans="1:32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6"/>
      <c r="AD173" s="5"/>
      <c r="AE173" s="5"/>
      <c r="AF173" s="5"/>
    </row>
    <row r="174" spans="1:32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6"/>
      <c r="AD174" s="5"/>
      <c r="AE174" s="5"/>
      <c r="AF174" s="5"/>
    </row>
    <row r="175" spans="1:32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6"/>
      <c r="AD175" s="5"/>
      <c r="AE175" s="5"/>
      <c r="AF175" s="5"/>
    </row>
    <row r="176" spans="1:32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6"/>
      <c r="AD176" s="5"/>
      <c r="AE176" s="5"/>
      <c r="AF176" s="5"/>
    </row>
    <row r="177" spans="1:32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6"/>
      <c r="AD177" s="5"/>
      <c r="AE177" s="5"/>
      <c r="AF177" s="5"/>
    </row>
    <row r="178" spans="1:32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6"/>
      <c r="AD178" s="5"/>
      <c r="AE178" s="5"/>
      <c r="AF178" s="5"/>
    </row>
    <row r="179" spans="1:32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6"/>
      <c r="AD179" s="5"/>
      <c r="AE179" s="5"/>
      <c r="AF179" s="5"/>
    </row>
    <row r="180" spans="1:32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6"/>
      <c r="AD180" s="5"/>
      <c r="AE180" s="5"/>
      <c r="AF180" s="5"/>
    </row>
    <row r="181" spans="1:32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6"/>
      <c r="AD181" s="5"/>
      <c r="AE181" s="5"/>
      <c r="AF181" s="5"/>
    </row>
    <row r="182" spans="1:3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6"/>
      <c r="AD182" s="5"/>
      <c r="AE182" s="5"/>
      <c r="AF182" s="5"/>
    </row>
    <row r="183" spans="1:32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6"/>
      <c r="AD183" s="5"/>
      <c r="AE183" s="5"/>
      <c r="AF183" s="5"/>
    </row>
    <row r="184" spans="1:32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6"/>
      <c r="AD184" s="5"/>
      <c r="AE184" s="5"/>
      <c r="AF184" s="5"/>
    </row>
    <row r="185" spans="1:32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6"/>
      <c r="AD185" s="5"/>
      <c r="AE185" s="5"/>
      <c r="AF185" s="5"/>
    </row>
    <row r="186" spans="1:32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6"/>
      <c r="AD186" s="5"/>
      <c r="AE186" s="5"/>
      <c r="AF186" s="5"/>
    </row>
    <row r="187" spans="1:32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6"/>
      <c r="AD187" s="5"/>
      <c r="AE187" s="5"/>
      <c r="AF187" s="5"/>
    </row>
    <row r="188" spans="1:32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6"/>
      <c r="AD188" s="5"/>
      <c r="AE188" s="5"/>
      <c r="AF188" s="5"/>
    </row>
    <row r="189" spans="1:32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6"/>
      <c r="AD189" s="5"/>
      <c r="AE189" s="5"/>
      <c r="AF189" s="5"/>
    </row>
    <row r="190" spans="1:32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6"/>
      <c r="AD190" s="5"/>
      <c r="AE190" s="5"/>
      <c r="AF190" s="5"/>
    </row>
    <row r="191" spans="1:32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6"/>
      <c r="AD191" s="5"/>
      <c r="AE191" s="5"/>
      <c r="AF191" s="5"/>
    </row>
    <row r="192" spans="1:3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6"/>
      <c r="AD192" s="5"/>
      <c r="AE192" s="5"/>
      <c r="AF192" s="5"/>
    </row>
    <row r="193" spans="1:32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6"/>
      <c r="AD193" s="5"/>
      <c r="AE193" s="5"/>
      <c r="AF193" s="5"/>
    </row>
    <row r="194" spans="1:32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6"/>
      <c r="AD194" s="5"/>
      <c r="AE194" s="5"/>
      <c r="AF194" s="5"/>
    </row>
    <row r="195" spans="1:32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6"/>
      <c r="AD195" s="5"/>
      <c r="AE195" s="5"/>
      <c r="AF195" s="5"/>
    </row>
    <row r="196" spans="1:32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6"/>
      <c r="AD196" s="5"/>
      <c r="AE196" s="5"/>
      <c r="AF196" s="5"/>
    </row>
    <row r="197" spans="1:32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6"/>
      <c r="AD197" s="5"/>
      <c r="AE197" s="5"/>
      <c r="AF197" s="5"/>
    </row>
    <row r="198" spans="1:32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6"/>
      <c r="AD198" s="5"/>
      <c r="AE198" s="5"/>
      <c r="AF198" s="5"/>
    </row>
    <row r="199" spans="1:32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6"/>
      <c r="AD199" s="5"/>
      <c r="AE199" s="5"/>
      <c r="AF199" s="5"/>
    </row>
    <row r="200" spans="1:32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6"/>
      <c r="AD200" s="5"/>
      <c r="AE200" s="5"/>
      <c r="AF200" s="5"/>
    </row>
    <row r="201" spans="1:32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6"/>
      <c r="AD201" s="5"/>
      <c r="AE201" s="5"/>
      <c r="AF201" s="5"/>
    </row>
    <row r="202" spans="1:3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6"/>
      <c r="AD202" s="5"/>
      <c r="AE202" s="5"/>
      <c r="AF202" s="5"/>
    </row>
    <row r="203" spans="1:32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6"/>
      <c r="AD203" s="5"/>
      <c r="AE203" s="5"/>
      <c r="AF203" s="5"/>
    </row>
    <row r="204" spans="1:32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6"/>
      <c r="AD204" s="5"/>
      <c r="AE204" s="5"/>
      <c r="AF204" s="5"/>
    </row>
    <row r="205" spans="1:32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6"/>
      <c r="AD205" s="5"/>
      <c r="AE205" s="5"/>
      <c r="AF205" s="5"/>
    </row>
    <row r="206" spans="1:32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6"/>
      <c r="AD206" s="5"/>
      <c r="AE206" s="5"/>
      <c r="AF206" s="5"/>
    </row>
    <row r="207" spans="1:32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6"/>
      <c r="AD207" s="5"/>
      <c r="AE207" s="5"/>
      <c r="AF207" s="5"/>
    </row>
    <row r="208" spans="1:32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6"/>
      <c r="AD208" s="5"/>
      <c r="AE208" s="5"/>
      <c r="AF208" s="5"/>
    </row>
    <row r="209" spans="1:32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6"/>
      <c r="AD209" s="5"/>
      <c r="AE209" s="5"/>
      <c r="AF209" s="5"/>
    </row>
    <row r="210" spans="1:32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6"/>
      <c r="AD210" s="5"/>
      <c r="AE210" s="5"/>
      <c r="AF210" s="5"/>
    </row>
    <row r="211" spans="1:32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6"/>
      <c r="AD211" s="5"/>
      <c r="AE211" s="5"/>
      <c r="AF211" s="5"/>
    </row>
    <row r="212" spans="1:3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6"/>
      <c r="AD212" s="5"/>
      <c r="AE212" s="5"/>
      <c r="AF212" s="5"/>
    </row>
    <row r="213" spans="1:32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6"/>
      <c r="AD213" s="5"/>
      <c r="AE213" s="5"/>
      <c r="AF213" s="5"/>
    </row>
    <row r="214" spans="1:32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6"/>
      <c r="AD214" s="5"/>
      <c r="AE214" s="5"/>
      <c r="AF214" s="5"/>
    </row>
    <row r="215" spans="1:32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6"/>
      <c r="AD215" s="5"/>
      <c r="AE215" s="5"/>
      <c r="AF215" s="5"/>
    </row>
    <row r="216" spans="1:32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6"/>
      <c r="AD216" s="5"/>
      <c r="AE216" s="5"/>
      <c r="AF216" s="5"/>
    </row>
    <row r="217" spans="1:32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6"/>
      <c r="AD217" s="5"/>
      <c r="AE217" s="5"/>
      <c r="AF217" s="5"/>
    </row>
    <row r="218" spans="1:32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6"/>
      <c r="AD218" s="5"/>
      <c r="AE218" s="5"/>
      <c r="AF218" s="5"/>
    </row>
    <row r="219" spans="1:32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6"/>
      <c r="AD219" s="5"/>
      <c r="AE219" s="5"/>
      <c r="AF219" s="5"/>
    </row>
    <row r="220" spans="1:32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6"/>
      <c r="AD220" s="5"/>
      <c r="AE220" s="5"/>
      <c r="AF220" s="5"/>
    </row>
    <row r="221" spans="1:32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6"/>
      <c r="AD221" s="5"/>
      <c r="AE221" s="5"/>
      <c r="AF221" s="5"/>
    </row>
    <row r="222" spans="1:3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6"/>
      <c r="AD222" s="5"/>
      <c r="AE222" s="5"/>
      <c r="AF222" s="5"/>
    </row>
    <row r="223" spans="1:32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6"/>
      <c r="AD223" s="5"/>
      <c r="AE223" s="5"/>
      <c r="AF223" s="5"/>
    </row>
    <row r="224" spans="1:32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6"/>
      <c r="AD224" s="5"/>
      <c r="AE224" s="5"/>
      <c r="AF224" s="5"/>
    </row>
    <row r="225" spans="1:32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6"/>
      <c r="AD225" s="5"/>
      <c r="AE225" s="5"/>
      <c r="AF225" s="5"/>
    </row>
    <row r="226" spans="1:32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6"/>
      <c r="AD226" s="5"/>
      <c r="AE226" s="5"/>
      <c r="AF226" s="5"/>
    </row>
    <row r="227" spans="1:32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6"/>
      <c r="AD227" s="5"/>
      <c r="AE227" s="5"/>
      <c r="AF227" s="5"/>
    </row>
    <row r="228" spans="1:32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6"/>
      <c r="AD228" s="5"/>
      <c r="AE228" s="5"/>
      <c r="AF228" s="5"/>
    </row>
    <row r="229" spans="1:32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6"/>
      <c r="AD229" s="5"/>
      <c r="AE229" s="5"/>
      <c r="AF229" s="5"/>
    </row>
    <row r="230" spans="1:32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6"/>
      <c r="AD230" s="5"/>
      <c r="AE230" s="5"/>
      <c r="AF230" s="5"/>
    </row>
    <row r="231" spans="1:32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6"/>
      <c r="AD231" s="5"/>
      <c r="AE231" s="5"/>
      <c r="AF231" s="5"/>
    </row>
    <row r="232" spans="1: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6"/>
      <c r="AD232" s="5"/>
      <c r="AE232" s="5"/>
      <c r="AF232" s="5"/>
    </row>
    <row r="233" spans="1:32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6"/>
      <c r="AD233" s="5"/>
      <c r="AE233" s="5"/>
      <c r="AF233" s="5"/>
    </row>
    <row r="234" spans="1:32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6"/>
      <c r="AD234" s="5"/>
      <c r="AE234" s="5"/>
      <c r="AF234" s="5"/>
    </row>
    <row r="235" spans="1:32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6"/>
      <c r="AD235" s="5"/>
      <c r="AE235" s="5"/>
      <c r="AF235" s="5"/>
    </row>
    <row r="236" spans="1:32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6"/>
      <c r="AD236" s="5"/>
      <c r="AE236" s="5"/>
      <c r="AF236" s="5"/>
    </row>
    <row r="237" spans="1:32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6"/>
      <c r="AD237" s="5"/>
      <c r="AE237" s="5"/>
      <c r="AF237" s="5"/>
    </row>
    <row r="238" spans="1:32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6"/>
      <c r="AD238" s="5"/>
      <c r="AE238" s="5"/>
      <c r="AF238" s="5"/>
    </row>
    <row r="239" spans="1:32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6"/>
      <c r="AD239" s="5"/>
      <c r="AE239" s="5"/>
      <c r="AF239" s="5"/>
    </row>
    <row r="240" spans="1:32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6"/>
      <c r="AD240" s="5"/>
      <c r="AE240" s="5"/>
      <c r="AF240" s="5"/>
    </row>
    <row r="241" spans="1:32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6"/>
      <c r="AD241" s="5"/>
      <c r="AE241" s="5"/>
      <c r="AF241" s="5"/>
    </row>
    <row r="242" spans="1:3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6"/>
      <c r="AD242" s="5"/>
      <c r="AE242" s="5"/>
      <c r="AF242" s="5"/>
    </row>
    <row r="243" spans="1:32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6"/>
      <c r="AD243" s="5"/>
      <c r="AE243" s="5"/>
      <c r="AF243" s="5"/>
    </row>
    <row r="244" spans="1:32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6"/>
      <c r="AD244" s="5"/>
      <c r="AE244" s="5"/>
      <c r="AF244" s="5"/>
    </row>
    <row r="245" spans="1:32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6"/>
      <c r="AD245" s="5"/>
      <c r="AE245" s="5"/>
      <c r="AF245" s="5"/>
    </row>
    <row r="246" spans="1:32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6"/>
      <c r="AD246" s="5"/>
      <c r="AE246" s="5"/>
      <c r="AF246" s="5"/>
    </row>
    <row r="247" spans="1:32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6"/>
      <c r="AD247" s="5"/>
      <c r="AE247" s="5"/>
      <c r="AF247" s="5"/>
    </row>
    <row r="248" spans="1:32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6"/>
      <c r="AD248" s="5"/>
      <c r="AE248" s="5"/>
      <c r="AF248" s="5"/>
    </row>
    <row r="249" spans="1:32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6"/>
      <c r="AD249" s="5"/>
      <c r="AE249" s="5"/>
      <c r="AF249" s="5"/>
    </row>
    <row r="250" spans="1:32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6"/>
      <c r="AD250" s="5"/>
      <c r="AE250" s="5"/>
      <c r="AF250" s="5"/>
    </row>
    <row r="251" spans="1:32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6"/>
      <c r="AD251" s="5"/>
      <c r="AE251" s="5"/>
      <c r="AF251" s="5"/>
    </row>
    <row r="252" spans="1:3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6"/>
      <c r="AD252" s="5"/>
      <c r="AE252" s="5"/>
      <c r="AF252" s="5"/>
    </row>
    <row r="253" spans="1:32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6"/>
      <c r="AD253" s="5"/>
      <c r="AE253" s="5"/>
      <c r="AF253" s="5"/>
    </row>
    <row r="254" spans="1:32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6"/>
      <c r="AD254" s="5"/>
      <c r="AE254" s="5"/>
      <c r="AF254" s="5"/>
    </row>
    <row r="255" spans="1:32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6"/>
      <c r="AD255" s="5"/>
      <c r="AE255" s="5"/>
      <c r="AF255" s="5"/>
    </row>
    <row r="256" spans="1:32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6"/>
      <c r="AD256" s="5"/>
      <c r="AE256" s="5"/>
      <c r="AF256" s="5"/>
    </row>
    <row r="257" spans="1:32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6"/>
      <c r="AD257" s="5"/>
      <c r="AE257" s="5"/>
      <c r="AF257" s="5"/>
    </row>
    <row r="258" spans="1:32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6"/>
      <c r="AD258" s="5"/>
      <c r="AE258" s="5"/>
      <c r="AF258" s="5"/>
    </row>
    <row r="259" spans="1:32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6"/>
      <c r="AD259" s="5"/>
      <c r="AE259" s="5"/>
      <c r="AF259" s="5"/>
    </row>
    <row r="260" spans="1:32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6"/>
      <c r="AD260" s="5"/>
      <c r="AE260" s="5"/>
      <c r="AF260" s="5"/>
    </row>
    <row r="261" spans="1:32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6"/>
      <c r="AD261" s="5"/>
      <c r="AE261" s="5"/>
      <c r="AF261" s="5"/>
    </row>
    <row r="262" spans="1:3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6"/>
      <c r="AD262" s="5"/>
      <c r="AE262" s="5"/>
      <c r="AF262" s="5"/>
    </row>
    <row r="263" spans="1:32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6"/>
      <c r="AD263" s="5"/>
      <c r="AE263" s="5"/>
      <c r="AF263" s="5"/>
    </row>
    <row r="264" spans="1:32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6"/>
      <c r="AD264" s="5"/>
      <c r="AE264" s="5"/>
      <c r="AF264" s="5"/>
    </row>
    <row r="265" spans="1:32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6"/>
      <c r="AD265" s="5"/>
      <c r="AE265" s="5"/>
      <c r="AF265" s="5"/>
    </row>
    <row r="266" spans="1:32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6"/>
      <c r="AD266" s="5"/>
      <c r="AE266" s="5"/>
      <c r="AF266" s="5"/>
    </row>
    <row r="267" spans="1:32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6"/>
      <c r="AD267" s="5"/>
      <c r="AE267" s="5"/>
      <c r="AF267" s="5"/>
    </row>
    <row r="268" spans="1:32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6"/>
      <c r="AD268" s="5"/>
      <c r="AE268" s="5"/>
      <c r="AF268" s="5"/>
    </row>
    <row r="269" spans="1:32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6"/>
      <c r="AD269" s="5"/>
      <c r="AE269" s="5"/>
      <c r="AF269" s="5"/>
    </row>
    <row r="270" spans="1:32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6"/>
      <c r="AD270" s="5"/>
      <c r="AE270" s="5"/>
      <c r="AF270" s="5"/>
    </row>
    <row r="271" spans="1:32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6"/>
      <c r="AD271" s="5"/>
      <c r="AE271" s="5"/>
      <c r="AF271" s="5"/>
    </row>
    <row r="272" spans="1:3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6"/>
      <c r="AD272" s="5"/>
      <c r="AE272" s="5"/>
      <c r="AF272" s="5"/>
    </row>
    <row r="273" spans="1:32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6"/>
      <c r="AD273" s="5"/>
      <c r="AE273" s="5"/>
      <c r="AF273" s="5"/>
    </row>
    <row r="274" spans="1:32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6"/>
      <c r="AD274" s="5"/>
      <c r="AE274" s="5"/>
      <c r="AF274" s="5"/>
    </row>
    <row r="275" spans="1:32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6"/>
      <c r="AD275" s="5"/>
      <c r="AE275" s="5"/>
      <c r="AF275" s="5"/>
    </row>
    <row r="276" spans="1:32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6"/>
      <c r="AD276" s="5"/>
      <c r="AE276" s="5"/>
      <c r="AF276" s="5"/>
    </row>
    <row r="277" spans="1:32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6"/>
      <c r="AD277" s="5"/>
      <c r="AE277" s="5"/>
      <c r="AF277" s="5"/>
    </row>
    <row r="278" spans="1:32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6"/>
      <c r="AD278" s="5"/>
      <c r="AE278" s="5"/>
      <c r="AF278" s="5"/>
    </row>
    <row r="279" spans="1:32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6"/>
      <c r="AD279" s="5"/>
      <c r="AE279" s="5"/>
      <c r="AF279" s="5"/>
    </row>
    <row r="280" spans="1:32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6"/>
      <c r="AD280" s="5"/>
      <c r="AE280" s="5"/>
      <c r="AF280" s="5"/>
    </row>
    <row r="281" spans="1:32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6"/>
      <c r="AD281" s="5"/>
      <c r="AE281" s="5"/>
      <c r="AF281" s="5"/>
    </row>
    <row r="282" spans="1:3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6"/>
      <c r="AD282" s="5"/>
      <c r="AE282" s="5"/>
      <c r="AF282" s="5"/>
    </row>
    <row r="283" spans="1:32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6"/>
      <c r="AD283" s="5"/>
      <c r="AE283" s="5"/>
      <c r="AF283" s="5"/>
    </row>
    <row r="284" spans="1:32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6"/>
      <c r="AD284" s="5"/>
      <c r="AE284" s="5"/>
      <c r="AF284" s="5"/>
    </row>
    <row r="285" spans="1:32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6"/>
      <c r="AD285" s="5"/>
      <c r="AE285" s="5"/>
      <c r="AF285" s="5"/>
    </row>
    <row r="286" spans="1:32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6"/>
      <c r="AD286" s="5"/>
      <c r="AE286" s="5"/>
      <c r="AF286" s="5"/>
    </row>
    <row r="287" spans="1:32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6"/>
      <c r="AD287" s="5"/>
      <c r="AE287" s="5"/>
      <c r="AF287" s="5"/>
    </row>
    <row r="288" spans="1:32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6"/>
      <c r="AD288" s="5"/>
      <c r="AE288" s="5"/>
      <c r="AF288" s="5"/>
    </row>
    <row r="289" spans="1:32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6"/>
      <c r="AD289" s="5"/>
      <c r="AE289" s="5"/>
      <c r="AF289" s="5"/>
    </row>
    <row r="290" spans="1:32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6"/>
      <c r="AD290" s="5"/>
      <c r="AE290" s="5"/>
      <c r="AF290" s="5"/>
    </row>
    <row r="291" spans="1:32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6"/>
      <c r="AD291" s="5"/>
      <c r="AE291" s="5"/>
      <c r="AF291" s="5"/>
    </row>
    <row r="292" spans="1:3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6"/>
      <c r="AD292" s="5"/>
      <c r="AE292" s="5"/>
      <c r="AF292" s="5"/>
    </row>
    <row r="293" spans="1:32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6"/>
      <c r="AD293" s="5"/>
      <c r="AE293" s="5"/>
      <c r="AF293" s="5"/>
    </row>
    <row r="294" spans="1:32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6"/>
      <c r="AD294" s="5"/>
      <c r="AE294" s="5"/>
      <c r="AF294" s="5"/>
    </row>
    <row r="295" spans="1:32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6"/>
      <c r="AD295" s="5"/>
      <c r="AE295" s="5"/>
      <c r="AF295" s="5"/>
    </row>
    <row r="296" spans="1:32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6"/>
      <c r="AD296" s="5"/>
      <c r="AE296" s="5"/>
      <c r="AF296" s="5"/>
    </row>
    <row r="297" spans="1:32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6"/>
      <c r="AD297" s="5"/>
      <c r="AE297" s="5"/>
      <c r="AF297" s="5"/>
    </row>
    <row r="298" spans="1:32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6"/>
      <c r="AD298" s="5"/>
      <c r="AE298" s="5"/>
      <c r="AF298" s="5"/>
    </row>
    <row r="299" spans="1:32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6"/>
      <c r="AD299" s="5"/>
      <c r="AE299" s="5"/>
      <c r="AF299" s="5"/>
    </row>
    <row r="300" spans="1:32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6"/>
      <c r="AD300" s="5"/>
      <c r="AE300" s="5"/>
      <c r="AF300" s="5"/>
    </row>
    <row r="301" spans="1:32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6"/>
      <c r="AD301" s="5"/>
      <c r="AE301" s="5"/>
      <c r="AF301" s="5"/>
    </row>
    <row r="302" spans="1:3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6"/>
      <c r="AD302" s="5"/>
      <c r="AE302" s="5"/>
      <c r="AF302" s="5"/>
    </row>
    <row r="303" spans="1:32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6"/>
      <c r="AD303" s="5"/>
      <c r="AE303" s="5"/>
      <c r="AF303" s="5"/>
    </row>
    <row r="304" spans="1:32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6"/>
      <c r="AD304" s="5"/>
      <c r="AE304" s="5"/>
      <c r="AF304" s="5"/>
    </row>
    <row r="305" spans="1:32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6"/>
      <c r="AD305" s="5"/>
      <c r="AE305" s="5"/>
      <c r="AF305" s="5"/>
    </row>
    <row r="306" spans="1:32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6"/>
      <c r="AD306" s="5"/>
      <c r="AE306" s="5"/>
      <c r="AF306" s="5"/>
    </row>
    <row r="307" spans="1:32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6"/>
      <c r="AD307" s="5"/>
      <c r="AE307" s="5"/>
      <c r="AF307" s="5"/>
    </row>
    <row r="308" spans="1:32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6"/>
      <c r="AD308" s="5"/>
      <c r="AE308" s="5"/>
      <c r="AF308" s="5"/>
    </row>
    <row r="309" spans="1:32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6"/>
      <c r="AD309" s="5"/>
      <c r="AE309" s="5"/>
      <c r="AF309" s="5"/>
    </row>
    <row r="310" spans="1:32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6"/>
      <c r="AD310" s="5"/>
      <c r="AE310" s="5"/>
      <c r="AF310" s="5"/>
    </row>
    <row r="311" spans="1:32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6"/>
      <c r="AD311" s="5"/>
      <c r="AE311" s="5"/>
      <c r="AF311" s="5"/>
    </row>
    <row r="312" spans="1:3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6"/>
      <c r="AD312" s="5"/>
      <c r="AE312" s="5"/>
      <c r="AF312" s="5"/>
    </row>
    <row r="313" spans="1:32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6"/>
      <c r="AD313" s="5"/>
      <c r="AE313" s="5"/>
      <c r="AF313" s="5"/>
    </row>
    <row r="314" spans="1:32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6"/>
      <c r="AD314" s="5"/>
      <c r="AE314" s="5"/>
      <c r="AF314" s="5"/>
    </row>
    <row r="315" spans="1:32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6"/>
      <c r="AD315" s="5"/>
      <c r="AE315" s="5"/>
      <c r="AF315" s="5"/>
    </row>
    <row r="316" spans="1:32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6"/>
      <c r="AD316" s="5"/>
      <c r="AE316" s="5"/>
      <c r="AF316" s="5"/>
    </row>
    <row r="317" spans="1:32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6"/>
      <c r="AD317" s="5"/>
      <c r="AE317" s="5"/>
      <c r="AF317" s="5"/>
    </row>
    <row r="318" spans="1:32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6"/>
      <c r="AD318" s="5"/>
      <c r="AE318" s="5"/>
      <c r="AF318" s="5"/>
    </row>
    <row r="319" spans="1:32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6"/>
      <c r="AD319" s="5"/>
      <c r="AE319" s="5"/>
      <c r="AF319" s="5"/>
    </row>
    <row r="320" spans="1:32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6"/>
      <c r="AD320" s="5"/>
      <c r="AE320" s="5"/>
      <c r="AF320" s="5"/>
    </row>
    <row r="321" spans="1:32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6"/>
      <c r="AD321" s="5"/>
      <c r="AE321" s="5"/>
      <c r="AF321" s="5"/>
    </row>
    <row r="322" spans="1:3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6"/>
      <c r="AD322" s="5"/>
      <c r="AE322" s="5"/>
      <c r="AF322" s="5"/>
    </row>
    <row r="323" spans="1:32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6"/>
      <c r="AD323" s="5"/>
      <c r="AE323" s="5"/>
      <c r="AF323" s="5"/>
    </row>
    <row r="324" spans="1:32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6"/>
      <c r="AD324" s="5"/>
      <c r="AE324" s="5"/>
      <c r="AF324" s="5"/>
    </row>
    <row r="325" spans="1:32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6"/>
      <c r="AD325" s="5"/>
      <c r="AE325" s="5"/>
      <c r="AF325" s="5"/>
    </row>
    <row r="326" spans="1:32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6"/>
      <c r="AD326" s="5"/>
      <c r="AE326" s="5"/>
      <c r="AF326" s="5"/>
    </row>
    <row r="327" spans="1:32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6"/>
      <c r="AD327" s="5"/>
      <c r="AE327" s="5"/>
      <c r="AF327" s="5"/>
    </row>
    <row r="328" spans="1:32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6"/>
      <c r="AD328" s="5"/>
      <c r="AE328" s="5"/>
      <c r="AF328" s="5"/>
    </row>
    <row r="329" spans="1:32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6"/>
      <c r="AD329" s="5"/>
      <c r="AE329" s="5"/>
      <c r="AF329" s="5"/>
    </row>
    <row r="330" spans="1:32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6"/>
      <c r="AD330" s="5"/>
      <c r="AE330" s="5"/>
      <c r="AF330" s="5"/>
    </row>
    <row r="331" spans="1:32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6"/>
      <c r="AD331" s="5"/>
      <c r="AE331" s="5"/>
      <c r="AF331" s="5"/>
    </row>
    <row r="332" spans="1: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6"/>
      <c r="AD332" s="5"/>
      <c r="AE332" s="5"/>
      <c r="AF332" s="5"/>
    </row>
    <row r="333" spans="1:32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6"/>
      <c r="AD333" s="5"/>
      <c r="AE333" s="5"/>
      <c r="AF333" s="5"/>
    </row>
    <row r="334" spans="1:32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6"/>
      <c r="AD334" s="5"/>
      <c r="AE334" s="5"/>
      <c r="AF334" s="5"/>
    </row>
    <row r="335" spans="1:32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6"/>
      <c r="AD335" s="5"/>
      <c r="AE335" s="5"/>
      <c r="AF335" s="5"/>
    </row>
    <row r="336" spans="1:32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6"/>
      <c r="AD336" s="5"/>
      <c r="AE336" s="5"/>
      <c r="AF336" s="5"/>
    </row>
    <row r="337" spans="1:32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6"/>
      <c r="AD337" s="5"/>
      <c r="AE337" s="5"/>
      <c r="AF337" s="5"/>
    </row>
    <row r="338" spans="1:32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6"/>
      <c r="AD338" s="5"/>
      <c r="AE338" s="5"/>
      <c r="AF338" s="5"/>
    </row>
    <row r="339" spans="1:32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6"/>
      <c r="AD339" s="5"/>
      <c r="AE339" s="5"/>
      <c r="AF339" s="5"/>
    </row>
    <row r="340" spans="1:32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6"/>
      <c r="AD340" s="5"/>
      <c r="AE340" s="5"/>
      <c r="AF340" s="5"/>
    </row>
    <row r="341" spans="1:32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6"/>
      <c r="AD341" s="5"/>
      <c r="AE341" s="5"/>
      <c r="AF341" s="5"/>
    </row>
    <row r="342" spans="1:3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6"/>
      <c r="AD342" s="5"/>
      <c r="AE342" s="5"/>
      <c r="AF342" s="5"/>
    </row>
    <row r="343" spans="1:32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6"/>
      <c r="AD343" s="5"/>
      <c r="AE343" s="5"/>
      <c r="AF343" s="5"/>
    </row>
    <row r="344" spans="1:32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6"/>
      <c r="AD344" s="5"/>
      <c r="AE344" s="5"/>
      <c r="AF344" s="5"/>
    </row>
    <row r="345" spans="1:32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6"/>
      <c r="AD345" s="5"/>
      <c r="AE345" s="5"/>
      <c r="AF345" s="5"/>
    </row>
    <row r="346" spans="1:32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6"/>
      <c r="AD346" s="5"/>
      <c r="AE346" s="5"/>
      <c r="AF346" s="5"/>
    </row>
    <row r="347" spans="1:32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6"/>
      <c r="AD347" s="5"/>
      <c r="AE347" s="5"/>
      <c r="AF347" s="5"/>
    </row>
    <row r="348" spans="1:32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6"/>
      <c r="AD348" s="5"/>
      <c r="AE348" s="5"/>
      <c r="AF348" s="5"/>
    </row>
    <row r="349" spans="1:32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6"/>
      <c r="AD349" s="5"/>
      <c r="AE349" s="5"/>
      <c r="AF349" s="5"/>
    </row>
    <row r="350" spans="1:32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6"/>
      <c r="AD350" s="5"/>
      <c r="AE350" s="5"/>
      <c r="AF350" s="5"/>
    </row>
    <row r="351" spans="1:32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6"/>
      <c r="AD351" s="5"/>
      <c r="AE351" s="5"/>
      <c r="AF351" s="5"/>
    </row>
    <row r="352" spans="1:3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6"/>
      <c r="AD352" s="5"/>
      <c r="AE352" s="5"/>
      <c r="AF352" s="5"/>
    </row>
    <row r="353" spans="1:32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6"/>
      <c r="AD353" s="5"/>
      <c r="AE353" s="5"/>
      <c r="AF353" s="5"/>
    </row>
    <row r="354" spans="1:32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6"/>
      <c r="AD354" s="5"/>
      <c r="AE354" s="5"/>
      <c r="AF354" s="5"/>
    </row>
    <row r="355" spans="1:32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6"/>
      <c r="AD355" s="5"/>
      <c r="AE355" s="5"/>
      <c r="AF355" s="5"/>
    </row>
    <row r="356" spans="1:32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6"/>
      <c r="AD356" s="5"/>
      <c r="AE356" s="5"/>
      <c r="AF356" s="5"/>
    </row>
    <row r="357" spans="1:32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6"/>
      <c r="AD357" s="5"/>
      <c r="AE357" s="5"/>
      <c r="AF357" s="5"/>
    </row>
    <row r="358" spans="1:32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6"/>
      <c r="AD358" s="5"/>
      <c r="AE358" s="5"/>
      <c r="AF358" s="5"/>
    </row>
    <row r="359" spans="1:32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6"/>
      <c r="AD359" s="5"/>
      <c r="AE359" s="5"/>
      <c r="AF359" s="5"/>
    </row>
    <row r="360" spans="1:32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6"/>
      <c r="AD360" s="5"/>
      <c r="AE360" s="5"/>
      <c r="AF360" s="5"/>
    </row>
    <row r="361" spans="1:32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6"/>
      <c r="AD361" s="5"/>
      <c r="AE361" s="5"/>
      <c r="AF361" s="5"/>
    </row>
    <row r="362" spans="1:3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6"/>
      <c r="AD362" s="5"/>
      <c r="AE362" s="5"/>
      <c r="AF362" s="5"/>
    </row>
    <row r="363" spans="1:32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6"/>
      <c r="AD363" s="5"/>
      <c r="AE363" s="5"/>
      <c r="AF363" s="5"/>
    </row>
    <row r="364" spans="1:32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6"/>
      <c r="AD364" s="5"/>
      <c r="AE364" s="5"/>
      <c r="AF364" s="5"/>
    </row>
    <row r="365" spans="1:32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6"/>
      <c r="AD365" s="5"/>
      <c r="AE365" s="5"/>
      <c r="AF365" s="5"/>
    </row>
    <row r="366" spans="1:32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6"/>
      <c r="AD366" s="5"/>
      <c r="AE366" s="5"/>
      <c r="AF366" s="5"/>
    </row>
    <row r="367" spans="1:32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6"/>
      <c r="AD367" s="5"/>
      <c r="AE367" s="5"/>
      <c r="AF367" s="5"/>
    </row>
    <row r="368" spans="1:32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6"/>
      <c r="AD368" s="5"/>
      <c r="AE368" s="5"/>
      <c r="AF368" s="5"/>
    </row>
    <row r="369" spans="1:32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6"/>
      <c r="AD369" s="5"/>
      <c r="AE369" s="5"/>
      <c r="AF369" s="5"/>
    </row>
    <row r="370" spans="1:32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6"/>
      <c r="AD370" s="5"/>
      <c r="AE370" s="5"/>
      <c r="AF370" s="5"/>
    </row>
    <row r="371" spans="1:32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6"/>
      <c r="AD371" s="5"/>
      <c r="AE371" s="5"/>
      <c r="AF371" s="5"/>
    </row>
    <row r="372" spans="1:3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6"/>
      <c r="AD372" s="5"/>
      <c r="AE372" s="5"/>
      <c r="AF372" s="5"/>
    </row>
    <row r="373" spans="1:32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6"/>
      <c r="AD373" s="5"/>
      <c r="AE373" s="5"/>
      <c r="AF373" s="5"/>
    </row>
    <row r="374" spans="1:32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6"/>
      <c r="AD374" s="5"/>
      <c r="AE374" s="5"/>
      <c r="AF374" s="5"/>
    </row>
    <row r="375" spans="1:32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6"/>
      <c r="AD375" s="5"/>
      <c r="AE375" s="5"/>
      <c r="AF375" s="5"/>
    </row>
    <row r="376" spans="1:32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6"/>
      <c r="AD376" s="5"/>
      <c r="AE376" s="5"/>
      <c r="AF376" s="5"/>
    </row>
    <row r="377" spans="1:32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6"/>
      <c r="AD377" s="5"/>
      <c r="AE377" s="5"/>
      <c r="AF377" s="5"/>
    </row>
    <row r="378" spans="1:32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6"/>
      <c r="AD378" s="5"/>
      <c r="AE378" s="5"/>
      <c r="AF378" s="5"/>
    </row>
    <row r="379" spans="1:32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6"/>
      <c r="AD379" s="5"/>
      <c r="AE379" s="5"/>
      <c r="AF379" s="5"/>
    </row>
    <row r="380" spans="1:32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6"/>
      <c r="AD380" s="5"/>
      <c r="AE380" s="5"/>
      <c r="AF380" s="5"/>
    </row>
    <row r="381" spans="1:32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6"/>
      <c r="AD381" s="5"/>
      <c r="AE381" s="5"/>
      <c r="AF381" s="5"/>
    </row>
    <row r="382" spans="1:3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6"/>
      <c r="AD382" s="5"/>
      <c r="AE382" s="5"/>
      <c r="AF382" s="5"/>
    </row>
    <row r="383" spans="1:32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6"/>
      <c r="AD383" s="5"/>
      <c r="AE383" s="5"/>
      <c r="AF383" s="5"/>
    </row>
    <row r="384" spans="1:32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6"/>
      <c r="AD384" s="5"/>
      <c r="AE384" s="5"/>
      <c r="AF384" s="5"/>
    </row>
    <row r="385" spans="1:32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6"/>
      <c r="AD385" s="5"/>
      <c r="AE385" s="5"/>
      <c r="AF385" s="5"/>
    </row>
    <row r="386" spans="1:32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6"/>
      <c r="AD386" s="5"/>
      <c r="AE386" s="5"/>
      <c r="AF386" s="5"/>
    </row>
    <row r="387" spans="1:32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6"/>
      <c r="AD387" s="5"/>
      <c r="AE387" s="5"/>
      <c r="AF387" s="5"/>
    </row>
    <row r="388" spans="1:32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6"/>
      <c r="AD388" s="5"/>
      <c r="AE388" s="5"/>
      <c r="AF388" s="5"/>
    </row>
    <row r="389" spans="1:32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6"/>
      <c r="AD389" s="5"/>
      <c r="AE389" s="5"/>
      <c r="AF389" s="5"/>
    </row>
    <row r="390" spans="1:32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6"/>
      <c r="AD390" s="5"/>
      <c r="AE390" s="5"/>
      <c r="AF390" s="5"/>
    </row>
    <row r="391" spans="1:32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6"/>
      <c r="AD391" s="5"/>
      <c r="AE391" s="5"/>
      <c r="AF391" s="5"/>
    </row>
    <row r="392" spans="1:3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6"/>
      <c r="AD392" s="5"/>
      <c r="AE392" s="5"/>
      <c r="AF392" s="5"/>
    </row>
    <row r="393" spans="1:32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6"/>
      <c r="AD393" s="5"/>
      <c r="AE393" s="5"/>
      <c r="AF393" s="5"/>
    </row>
    <row r="394" spans="1:32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6"/>
      <c r="AD394" s="5"/>
      <c r="AE394" s="5"/>
      <c r="AF394" s="5"/>
    </row>
    <row r="395" spans="1:32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6"/>
      <c r="AD395" s="5"/>
      <c r="AE395" s="5"/>
      <c r="AF395" s="5"/>
    </row>
    <row r="396" spans="1:32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6"/>
      <c r="AD396" s="5"/>
      <c r="AE396" s="5"/>
      <c r="AF396" s="5"/>
    </row>
    <row r="397" spans="1:32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6"/>
      <c r="AD397" s="5"/>
      <c r="AE397" s="5"/>
      <c r="AF397" s="5"/>
    </row>
    <row r="398" spans="1:32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6"/>
      <c r="AD398" s="5"/>
      <c r="AE398" s="5"/>
      <c r="AF398" s="5"/>
    </row>
    <row r="399" spans="1:32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6"/>
      <c r="AD399" s="5"/>
      <c r="AE399" s="5"/>
      <c r="AF399" s="5"/>
    </row>
    <row r="400" spans="1:32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6"/>
      <c r="AD400" s="5"/>
      <c r="AE400" s="5"/>
      <c r="AF400" s="5"/>
    </row>
    <row r="401" spans="1:32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6"/>
      <c r="AD401" s="5"/>
      <c r="AE401" s="5"/>
      <c r="AF401" s="5"/>
    </row>
    <row r="402" spans="1:3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6"/>
      <c r="AD402" s="5"/>
      <c r="AE402" s="5"/>
      <c r="AF402" s="5"/>
    </row>
    <row r="403" spans="1:32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6"/>
      <c r="AD403" s="5"/>
      <c r="AE403" s="5"/>
      <c r="AF403" s="5"/>
    </row>
    <row r="404" spans="1:32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6"/>
      <c r="AD404" s="5"/>
      <c r="AE404" s="5"/>
      <c r="AF404" s="5"/>
    </row>
    <row r="405" spans="1:32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6"/>
      <c r="AD405" s="5"/>
      <c r="AE405" s="5"/>
      <c r="AF405" s="5"/>
    </row>
    <row r="406" spans="1:32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6"/>
      <c r="AD406" s="5"/>
      <c r="AE406" s="5"/>
      <c r="AF406" s="5"/>
    </row>
    <row r="407" spans="1:32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6"/>
      <c r="AD407" s="5"/>
      <c r="AE407" s="5"/>
      <c r="AF407" s="5"/>
    </row>
    <row r="408" spans="1:32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6"/>
      <c r="AD408" s="5"/>
      <c r="AE408" s="5"/>
      <c r="AF408" s="5"/>
    </row>
    <row r="409" spans="1:32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6"/>
      <c r="AD409" s="5"/>
      <c r="AE409" s="5"/>
      <c r="AF409" s="5"/>
    </row>
    <row r="410" spans="1:32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6"/>
      <c r="AD410" s="5"/>
      <c r="AE410" s="5"/>
      <c r="AF410" s="5"/>
    </row>
    <row r="411" spans="1:32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6"/>
      <c r="AD411" s="5"/>
      <c r="AE411" s="5"/>
      <c r="AF411" s="5"/>
    </row>
    <row r="412" spans="1:3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6"/>
      <c r="AD412" s="5"/>
      <c r="AE412" s="5"/>
      <c r="AF412" s="5"/>
    </row>
    <row r="413" spans="1:32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6"/>
      <c r="AD413" s="5"/>
      <c r="AE413" s="5"/>
      <c r="AF413" s="5"/>
    </row>
    <row r="414" spans="1:32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6"/>
      <c r="AD414" s="5"/>
      <c r="AE414" s="5"/>
      <c r="AF414" s="5"/>
    </row>
    <row r="415" spans="1:32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6"/>
      <c r="AD415" s="5"/>
      <c r="AE415" s="5"/>
      <c r="AF415" s="5"/>
    </row>
    <row r="416" spans="1:32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6"/>
      <c r="AD416" s="5"/>
      <c r="AE416" s="5"/>
      <c r="AF416" s="5"/>
    </row>
    <row r="417" spans="1:32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6"/>
      <c r="AD417" s="5"/>
      <c r="AE417" s="5"/>
      <c r="AF417" s="5"/>
    </row>
    <row r="418" spans="1:32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6"/>
      <c r="AD418" s="5"/>
      <c r="AE418" s="5"/>
      <c r="AF418" s="5"/>
    </row>
    <row r="419" spans="1:32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6"/>
      <c r="AD419" s="5"/>
      <c r="AE419" s="5"/>
      <c r="AF419" s="5"/>
    </row>
    <row r="420" spans="1:32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6"/>
      <c r="AD420" s="5"/>
      <c r="AE420" s="5"/>
      <c r="AF420" s="5"/>
    </row>
    <row r="421" spans="1:32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6"/>
      <c r="AD421" s="5"/>
      <c r="AE421" s="5"/>
      <c r="AF421" s="5"/>
    </row>
    <row r="422" spans="1:3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6"/>
      <c r="AD422" s="5"/>
      <c r="AE422" s="5"/>
      <c r="AF422" s="5"/>
    </row>
    <row r="423" spans="1:32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6"/>
      <c r="AD423" s="5"/>
      <c r="AE423" s="5"/>
      <c r="AF423" s="5"/>
    </row>
    <row r="424" spans="1:32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6"/>
      <c r="AD424" s="5"/>
      <c r="AE424" s="5"/>
      <c r="AF424" s="5"/>
    </row>
    <row r="425" spans="1:32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6"/>
      <c r="AD425" s="5"/>
      <c r="AE425" s="5"/>
      <c r="AF425" s="5"/>
    </row>
    <row r="426" spans="1:32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6"/>
      <c r="AD426" s="5"/>
      <c r="AE426" s="5"/>
      <c r="AF426" s="5"/>
    </row>
    <row r="427" spans="1:32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6"/>
      <c r="AD427" s="5"/>
      <c r="AE427" s="5"/>
      <c r="AF427" s="5"/>
    </row>
    <row r="428" spans="1:32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6"/>
      <c r="AD428" s="5"/>
      <c r="AE428" s="5"/>
      <c r="AF428" s="5"/>
    </row>
    <row r="429" spans="1:32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6"/>
      <c r="AD429" s="5"/>
      <c r="AE429" s="5"/>
      <c r="AF429" s="5"/>
    </row>
    <row r="430" spans="1:32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6"/>
      <c r="AD430" s="5"/>
      <c r="AE430" s="5"/>
      <c r="AF430" s="5"/>
    </row>
    <row r="431" spans="1:32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6"/>
      <c r="AD431" s="5"/>
      <c r="AE431" s="5"/>
      <c r="AF431" s="5"/>
    </row>
    <row r="432" spans="1: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6"/>
      <c r="AD432" s="5"/>
      <c r="AE432" s="5"/>
      <c r="AF432" s="5"/>
    </row>
    <row r="433" spans="1:32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6"/>
      <c r="AD433" s="5"/>
      <c r="AE433" s="5"/>
      <c r="AF433" s="5"/>
    </row>
    <row r="434" spans="1:32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6"/>
      <c r="AD434" s="5"/>
      <c r="AE434" s="5"/>
      <c r="AF434" s="5"/>
    </row>
    <row r="435" spans="1:32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6"/>
      <c r="AD435" s="5"/>
      <c r="AE435" s="5"/>
      <c r="AF435" s="5"/>
    </row>
    <row r="436" spans="1:32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6"/>
      <c r="AD436" s="5"/>
      <c r="AE436" s="5"/>
      <c r="AF436" s="5"/>
    </row>
    <row r="437" spans="1:32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6"/>
      <c r="AD437" s="5"/>
      <c r="AE437" s="5"/>
      <c r="AF437" s="5"/>
    </row>
    <row r="438" spans="1:32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6"/>
      <c r="AD438" s="5"/>
      <c r="AE438" s="5"/>
      <c r="AF438" s="5"/>
    </row>
    <row r="439" spans="1:32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6"/>
      <c r="AD439" s="5"/>
      <c r="AE439" s="5"/>
      <c r="AF439" s="5"/>
    </row>
    <row r="440" spans="1:32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6"/>
      <c r="AD440" s="5"/>
      <c r="AE440" s="5"/>
      <c r="AF440" s="5"/>
    </row>
    <row r="441" spans="1:32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6"/>
      <c r="AD441" s="5"/>
      <c r="AE441" s="5"/>
      <c r="AF441" s="5"/>
    </row>
    <row r="442" spans="1:3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6"/>
      <c r="AD442" s="5"/>
      <c r="AE442" s="5"/>
      <c r="AF442" s="5"/>
    </row>
    <row r="443" spans="1:32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6"/>
      <c r="AD443" s="5"/>
      <c r="AE443" s="5"/>
      <c r="AF443" s="5"/>
    </row>
    <row r="444" spans="1:32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6"/>
      <c r="AD444" s="5"/>
      <c r="AE444" s="5"/>
      <c r="AF444" s="5"/>
    </row>
    <row r="445" spans="1:32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6"/>
      <c r="AD445" s="5"/>
      <c r="AE445" s="5"/>
      <c r="AF445" s="5"/>
    </row>
    <row r="446" spans="1:32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6"/>
      <c r="AD446" s="5"/>
      <c r="AE446" s="5"/>
      <c r="AF446" s="5"/>
    </row>
    <row r="447" spans="1:32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6"/>
      <c r="AD447" s="5"/>
      <c r="AE447" s="5"/>
      <c r="AF447" s="5"/>
    </row>
    <row r="448" spans="1:32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6"/>
      <c r="AD448" s="5"/>
      <c r="AE448" s="5"/>
      <c r="AF448" s="5"/>
    </row>
    <row r="449" spans="1:32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6"/>
      <c r="AD449" s="5"/>
      <c r="AE449" s="5"/>
      <c r="AF449" s="5"/>
    </row>
    <row r="450" spans="1:32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6"/>
      <c r="AD450" s="5"/>
      <c r="AE450" s="5"/>
      <c r="AF450" s="5"/>
    </row>
    <row r="451" spans="1:32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6"/>
      <c r="AD451" s="5"/>
      <c r="AE451" s="5"/>
      <c r="AF451" s="5"/>
    </row>
    <row r="452" spans="1:3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6"/>
      <c r="AD452" s="5"/>
      <c r="AE452" s="5"/>
      <c r="AF452" s="5"/>
    </row>
    <row r="453" spans="1:32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6"/>
      <c r="AD453" s="5"/>
      <c r="AE453" s="5"/>
      <c r="AF453" s="5"/>
    </row>
    <row r="454" spans="1:32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6"/>
      <c r="AD454" s="5"/>
      <c r="AE454" s="5"/>
      <c r="AF454" s="5"/>
    </row>
    <row r="455" spans="1:32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6"/>
      <c r="AD455" s="5"/>
      <c r="AE455" s="5"/>
      <c r="AF455" s="5"/>
    </row>
    <row r="456" spans="1:32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6"/>
      <c r="AD456" s="5"/>
      <c r="AE456" s="5"/>
      <c r="AF456" s="5"/>
    </row>
    <row r="457" spans="1:32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6"/>
      <c r="AD457" s="5"/>
      <c r="AE457" s="5"/>
      <c r="AF457" s="5"/>
    </row>
    <row r="458" spans="1:32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6"/>
      <c r="AD458" s="5"/>
      <c r="AE458" s="5"/>
      <c r="AF458" s="5"/>
    </row>
    <row r="459" spans="1:32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6"/>
      <c r="AD459" s="5"/>
      <c r="AE459" s="5"/>
      <c r="AF459" s="5"/>
    </row>
    <row r="460" spans="1:32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6"/>
      <c r="AD460" s="5"/>
      <c r="AE460" s="5"/>
      <c r="AF460" s="5"/>
    </row>
    <row r="461" spans="1:32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6"/>
      <c r="AD461" s="5"/>
      <c r="AE461" s="5"/>
      <c r="AF461" s="5"/>
    </row>
    <row r="462" spans="1:3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6"/>
      <c r="AD462" s="5"/>
      <c r="AE462" s="5"/>
      <c r="AF462" s="5"/>
    </row>
    <row r="463" spans="1:32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6"/>
      <c r="AD463" s="5"/>
      <c r="AE463" s="5"/>
      <c r="AF463" s="5"/>
    </row>
    <row r="464" spans="1:32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6"/>
      <c r="AD464" s="5"/>
      <c r="AE464" s="5"/>
      <c r="AF464" s="5"/>
    </row>
    <row r="465" spans="1:32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6"/>
      <c r="AD465" s="5"/>
      <c r="AE465" s="5"/>
      <c r="AF465" s="5"/>
    </row>
    <row r="466" spans="1:32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6"/>
      <c r="AD466" s="5"/>
      <c r="AE466" s="5"/>
      <c r="AF466" s="5"/>
    </row>
    <row r="467" spans="1:32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6"/>
      <c r="AD467" s="5"/>
      <c r="AE467" s="5"/>
      <c r="AF467" s="5"/>
    </row>
    <row r="468" spans="1:32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6"/>
      <c r="AD468" s="5"/>
      <c r="AE468" s="5"/>
      <c r="AF468" s="5"/>
    </row>
    <row r="469" spans="1:32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6"/>
      <c r="AD469" s="5"/>
      <c r="AE469" s="5"/>
      <c r="AF469" s="5"/>
    </row>
    <row r="470" spans="1:32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6"/>
      <c r="AD470" s="5"/>
      <c r="AE470" s="5"/>
      <c r="AF470" s="5"/>
    </row>
    <row r="471" spans="1:32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6"/>
      <c r="AD471" s="5"/>
      <c r="AE471" s="5"/>
      <c r="AF471" s="5"/>
    </row>
    <row r="472" spans="1:3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6"/>
      <c r="AD472" s="5"/>
      <c r="AE472" s="5"/>
      <c r="AF472" s="5"/>
    </row>
    <row r="473" spans="1:32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6"/>
      <c r="AD473" s="5"/>
      <c r="AE473" s="5"/>
      <c r="AF473" s="5"/>
    </row>
    <row r="474" spans="1:32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6"/>
      <c r="AD474" s="5"/>
      <c r="AE474" s="5"/>
      <c r="AF474" s="5"/>
    </row>
    <row r="475" spans="1:32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6"/>
      <c r="AD475" s="5"/>
      <c r="AE475" s="5"/>
      <c r="AF475" s="5"/>
    </row>
    <row r="476" spans="1:32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6"/>
      <c r="AD476" s="5"/>
      <c r="AE476" s="5"/>
      <c r="AF476" s="5"/>
    </row>
    <row r="477" spans="1:32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6"/>
      <c r="AD477" s="5"/>
      <c r="AE477" s="5"/>
      <c r="AF477" s="5"/>
    </row>
    <row r="478" spans="1:32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6"/>
      <c r="AD478" s="5"/>
      <c r="AE478" s="5"/>
      <c r="AF478" s="5"/>
    </row>
    <row r="479" spans="1:32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6"/>
      <c r="AD479" s="5"/>
      <c r="AE479" s="5"/>
      <c r="AF479" s="5"/>
    </row>
    <row r="480" spans="1:32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6"/>
      <c r="AD480" s="5"/>
      <c r="AE480" s="5"/>
      <c r="AF480" s="5"/>
    </row>
    <row r="481" spans="1:32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6"/>
      <c r="AD481" s="5"/>
      <c r="AE481" s="5"/>
      <c r="AF481" s="5"/>
    </row>
    <row r="482" spans="1:3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6"/>
      <c r="AD482" s="5"/>
      <c r="AE482" s="5"/>
      <c r="AF482" s="5"/>
    </row>
    <row r="483" spans="1:32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6"/>
      <c r="AD483" s="5"/>
      <c r="AE483" s="5"/>
      <c r="AF483" s="5"/>
    </row>
    <row r="484" spans="1:32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6"/>
      <c r="AD484" s="5"/>
      <c r="AE484" s="5"/>
      <c r="AF484" s="5"/>
    </row>
    <row r="485" spans="1:32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6"/>
      <c r="AD485" s="5"/>
      <c r="AE485" s="5"/>
      <c r="AF485" s="5"/>
    </row>
    <row r="486" spans="1:32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6"/>
      <c r="AD486" s="5"/>
      <c r="AE486" s="5"/>
      <c r="AF486" s="5"/>
    </row>
    <row r="487" spans="1:32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6"/>
      <c r="AD487" s="5"/>
      <c r="AE487" s="5"/>
      <c r="AF487" s="5"/>
    </row>
    <row r="488" spans="1:32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6"/>
      <c r="AD488" s="5"/>
      <c r="AE488" s="5"/>
      <c r="AF488" s="5"/>
    </row>
    <row r="489" spans="1:32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6"/>
      <c r="AD489" s="5"/>
      <c r="AE489" s="5"/>
      <c r="AF489" s="5"/>
    </row>
    <row r="490" spans="1:32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6"/>
      <c r="AD490" s="5"/>
      <c r="AE490" s="5"/>
      <c r="AF490" s="5"/>
    </row>
    <row r="491" spans="1:32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6"/>
      <c r="AD491" s="5"/>
      <c r="AE491" s="5"/>
      <c r="AF491" s="5"/>
    </row>
    <row r="492" spans="1:3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6"/>
      <c r="AD492" s="5"/>
      <c r="AE492" s="5"/>
      <c r="AF492" s="5"/>
    </row>
    <row r="493" spans="1:32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6"/>
      <c r="AD493" s="5"/>
      <c r="AE493" s="5"/>
      <c r="AF493" s="5"/>
    </row>
    <row r="494" spans="1:32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6"/>
      <c r="AD494" s="5"/>
      <c r="AE494" s="5"/>
      <c r="AF494" s="5"/>
    </row>
    <row r="495" spans="1:32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6"/>
      <c r="AD495" s="5"/>
      <c r="AE495" s="5"/>
      <c r="AF495" s="5"/>
    </row>
    <row r="496" spans="1:32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6"/>
      <c r="AD496" s="5"/>
      <c r="AE496" s="5"/>
      <c r="AF496" s="5"/>
    </row>
    <row r="497" spans="1:32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6"/>
      <c r="AD497" s="5"/>
      <c r="AE497" s="5"/>
      <c r="AF497" s="5"/>
    </row>
    <row r="498" spans="1:32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6"/>
      <c r="AD498" s="5"/>
      <c r="AE498" s="5"/>
      <c r="AF498" s="5"/>
    </row>
    <row r="499" spans="1:32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6"/>
      <c r="AD499" s="5"/>
      <c r="AE499" s="5"/>
      <c r="AF499" s="5"/>
    </row>
    <row r="500" spans="1:32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6"/>
      <c r="AD500" s="5"/>
      <c r="AE500" s="5"/>
      <c r="AF500" s="5"/>
    </row>
    <row r="501" spans="1:32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6"/>
      <c r="AD501" s="5"/>
      <c r="AE501" s="5"/>
      <c r="AF501" s="5"/>
    </row>
    <row r="502" spans="1:3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6"/>
      <c r="AD502" s="5"/>
      <c r="AE502" s="5"/>
      <c r="AF502" s="5"/>
    </row>
    <row r="503" spans="1:32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6"/>
      <c r="AD503" s="5"/>
      <c r="AE503" s="5"/>
      <c r="AF503" s="5"/>
    </row>
    <row r="504" spans="1:32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6"/>
      <c r="AD504" s="5"/>
      <c r="AE504" s="5"/>
      <c r="AF504" s="5"/>
    </row>
    <row r="505" spans="1:32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6"/>
      <c r="AD505" s="5"/>
      <c r="AE505" s="5"/>
      <c r="AF505" s="5"/>
    </row>
    <row r="506" spans="1:32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6"/>
      <c r="AD506" s="5"/>
      <c r="AE506" s="5"/>
      <c r="AF506" s="5"/>
    </row>
    <row r="507" spans="1:32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6"/>
      <c r="AD507" s="5"/>
      <c r="AE507" s="5"/>
      <c r="AF507" s="5"/>
    </row>
    <row r="508" spans="1:32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6"/>
      <c r="AD508" s="5"/>
      <c r="AE508" s="5"/>
      <c r="AF508" s="5"/>
    </row>
    <row r="509" spans="1:32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6"/>
      <c r="AD509" s="5"/>
      <c r="AE509" s="5"/>
      <c r="AF509" s="5"/>
    </row>
    <row r="510" spans="1:32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6"/>
      <c r="AD510" s="5"/>
      <c r="AE510" s="5"/>
      <c r="AF510" s="5"/>
    </row>
    <row r="511" spans="1:32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6"/>
      <c r="AD511" s="5"/>
      <c r="AE511" s="5"/>
      <c r="AF511" s="5"/>
    </row>
    <row r="512" spans="1:3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6"/>
      <c r="AD512" s="5"/>
      <c r="AE512" s="5"/>
      <c r="AF512" s="5"/>
    </row>
    <row r="513" spans="1:32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6"/>
      <c r="AD513" s="5"/>
      <c r="AE513" s="5"/>
      <c r="AF513" s="5"/>
    </row>
    <row r="514" spans="1:32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6"/>
      <c r="AD514" s="5"/>
      <c r="AE514" s="5"/>
      <c r="AF514" s="5"/>
    </row>
    <row r="515" spans="1:32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6"/>
      <c r="AD515" s="5"/>
      <c r="AE515" s="5"/>
      <c r="AF515" s="5"/>
    </row>
    <row r="516" spans="1:32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6"/>
      <c r="AD516" s="5"/>
      <c r="AE516" s="5"/>
      <c r="AF516" s="5"/>
    </row>
    <row r="517" spans="1:32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6"/>
      <c r="AD517" s="5"/>
      <c r="AE517" s="5"/>
      <c r="AF517" s="5"/>
    </row>
    <row r="518" spans="1:32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6"/>
      <c r="AD518" s="5"/>
      <c r="AE518" s="5"/>
      <c r="AF518" s="5"/>
    </row>
    <row r="519" spans="1:32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6"/>
      <c r="AD519" s="5"/>
      <c r="AE519" s="5"/>
      <c r="AF519" s="5"/>
    </row>
    <row r="520" spans="1:32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6"/>
      <c r="AD520" s="5"/>
      <c r="AE520" s="5"/>
      <c r="AF520" s="5"/>
    </row>
    <row r="521" spans="1:32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6"/>
      <c r="AD521" s="5"/>
      <c r="AE521" s="5"/>
      <c r="AF521" s="5"/>
    </row>
    <row r="522" spans="1:3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6"/>
      <c r="AD522" s="5"/>
      <c r="AE522" s="5"/>
      <c r="AF522" s="5"/>
    </row>
    <row r="523" spans="1:32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6"/>
      <c r="AD523" s="5"/>
      <c r="AE523" s="5"/>
      <c r="AF523" s="5"/>
    </row>
    <row r="524" spans="1:32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6"/>
      <c r="AD524" s="5"/>
      <c r="AE524" s="5"/>
      <c r="AF524" s="5"/>
    </row>
    <row r="525" spans="1:32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6"/>
      <c r="AD525" s="5"/>
      <c r="AE525" s="5"/>
      <c r="AF525" s="5"/>
    </row>
    <row r="526" spans="1:32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6"/>
      <c r="AD526" s="5"/>
      <c r="AE526" s="5"/>
      <c r="AF526" s="5"/>
    </row>
    <row r="527" spans="1:32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6"/>
      <c r="AD527" s="5"/>
      <c r="AE527" s="5"/>
      <c r="AF527" s="5"/>
    </row>
    <row r="528" spans="1:32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6"/>
      <c r="AD528" s="5"/>
      <c r="AE528" s="5"/>
      <c r="AF528" s="5"/>
    </row>
    <row r="529" spans="1:32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6"/>
      <c r="AD529" s="5"/>
      <c r="AE529" s="5"/>
      <c r="AF529" s="5"/>
    </row>
    <row r="530" spans="1:32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6"/>
      <c r="AD530" s="5"/>
      <c r="AE530" s="5"/>
      <c r="AF530" s="5"/>
    </row>
    <row r="531" spans="1:32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6"/>
      <c r="AD531" s="5"/>
      <c r="AE531" s="5"/>
      <c r="AF531" s="5"/>
    </row>
    <row r="532" spans="1: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6"/>
      <c r="AD532" s="5"/>
      <c r="AE532" s="5"/>
      <c r="AF532" s="5"/>
    </row>
    <row r="533" spans="1:32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6"/>
      <c r="AD533" s="5"/>
      <c r="AE533" s="5"/>
      <c r="AF533" s="5"/>
    </row>
    <row r="534" spans="1:32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6"/>
      <c r="AD534" s="5"/>
      <c r="AE534" s="5"/>
      <c r="AF534" s="5"/>
    </row>
    <row r="535" spans="1:32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6"/>
      <c r="AD535" s="5"/>
      <c r="AE535" s="5"/>
      <c r="AF535" s="5"/>
    </row>
    <row r="536" spans="1:32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6"/>
      <c r="AD536" s="5"/>
      <c r="AE536" s="5"/>
      <c r="AF536" s="5"/>
    </row>
    <row r="537" spans="1:32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6"/>
      <c r="AD537" s="5"/>
      <c r="AE537" s="5"/>
      <c r="AF537" s="5"/>
    </row>
    <row r="538" spans="1:32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6"/>
      <c r="AD538" s="5"/>
      <c r="AE538" s="5"/>
      <c r="AF538" s="5"/>
    </row>
    <row r="539" spans="1:32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6"/>
      <c r="AD539" s="5"/>
      <c r="AE539" s="5"/>
      <c r="AF539" s="5"/>
    </row>
    <row r="540" spans="1:32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6"/>
      <c r="AD540" s="5"/>
      <c r="AE540" s="5"/>
      <c r="AF540" s="5"/>
    </row>
    <row r="541" spans="1:32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6"/>
      <c r="AD541" s="5"/>
      <c r="AE541" s="5"/>
      <c r="AF541" s="5"/>
    </row>
    <row r="542" spans="1:3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6"/>
      <c r="AD542" s="5"/>
      <c r="AE542" s="5"/>
      <c r="AF542" s="5"/>
    </row>
    <row r="543" spans="1:32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6"/>
      <c r="AD543" s="5"/>
      <c r="AE543" s="5"/>
      <c r="AF543" s="5"/>
    </row>
    <row r="544" spans="1:32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6"/>
      <c r="AD544" s="5"/>
      <c r="AE544" s="5"/>
      <c r="AF544" s="5"/>
    </row>
    <row r="545" spans="1:32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6"/>
      <c r="AD545" s="5"/>
      <c r="AE545" s="5"/>
      <c r="AF545" s="5"/>
    </row>
    <row r="546" spans="1:32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6"/>
      <c r="AD546" s="5"/>
      <c r="AE546" s="5"/>
      <c r="AF546" s="5"/>
    </row>
    <row r="547" spans="1:32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6"/>
      <c r="AD547" s="5"/>
      <c r="AE547" s="5"/>
      <c r="AF547" s="5"/>
    </row>
    <row r="548" spans="1:32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6"/>
      <c r="AD548" s="5"/>
      <c r="AE548" s="5"/>
      <c r="AF548" s="5"/>
    </row>
    <row r="549" spans="1:32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6"/>
      <c r="AD549" s="5"/>
      <c r="AE549" s="5"/>
      <c r="AF549" s="5"/>
    </row>
    <row r="550" spans="1:32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6"/>
      <c r="AD550" s="5"/>
      <c r="AE550" s="5"/>
      <c r="AF550" s="5"/>
    </row>
    <row r="551" spans="1:32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6"/>
      <c r="AD551" s="5"/>
      <c r="AE551" s="5"/>
      <c r="AF551" s="5"/>
    </row>
    <row r="552" spans="1:3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6"/>
      <c r="AD552" s="5"/>
      <c r="AE552" s="5"/>
      <c r="AF552" s="5"/>
    </row>
    <row r="553" spans="1:32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6"/>
      <c r="AD553" s="5"/>
      <c r="AE553" s="5"/>
      <c r="AF553" s="5"/>
    </row>
    <row r="554" spans="1:32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6"/>
      <c r="AD554" s="5"/>
      <c r="AE554" s="5"/>
      <c r="AF554" s="5"/>
    </row>
    <row r="555" spans="1:32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6"/>
      <c r="AD555" s="5"/>
      <c r="AE555" s="5"/>
      <c r="AF555" s="5"/>
    </row>
    <row r="556" spans="1:32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6"/>
      <c r="AD556" s="5"/>
      <c r="AE556" s="5"/>
      <c r="AF556" s="5"/>
    </row>
    <row r="557" spans="1:32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6"/>
      <c r="AD557" s="5"/>
      <c r="AE557" s="5"/>
      <c r="AF557" s="5"/>
    </row>
    <row r="558" spans="1:32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6"/>
      <c r="AD558" s="5"/>
      <c r="AE558" s="5"/>
      <c r="AF558" s="5"/>
    </row>
    <row r="559" spans="1:32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6"/>
      <c r="AD559" s="5"/>
      <c r="AE559" s="5"/>
      <c r="AF559" s="5"/>
    </row>
    <row r="560" spans="1:32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6"/>
      <c r="AD560" s="5"/>
      <c r="AE560" s="5"/>
      <c r="AF560" s="5"/>
    </row>
    <row r="561" spans="1:32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6"/>
      <c r="AD561" s="5"/>
      <c r="AE561" s="5"/>
      <c r="AF561" s="5"/>
    </row>
    <row r="562" spans="1:3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6"/>
      <c r="AD562" s="5"/>
      <c r="AE562" s="5"/>
      <c r="AF562" s="5"/>
    </row>
    <row r="563" spans="1:32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6"/>
      <c r="AD563" s="5"/>
      <c r="AE563" s="5"/>
      <c r="AF563" s="5"/>
    </row>
    <row r="564" spans="1:32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6"/>
      <c r="AD564" s="5"/>
      <c r="AE564" s="5"/>
      <c r="AF564" s="5"/>
    </row>
    <row r="565" spans="1:32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6"/>
      <c r="AD565" s="5"/>
      <c r="AE565" s="5"/>
      <c r="AF565" s="5"/>
    </row>
    <row r="566" spans="1:32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6"/>
      <c r="AD566" s="5"/>
      <c r="AE566" s="5"/>
      <c r="AF566" s="5"/>
    </row>
    <row r="567" spans="1:32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6"/>
      <c r="AD567" s="5"/>
      <c r="AE567" s="5"/>
      <c r="AF567" s="5"/>
    </row>
    <row r="568" spans="1:32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6"/>
      <c r="AD568" s="5"/>
      <c r="AE568" s="5"/>
      <c r="AF568" s="5"/>
    </row>
    <row r="569" spans="1:32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6"/>
      <c r="AD569" s="5"/>
      <c r="AE569" s="5"/>
      <c r="AF569" s="5"/>
    </row>
    <row r="570" spans="1:32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6"/>
      <c r="AD570" s="5"/>
      <c r="AE570" s="5"/>
      <c r="AF570" s="5"/>
    </row>
    <row r="571" spans="1:32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6"/>
      <c r="AD571" s="5"/>
      <c r="AE571" s="5"/>
      <c r="AF571" s="5"/>
    </row>
    <row r="572" spans="1:3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6"/>
      <c r="AD572" s="5"/>
      <c r="AE572" s="5"/>
      <c r="AF572" s="5"/>
    </row>
    <row r="573" spans="1:32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6"/>
      <c r="AD573" s="5"/>
      <c r="AE573" s="5"/>
      <c r="AF573" s="5"/>
    </row>
    <row r="574" spans="1:32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6"/>
      <c r="AD574" s="5"/>
      <c r="AE574" s="5"/>
      <c r="AF574" s="5"/>
    </row>
    <row r="575" spans="1:32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6"/>
      <c r="AD575" s="5"/>
      <c r="AE575" s="5"/>
      <c r="AF575" s="5"/>
    </row>
    <row r="576" spans="1:32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6"/>
      <c r="AD576" s="5"/>
      <c r="AE576" s="5"/>
      <c r="AF576" s="5"/>
    </row>
    <row r="577" spans="1:32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6"/>
      <c r="AD577" s="5"/>
      <c r="AE577" s="5"/>
      <c r="AF577" s="5"/>
    </row>
    <row r="578" spans="1:32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6"/>
      <c r="AD578" s="5"/>
      <c r="AE578" s="5"/>
      <c r="AF578" s="5"/>
    </row>
    <row r="579" spans="1:32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6"/>
      <c r="AD579" s="5"/>
      <c r="AE579" s="5"/>
      <c r="AF579" s="5"/>
    </row>
    <row r="580" spans="1:32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6"/>
      <c r="AD580" s="5"/>
      <c r="AE580" s="5"/>
      <c r="AF580" s="5"/>
    </row>
    <row r="581" spans="1:32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6"/>
      <c r="AD581" s="5"/>
      <c r="AE581" s="5"/>
      <c r="AF581" s="5"/>
    </row>
    <row r="582" spans="1:3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6"/>
      <c r="AD582" s="5"/>
      <c r="AE582" s="5"/>
      <c r="AF582" s="5"/>
    </row>
    <row r="583" spans="1:32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6"/>
      <c r="AD583" s="5"/>
      <c r="AE583" s="5"/>
      <c r="AF583" s="5"/>
    </row>
    <row r="584" spans="1:32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6"/>
      <c r="AD584" s="5"/>
      <c r="AE584" s="5"/>
      <c r="AF584" s="5"/>
    </row>
    <row r="585" spans="1:32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6"/>
      <c r="AD585" s="5"/>
      <c r="AE585" s="5"/>
      <c r="AF585" s="5"/>
    </row>
    <row r="586" spans="1:32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6"/>
      <c r="AD586" s="5"/>
      <c r="AE586" s="5"/>
      <c r="AF586" s="5"/>
    </row>
    <row r="587" spans="1:32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6"/>
      <c r="AD587" s="5"/>
      <c r="AE587" s="5"/>
      <c r="AF587" s="5"/>
    </row>
    <row r="588" spans="1:32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6"/>
      <c r="AD588" s="5"/>
      <c r="AE588" s="5"/>
      <c r="AF588" s="5"/>
    </row>
    <row r="589" spans="1:32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6"/>
      <c r="AD589" s="5"/>
      <c r="AE589" s="5"/>
      <c r="AF589" s="5"/>
    </row>
    <row r="590" spans="1:32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6"/>
      <c r="AD590" s="5"/>
      <c r="AE590" s="5"/>
      <c r="AF590" s="5"/>
    </row>
    <row r="591" spans="1:32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6"/>
      <c r="AD591" s="5"/>
      <c r="AE591" s="5"/>
      <c r="AF591" s="5"/>
    </row>
    <row r="592" spans="1:3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6"/>
      <c r="AD592" s="5"/>
      <c r="AE592" s="5"/>
      <c r="AF592" s="5"/>
    </row>
    <row r="593" spans="1:32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6"/>
      <c r="AD593" s="5"/>
      <c r="AE593" s="5"/>
      <c r="AF593" s="5"/>
    </row>
    <row r="594" spans="1:32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6"/>
      <c r="AD594" s="5"/>
      <c r="AE594" s="5"/>
      <c r="AF594" s="5"/>
    </row>
    <row r="595" spans="1:32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6"/>
      <c r="AD595" s="5"/>
      <c r="AE595" s="5"/>
      <c r="AF595" s="5"/>
    </row>
    <row r="596" spans="1:32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6"/>
      <c r="AD596" s="5"/>
      <c r="AE596" s="5"/>
      <c r="AF596" s="5"/>
    </row>
    <row r="597" spans="1:32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6"/>
      <c r="AD597" s="5"/>
      <c r="AE597" s="5"/>
      <c r="AF597" s="5"/>
    </row>
    <row r="598" spans="1:32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6"/>
      <c r="AD598" s="5"/>
      <c r="AE598" s="5"/>
      <c r="AF598" s="5"/>
    </row>
    <row r="599" spans="1:32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6"/>
      <c r="AD599" s="5"/>
      <c r="AE599" s="5"/>
      <c r="AF599" s="5"/>
    </row>
    <row r="600" spans="1:32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6"/>
      <c r="AD600" s="5"/>
      <c r="AE600" s="5"/>
      <c r="AF600" s="5"/>
    </row>
    <row r="601" spans="1:32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6"/>
      <c r="AD601" s="5"/>
      <c r="AE601" s="5"/>
      <c r="AF601" s="5"/>
    </row>
    <row r="602" spans="1:3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6"/>
      <c r="AD602" s="5"/>
      <c r="AE602" s="5"/>
      <c r="AF602" s="5"/>
    </row>
    <row r="603" spans="1:32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6"/>
      <c r="AD603" s="5"/>
      <c r="AE603" s="5"/>
      <c r="AF603" s="5"/>
    </row>
    <row r="604" spans="1:32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6"/>
      <c r="AD604" s="5"/>
      <c r="AE604" s="5"/>
      <c r="AF604" s="5"/>
    </row>
    <row r="605" spans="1:32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6"/>
      <c r="AD605" s="5"/>
      <c r="AE605" s="5"/>
      <c r="AF605" s="5"/>
    </row>
    <row r="606" spans="1:32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6"/>
      <c r="AD606" s="5"/>
      <c r="AE606" s="5"/>
      <c r="AF606" s="5"/>
    </row>
    <row r="607" spans="1:32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6"/>
      <c r="AD607" s="5"/>
      <c r="AE607" s="5"/>
      <c r="AF607" s="5"/>
    </row>
    <row r="608" spans="1:32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6"/>
      <c r="AD608" s="5"/>
      <c r="AE608" s="5"/>
      <c r="AF608" s="5"/>
    </row>
    <row r="609" spans="1:32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6"/>
      <c r="AD609" s="5"/>
      <c r="AE609" s="5"/>
      <c r="AF609" s="5"/>
    </row>
    <row r="610" spans="1:32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6"/>
      <c r="AD610" s="5"/>
      <c r="AE610" s="5"/>
      <c r="AF610" s="5"/>
    </row>
    <row r="611" spans="1:32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6"/>
      <c r="AD611" s="5"/>
      <c r="AE611" s="5"/>
      <c r="AF611" s="5"/>
    </row>
    <row r="612" spans="1:3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6"/>
      <c r="AD612" s="5"/>
      <c r="AE612" s="5"/>
      <c r="AF612" s="5"/>
    </row>
    <row r="613" spans="1:32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6"/>
      <c r="AD613" s="5"/>
      <c r="AE613" s="5"/>
      <c r="AF613" s="5"/>
    </row>
    <row r="614" spans="1:32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6"/>
      <c r="AD614" s="5"/>
      <c r="AE614" s="5"/>
      <c r="AF614" s="5"/>
    </row>
    <row r="615" spans="1:32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6"/>
      <c r="AD615" s="5"/>
      <c r="AE615" s="5"/>
      <c r="AF615" s="5"/>
    </row>
    <row r="616" spans="1:32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6"/>
      <c r="AD616" s="5"/>
      <c r="AE616" s="5"/>
      <c r="AF616" s="5"/>
    </row>
    <row r="617" spans="1:32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6"/>
      <c r="AD617" s="5"/>
      <c r="AE617" s="5"/>
      <c r="AF617" s="5"/>
    </row>
    <row r="618" spans="1:32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6"/>
      <c r="AD618" s="5"/>
      <c r="AE618" s="5"/>
      <c r="AF618" s="5"/>
    </row>
    <row r="619" spans="1:32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6"/>
      <c r="AD619" s="5"/>
      <c r="AE619" s="5"/>
      <c r="AF619" s="5"/>
    </row>
    <row r="620" spans="1:32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6"/>
      <c r="AD620" s="5"/>
      <c r="AE620" s="5"/>
      <c r="AF620" s="5"/>
    </row>
    <row r="621" spans="1:32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6"/>
      <c r="AD621" s="5"/>
      <c r="AE621" s="5"/>
      <c r="AF621" s="5"/>
    </row>
    <row r="622" spans="1:3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6"/>
      <c r="AD622" s="5"/>
      <c r="AE622" s="5"/>
      <c r="AF622" s="5"/>
    </row>
    <row r="623" spans="1:32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6"/>
      <c r="AD623" s="5"/>
      <c r="AE623" s="5"/>
      <c r="AF623" s="5"/>
    </row>
    <row r="624" spans="1:32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6"/>
      <c r="AD624" s="5"/>
      <c r="AE624" s="5"/>
      <c r="AF624" s="5"/>
    </row>
    <row r="625" spans="1:32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6"/>
      <c r="AD625" s="5"/>
      <c r="AE625" s="5"/>
      <c r="AF625" s="5"/>
    </row>
    <row r="626" spans="1:32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6"/>
      <c r="AD626" s="5"/>
      <c r="AE626" s="5"/>
      <c r="AF626" s="5"/>
    </row>
    <row r="627" spans="1:32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6"/>
      <c r="AD627" s="5"/>
      <c r="AE627" s="5"/>
      <c r="AF627" s="5"/>
    </row>
    <row r="628" spans="1:32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6"/>
      <c r="AD628" s="5"/>
      <c r="AE628" s="5"/>
      <c r="AF628" s="5"/>
    </row>
    <row r="629" spans="1:32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6"/>
      <c r="AD629" s="5"/>
      <c r="AE629" s="5"/>
      <c r="AF629" s="5"/>
    </row>
    <row r="630" spans="1:32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6"/>
      <c r="AD630" s="5"/>
      <c r="AE630" s="5"/>
      <c r="AF630" s="5"/>
    </row>
    <row r="631" spans="1:32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6"/>
      <c r="AD631" s="5"/>
      <c r="AE631" s="5"/>
      <c r="AF631" s="5"/>
    </row>
    <row r="632" spans="1: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6"/>
      <c r="AD632" s="5"/>
      <c r="AE632" s="5"/>
      <c r="AF632" s="5"/>
    </row>
    <row r="633" spans="1:32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6"/>
      <c r="AD633" s="5"/>
      <c r="AE633" s="5"/>
      <c r="AF633" s="5"/>
    </row>
    <row r="634" spans="1:32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6"/>
      <c r="AD634" s="5"/>
      <c r="AE634" s="5"/>
      <c r="AF634" s="5"/>
    </row>
    <row r="635" spans="1:32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6"/>
      <c r="AD635" s="5"/>
      <c r="AE635" s="5"/>
      <c r="AF635" s="5"/>
    </row>
    <row r="636" spans="1:32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6"/>
      <c r="AD636" s="5"/>
      <c r="AE636" s="5"/>
      <c r="AF636" s="5"/>
    </row>
    <row r="637" spans="1:32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6"/>
      <c r="AD637" s="5"/>
      <c r="AE637" s="5"/>
      <c r="AF637" s="5"/>
    </row>
    <row r="638" spans="1:32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6"/>
      <c r="AD638" s="5"/>
      <c r="AE638" s="5"/>
      <c r="AF638" s="5"/>
    </row>
    <row r="639" spans="1:32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6"/>
      <c r="AD639" s="5"/>
      <c r="AE639" s="5"/>
      <c r="AF639" s="5"/>
    </row>
    <row r="640" spans="1:32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6"/>
      <c r="AD640" s="5"/>
      <c r="AE640" s="5"/>
      <c r="AF640" s="5"/>
    </row>
    <row r="641" spans="1:32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6"/>
      <c r="AD641" s="5"/>
      <c r="AE641" s="5"/>
      <c r="AF641" s="5"/>
    </row>
    <row r="642" spans="1:3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6"/>
      <c r="AD642" s="5"/>
      <c r="AE642" s="5"/>
      <c r="AF642" s="5"/>
    </row>
    <row r="643" spans="1:32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6"/>
      <c r="AD643" s="5"/>
      <c r="AE643" s="5"/>
      <c r="AF643" s="5"/>
    </row>
    <row r="644" spans="1:32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6"/>
      <c r="AD644" s="5"/>
      <c r="AE644" s="5"/>
      <c r="AF644" s="5"/>
    </row>
    <row r="645" spans="1:32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6"/>
      <c r="AD645" s="5"/>
      <c r="AE645" s="5"/>
      <c r="AF645" s="5"/>
    </row>
    <row r="646" spans="1:32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6"/>
      <c r="AD646" s="5"/>
      <c r="AE646" s="5"/>
      <c r="AF646" s="5"/>
    </row>
    <row r="647" spans="1:32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6"/>
      <c r="AD647" s="5"/>
      <c r="AE647" s="5"/>
      <c r="AF647" s="5"/>
    </row>
    <row r="648" spans="1:32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6"/>
      <c r="AD648" s="5"/>
      <c r="AE648" s="5"/>
      <c r="AF648" s="5"/>
    </row>
    <row r="649" spans="1:32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6"/>
      <c r="AD649" s="5"/>
      <c r="AE649" s="5"/>
      <c r="AF649" s="5"/>
    </row>
    <row r="650" spans="1:32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6"/>
      <c r="AD650" s="5"/>
      <c r="AE650" s="5"/>
      <c r="AF650" s="5"/>
    </row>
    <row r="651" spans="1:32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6"/>
      <c r="AD651" s="5"/>
      <c r="AE651" s="5"/>
      <c r="AF651" s="5"/>
    </row>
    <row r="652" spans="1:3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6"/>
      <c r="AD652" s="5"/>
      <c r="AE652" s="5"/>
      <c r="AF652" s="5"/>
    </row>
    <row r="653" spans="1:32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6"/>
      <c r="AD653" s="5"/>
      <c r="AE653" s="5"/>
      <c r="AF653" s="5"/>
    </row>
    <row r="654" spans="1:32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6"/>
      <c r="AD654" s="5"/>
      <c r="AE654" s="5"/>
      <c r="AF654" s="5"/>
    </row>
    <row r="655" spans="1:32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6"/>
      <c r="AD655" s="5"/>
      <c r="AE655" s="5"/>
      <c r="AF655" s="5"/>
    </row>
    <row r="656" spans="1:32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6"/>
      <c r="AD656" s="5"/>
      <c r="AE656" s="5"/>
      <c r="AF656" s="5"/>
    </row>
    <row r="657" spans="1:32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6"/>
      <c r="AD657" s="5"/>
      <c r="AE657" s="5"/>
      <c r="AF657" s="5"/>
    </row>
    <row r="658" spans="1:32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6"/>
      <c r="AD658" s="5"/>
      <c r="AE658" s="5"/>
      <c r="AF658" s="5"/>
    </row>
    <row r="659" spans="1:32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6"/>
      <c r="AD659" s="5"/>
      <c r="AE659" s="5"/>
      <c r="AF659" s="5"/>
    </row>
    <row r="660" spans="1:32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6"/>
      <c r="AD660" s="5"/>
      <c r="AE660" s="5"/>
      <c r="AF660" s="5"/>
    </row>
    <row r="661" spans="1:32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6"/>
      <c r="AD661" s="5"/>
      <c r="AE661" s="5"/>
      <c r="AF661" s="5"/>
    </row>
    <row r="662" spans="1:3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6"/>
      <c r="AD662" s="5"/>
      <c r="AE662" s="5"/>
      <c r="AF662" s="5"/>
    </row>
    <row r="663" spans="1:32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6"/>
      <c r="AD663" s="5"/>
      <c r="AE663" s="5"/>
      <c r="AF663" s="5"/>
    </row>
    <row r="664" spans="1:32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6"/>
      <c r="AD664" s="5"/>
      <c r="AE664" s="5"/>
      <c r="AF664" s="5"/>
    </row>
    <row r="665" spans="1:32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6"/>
      <c r="AD665" s="5"/>
      <c r="AE665" s="5"/>
      <c r="AF665" s="5"/>
    </row>
    <row r="666" spans="1:32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6"/>
      <c r="AD666" s="5"/>
      <c r="AE666" s="5"/>
      <c r="AF666" s="5"/>
    </row>
    <row r="667" spans="1:32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6"/>
      <c r="AD667" s="5"/>
      <c r="AE667" s="5"/>
      <c r="AF667" s="5"/>
    </row>
    <row r="668" spans="1:32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6"/>
      <c r="AD668" s="5"/>
      <c r="AE668" s="5"/>
      <c r="AF668" s="5"/>
    </row>
    <row r="669" spans="1:32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6"/>
      <c r="AD669" s="5"/>
      <c r="AE669" s="5"/>
      <c r="AF669" s="5"/>
    </row>
    <row r="670" spans="1:32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6"/>
      <c r="AD670" s="5"/>
      <c r="AE670" s="5"/>
      <c r="AF670" s="5"/>
    </row>
    <row r="671" spans="1:32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6"/>
      <c r="AD671" s="5"/>
      <c r="AE671" s="5"/>
      <c r="AF671" s="5"/>
    </row>
    <row r="672" spans="1:3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6"/>
      <c r="AD672" s="5"/>
      <c r="AE672" s="5"/>
      <c r="AF672" s="5"/>
    </row>
    <row r="673" spans="1:32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6"/>
      <c r="AD673" s="5"/>
      <c r="AE673" s="5"/>
      <c r="AF673" s="5"/>
    </row>
    <row r="674" spans="1:32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6"/>
      <c r="AD674" s="5"/>
      <c r="AE674" s="5"/>
      <c r="AF674" s="5"/>
    </row>
    <row r="675" spans="1:32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6"/>
      <c r="AD675" s="5"/>
      <c r="AE675" s="5"/>
      <c r="AF675" s="5"/>
    </row>
    <row r="676" spans="1:32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6"/>
      <c r="AD676" s="5"/>
      <c r="AE676" s="5"/>
      <c r="AF676" s="5"/>
    </row>
    <row r="677" spans="1:32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6"/>
      <c r="AD677" s="5"/>
      <c r="AE677" s="5"/>
      <c r="AF677" s="5"/>
    </row>
    <row r="678" spans="1:32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6"/>
      <c r="AD678" s="5"/>
      <c r="AE678" s="5"/>
      <c r="AF678" s="5"/>
    </row>
    <row r="679" spans="1:32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6"/>
      <c r="AD679" s="5"/>
      <c r="AE679" s="5"/>
      <c r="AF679" s="5"/>
    </row>
    <row r="680" spans="1:32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6"/>
      <c r="AD680" s="5"/>
      <c r="AE680" s="5"/>
      <c r="AF680" s="5"/>
    </row>
    <row r="681" spans="1:32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6"/>
      <c r="AD681" s="5"/>
      <c r="AE681" s="5"/>
      <c r="AF681" s="5"/>
    </row>
    <row r="682" spans="1:3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6"/>
      <c r="AD682" s="5"/>
      <c r="AE682" s="5"/>
      <c r="AF682" s="5"/>
    </row>
    <row r="683" spans="1:32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6"/>
      <c r="AD683" s="5"/>
      <c r="AE683" s="5"/>
      <c r="AF683" s="5"/>
    </row>
    <row r="684" spans="1:32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6"/>
      <c r="AD684" s="5"/>
      <c r="AE684" s="5"/>
      <c r="AF684" s="5"/>
    </row>
    <row r="685" spans="1:32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6"/>
      <c r="AD685" s="5"/>
      <c r="AE685" s="5"/>
      <c r="AF685" s="5"/>
    </row>
    <row r="686" spans="1:32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6"/>
      <c r="AD686" s="5"/>
      <c r="AE686" s="5"/>
      <c r="AF686" s="5"/>
    </row>
    <row r="687" spans="1:32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6"/>
      <c r="AD687" s="5"/>
      <c r="AE687" s="5"/>
      <c r="AF687" s="5"/>
    </row>
    <row r="688" spans="1:32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6"/>
      <c r="AD688" s="5"/>
      <c r="AE688" s="5"/>
      <c r="AF688" s="5"/>
    </row>
    <row r="689" spans="1:32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6"/>
      <c r="AD689" s="5"/>
      <c r="AE689" s="5"/>
      <c r="AF689" s="5"/>
    </row>
    <row r="690" spans="1:32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6"/>
      <c r="AD690" s="5"/>
      <c r="AE690" s="5"/>
      <c r="AF690" s="5"/>
    </row>
    <row r="691" spans="1:32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6"/>
      <c r="AD691" s="5"/>
      <c r="AE691" s="5"/>
      <c r="AF691" s="5"/>
    </row>
    <row r="692" spans="1:3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6"/>
      <c r="AD692" s="5"/>
      <c r="AE692" s="5"/>
      <c r="AF692" s="5"/>
    </row>
    <row r="693" spans="1:32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6"/>
      <c r="AD693" s="5"/>
      <c r="AE693" s="5"/>
      <c r="AF693" s="5"/>
    </row>
    <row r="694" spans="1:32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6"/>
      <c r="AD694" s="5"/>
      <c r="AE694" s="5"/>
      <c r="AF694" s="5"/>
    </row>
    <row r="695" spans="1:32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6"/>
      <c r="AD695" s="5"/>
      <c r="AE695" s="5"/>
      <c r="AF695" s="5"/>
    </row>
    <row r="696" spans="1:32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6"/>
      <c r="AD696" s="5"/>
      <c r="AE696" s="5"/>
      <c r="AF696" s="5"/>
    </row>
    <row r="697" spans="1:32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6"/>
      <c r="AD697" s="5"/>
      <c r="AE697" s="5"/>
      <c r="AF697" s="5"/>
    </row>
    <row r="698" spans="1:32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6"/>
      <c r="AD698" s="5"/>
      <c r="AE698" s="5"/>
      <c r="AF698" s="5"/>
    </row>
    <row r="699" spans="1:32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6"/>
      <c r="AD699" s="5"/>
      <c r="AE699" s="5"/>
      <c r="AF699" s="5"/>
    </row>
    <row r="700" spans="1:32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6"/>
      <c r="AD700" s="5"/>
      <c r="AE700" s="5"/>
      <c r="AF700" s="5"/>
    </row>
    <row r="701" spans="1:32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6"/>
      <c r="AD701" s="5"/>
      <c r="AE701" s="5"/>
      <c r="AF701" s="5"/>
    </row>
    <row r="702" spans="1:3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6"/>
      <c r="AD702" s="5"/>
      <c r="AE702" s="5"/>
      <c r="AF702" s="5"/>
    </row>
    <row r="703" spans="1:32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6"/>
      <c r="AD703" s="5"/>
      <c r="AE703" s="5"/>
      <c r="AF703" s="5"/>
    </row>
    <row r="704" spans="1:32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6"/>
      <c r="AD704" s="5"/>
      <c r="AE704" s="5"/>
      <c r="AF704" s="5"/>
    </row>
    <row r="705" spans="1:32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6"/>
      <c r="AD705" s="5"/>
      <c r="AE705" s="5"/>
      <c r="AF705" s="5"/>
    </row>
    <row r="706" spans="1:32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6"/>
      <c r="AD706" s="5"/>
      <c r="AE706" s="5"/>
      <c r="AF706" s="5"/>
    </row>
    <row r="707" spans="1:32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6"/>
      <c r="AD707" s="5"/>
      <c r="AE707" s="5"/>
      <c r="AF707" s="5"/>
    </row>
    <row r="708" spans="1:32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6"/>
      <c r="AD708" s="5"/>
      <c r="AE708" s="5"/>
      <c r="AF708" s="5"/>
    </row>
    <row r="709" spans="1:32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6"/>
      <c r="AD709" s="5"/>
      <c r="AE709" s="5"/>
      <c r="AF709" s="5"/>
    </row>
    <row r="710" spans="1:32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6"/>
      <c r="AD710" s="5"/>
      <c r="AE710" s="5"/>
      <c r="AF710" s="5"/>
    </row>
    <row r="711" spans="1:32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6"/>
      <c r="AD711" s="5"/>
      <c r="AE711" s="5"/>
      <c r="AF711" s="5"/>
    </row>
    <row r="712" spans="1:3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6"/>
      <c r="AD712" s="5"/>
      <c r="AE712" s="5"/>
      <c r="AF712" s="5"/>
    </row>
    <row r="713" spans="1:32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6"/>
      <c r="AD713" s="5"/>
      <c r="AE713" s="5"/>
      <c r="AF713" s="5"/>
    </row>
    <row r="714" spans="1:32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6"/>
      <c r="AD714" s="5"/>
      <c r="AE714" s="5"/>
      <c r="AF714" s="5"/>
    </row>
    <row r="715" spans="1:32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6"/>
      <c r="AD715" s="5"/>
      <c r="AE715" s="5"/>
      <c r="AF715" s="5"/>
    </row>
    <row r="716" spans="1:32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6"/>
      <c r="AD716" s="5"/>
      <c r="AE716" s="5"/>
      <c r="AF716" s="5"/>
    </row>
    <row r="717" spans="1:32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6"/>
      <c r="AD717" s="5"/>
      <c r="AE717" s="5"/>
      <c r="AF717" s="5"/>
    </row>
    <row r="718" spans="1:32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6"/>
      <c r="AD718" s="5"/>
      <c r="AE718" s="5"/>
      <c r="AF718" s="5"/>
    </row>
    <row r="719" spans="1:32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6"/>
      <c r="AD719" s="5"/>
      <c r="AE719" s="5"/>
      <c r="AF719" s="5"/>
    </row>
    <row r="720" spans="1:32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6"/>
      <c r="AD720" s="5"/>
      <c r="AE720" s="5"/>
      <c r="AF720" s="5"/>
    </row>
    <row r="721" spans="1:32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6"/>
      <c r="AD721" s="5"/>
      <c r="AE721" s="5"/>
      <c r="AF721" s="5"/>
    </row>
    <row r="722" spans="1:3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6"/>
      <c r="AD722" s="5"/>
      <c r="AE722" s="5"/>
      <c r="AF722" s="5"/>
    </row>
    <row r="723" spans="1:32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6"/>
      <c r="AD723" s="5"/>
      <c r="AE723" s="5"/>
      <c r="AF723" s="5"/>
    </row>
    <row r="724" spans="1:32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6"/>
      <c r="AD724" s="5"/>
      <c r="AE724" s="5"/>
      <c r="AF724" s="5"/>
    </row>
    <row r="725" spans="1:32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6"/>
      <c r="AD725" s="5"/>
      <c r="AE725" s="5"/>
      <c r="AF725" s="5"/>
    </row>
    <row r="726" spans="1:32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6"/>
      <c r="AD726" s="5"/>
      <c r="AE726" s="5"/>
      <c r="AF726" s="5"/>
    </row>
    <row r="727" spans="1:32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6"/>
      <c r="AD727" s="5"/>
      <c r="AE727" s="5"/>
      <c r="AF727" s="5"/>
    </row>
    <row r="728" spans="1:32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6"/>
      <c r="AD728" s="5"/>
      <c r="AE728" s="5"/>
      <c r="AF728" s="5"/>
    </row>
    <row r="729" spans="1:32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6"/>
      <c r="AD729" s="5"/>
      <c r="AE729" s="5"/>
      <c r="AF729" s="5"/>
    </row>
    <row r="730" spans="1:32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6"/>
      <c r="AD730" s="5"/>
      <c r="AE730" s="5"/>
      <c r="AF730" s="5"/>
    </row>
    <row r="731" spans="1:32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6"/>
      <c r="AD731" s="5"/>
      <c r="AE731" s="5"/>
      <c r="AF731" s="5"/>
    </row>
    <row r="732" spans="1: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6"/>
      <c r="AD732" s="5"/>
      <c r="AE732" s="5"/>
      <c r="AF732" s="5"/>
    </row>
    <row r="733" spans="1:32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6"/>
      <c r="AD733" s="5"/>
      <c r="AE733" s="5"/>
      <c r="AF733" s="5"/>
    </row>
    <row r="734" spans="1:32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6"/>
      <c r="AD734" s="5"/>
      <c r="AE734" s="5"/>
      <c r="AF734" s="5"/>
    </row>
    <row r="735" spans="1:32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6"/>
      <c r="AD735" s="5"/>
      <c r="AE735" s="5"/>
      <c r="AF735" s="5"/>
    </row>
    <row r="736" spans="1:32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6"/>
      <c r="AD736" s="5"/>
      <c r="AE736" s="5"/>
      <c r="AF736" s="5"/>
    </row>
    <row r="737" spans="1:32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6"/>
      <c r="AD737" s="5"/>
      <c r="AE737" s="5"/>
      <c r="AF737" s="5"/>
    </row>
    <row r="738" spans="1:32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6"/>
      <c r="AD738" s="5"/>
      <c r="AE738" s="5"/>
      <c r="AF738" s="5"/>
    </row>
    <row r="739" spans="1:32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6"/>
      <c r="AD739" s="5"/>
      <c r="AE739" s="5"/>
      <c r="AF739" s="5"/>
    </row>
    <row r="740" spans="1:32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6"/>
      <c r="AD740" s="5"/>
      <c r="AE740" s="5"/>
      <c r="AF740" s="5"/>
    </row>
    <row r="741" spans="1:32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6"/>
      <c r="AD741" s="5"/>
      <c r="AE741" s="5"/>
      <c r="AF741" s="5"/>
    </row>
    <row r="742" spans="1:3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6"/>
      <c r="AD742" s="5"/>
      <c r="AE742" s="5"/>
      <c r="AF742" s="5"/>
    </row>
    <row r="743" spans="1:32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6"/>
      <c r="AD743" s="5"/>
      <c r="AE743" s="5"/>
      <c r="AF743" s="5"/>
    </row>
    <row r="744" spans="1:32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6"/>
      <c r="AD744" s="5"/>
      <c r="AE744" s="5"/>
      <c r="AF744" s="5"/>
    </row>
    <row r="745" spans="1:32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6"/>
      <c r="AD745" s="5"/>
      <c r="AE745" s="5"/>
      <c r="AF745" s="5"/>
    </row>
    <row r="746" spans="1:32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6"/>
      <c r="AD746" s="5"/>
      <c r="AE746" s="5"/>
      <c r="AF746" s="5"/>
    </row>
    <row r="747" spans="1:32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6"/>
      <c r="AD747" s="5"/>
      <c r="AE747" s="5"/>
      <c r="AF747" s="5"/>
    </row>
    <row r="748" spans="1:32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6"/>
      <c r="AD748" s="5"/>
      <c r="AE748" s="5"/>
      <c r="AF748" s="5"/>
    </row>
    <row r="749" spans="1:32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6"/>
      <c r="AD749" s="5"/>
      <c r="AE749" s="5"/>
      <c r="AF749" s="5"/>
    </row>
    <row r="750" spans="1:32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6"/>
      <c r="AD750" s="5"/>
      <c r="AE750" s="5"/>
      <c r="AF750" s="5"/>
    </row>
    <row r="751" spans="1:32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6"/>
      <c r="AD751" s="5"/>
      <c r="AE751" s="5"/>
      <c r="AF751" s="5"/>
    </row>
    <row r="752" spans="1:3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6"/>
      <c r="AD752" s="5"/>
      <c r="AE752" s="5"/>
      <c r="AF752" s="5"/>
    </row>
    <row r="753" spans="1:32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6"/>
      <c r="AD753" s="5"/>
      <c r="AE753" s="5"/>
      <c r="AF753" s="5"/>
    </row>
    <row r="754" spans="1:32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6"/>
      <c r="AD754" s="5"/>
      <c r="AE754" s="5"/>
      <c r="AF754" s="5"/>
    </row>
    <row r="755" spans="1:32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6"/>
      <c r="AD755" s="5"/>
      <c r="AE755" s="5"/>
      <c r="AF755" s="5"/>
    </row>
    <row r="756" spans="1:32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6"/>
      <c r="AD756" s="5"/>
      <c r="AE756" s="5"/>
      <c r="AF756" s="5"/>
    </row>
    <row r="757" spans="1:32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6"/>
      <c r="AD757" s="5"/>
      <c r="AE757" s="5"/>
      <c r="AF757" s="5"/>
    </row>
    <row r="758" spans="1:32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6"/>
      <c r="AD758" s="5"/>
      <c r="AE758" s="5"/>
      <c r="AF758" s="5"/>
    </row>
    <row r="759" spans="1:32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6"/>
      <c r="AD759" s="5"/>
      <c r="AE759" s="5"/>
      <c r="AF759" s="5"/>
    </row>
    <row r="760" spans="1:32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6"/>
      <c r="AD760" s="5"/>
      <c r="AE760" s="5"/>
      <c r="AF760" s="5"/>
    </row>
    <row r="761" spans="1:32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6"/>
      <c r="AD761" s="5"/>
      <c r="AE761" s="5"/>
      <c r="AF761" s="5"/>
    </row>
    <row r="762" spans="1:3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6"/>
      <c r="AD762" s="5"/>
      <c r="AE762" s="5"/>
      <c r="AF762" s="5"/>
    </row>
    <row r="763" spans="1:32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6"/>
      <c r="AD763" s="5"/>
      <c r="AE763" s="5"/>
      <c r="AF763" s="5"/>
    </row>
    <row r="764" spans="1:32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6"/>
      <c r="AD764" s="5"/>
      <c r="AE764" s="5"/>
      <c r="AF764" s="5"/>
    </row>
    <row r="765" spans="1:32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6"/>
      <c r="AD765" s="5"/>
      <c r="AE765" s="5"/>
      <c r="AF765" s="5"/>
    </row>
    <row r="766" spans="1:32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6"/>
      <c r="AD766" s="5"/>
      <c r="AE766" s="5"/>
      <c r="AF766" s="5"/>
    </row>
    <row r="767" spans="1:32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6"/>
      <c r="AD767" s="5"/>
      <c r="AE767" s="5"/>
      <c r="AF767" s="5"/>
    </row>
    <row r="768" spans="1:32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6"/>
      <c r="AD768" s="5"/>
      <c r="AE768" s="5"/>
      <c r="AF768" s="5"/>
    </row>
    <row r="769" spans="1:32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6"/>
      <c r="AD769" s="5"/>
      <c r="AE769" s="5"/>
      <c r="AF769" s="5"/>
    </row>
    <row r="770" spans="1:32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6"/>
      <c r="AD770" s="5"/>
      <c r="AE770" s="5"/>
      <c r="AF770" s="5"/>
    </row>
    <row r="771" spans="1:32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6"/>
      <c r="AD771" s="5"/>
      <c r="AE771" s="5"/>
      <c r="AF771" s="5"/>
    </row>
    <row r="772" spans="1:3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6"/>
      <c r="AD772" s="5"/>
      <c r="AE772" s="5"/>
      <c r="AF772" s="5"/>
    </row>
    <row r="773" spans="1:32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6"/>
      <c r="AD773" s="5"/>
      <c r="AE773" s="5"/>
      <c r="AF773" s="5"/>
    </row>
    <row r="774" spans="1:32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6"/>
      <c r="AD774" s="5"/>
      <c r="AE774" s="5"/>
      <c r="AF774" s="5"/>
    </row>
    <row r="775" spans="1:32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6"/>
      <c r="AD775" s="5"/>
      <c r="AE775" s="5"/>
      <c r="AF775" s="5"/>
    </row>
    <row r="776" spans="1:32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6"/>
      <c r="AD776" s="5"/>
      <c r="AE776" s="5"/>
      <c r="AF776" s="5"/>
    </row>
    <row r="777" spans="1:32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6"/>
      <c r="AD777" s="5"/>
      <c r="AE777" s="5"/>
      <c r="AF777" s="5"/>
    </row>
    <row r="778" spans="1:32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6"/>
      <c r="AD778" s="5"/>
      <c r="AE778" s="5"/>
      <c r="AF778" s="5"/>
    </row>
    <row r="779" spans="1:32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6"/>
      <c r="AD779" s="5"/>
      <c r="AE779" s="5"/>
      <c r="AF779" s="5"/>
    </row>
    <row r="780" spans="1:32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6"/>
      <c r="AD780" s="5"/>
      <c r="AE780" s="5"/>
      <c r="AF780" s="5"/>
    </row>
    <row r="781" spans="1:32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6"/>
      <c r="AD781" s="5"/>
      <c r="AE781" s="5"/>
      <c r="AF781" s="5"/>
    </row>
    <row r="782" spans="1:3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6"/>
      <c r="AD782" s="5"/>
      <c r="AE782" s="5"/>
      <c r="AF782" s="5"/>
    </row>
    <row r="783" spans="1:32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6"/>
      <c r="AD783" s="5"/>
      <c r="AE783" s="5"/>
      <c r="AF783" s="5"/>
    </row>
    <row r="784" spans="1:32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6"/>
      <c r="AD784" s="5"/>
      <c r="AE784" s="5"/>
      <c r="AF784" s="5"/>
    </row>
    <row r="785" spans="1:32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6"/>
      <c r="AD785" s="5"/>
      <c r="AE785" s="5"/>
      <c r="AF785" s="5"/>
    </row>
    <row r="786" spans="1:32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6"/>
      <c r="AD786" s="5"/>
      <c r="AE786" s="5"/>
      <c r="AF786" s="5"/>
    </row>
    <row r="787" spans="1:32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6"/>
      <c r="AD787" s="5"/>
      <c r="AE787" s="5"/>
      <c r="AF787" s="5"/>
    </row>
    <row r="788" spans="1:32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6"/>
      <c r="AD788" s="5"/>
      <c r="AE788" s="5"/>
      <c r="AF788" s="5"/>
    </row>
    <row r="789" spans="1:32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6"/>
      <c r="AD789" s="5"/>
      <c r="AE789" s="5"/>
      <c r="AF789" s="5"/>
    </row>
    <row r="790" spans="1:32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6"/>
      <c r="AD790" s="5"/>
      <c r="AE790" s="5"/>
      <c r="AF790" s="5"/>
    </row>
    <row r="791" spans="1:32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6"/>
      <c r="AD791" s="5"/>
      <c r="AE791" s="5"/>
      <c r="AF791" s="5"/>
    </row>
    <row r="792" spans="1:3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6"/>
      <c r="AD792" s="5"/>
      <c r="AE792" s="5"/>
      <c r="AF792" s="5"/>
    </row>
    <row r="793" spans="1:32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6"/>
      <c r="AD793" s="5"/>
      <c r="AE793" s="5"/>
      <c r="AF793" s="5"/>
    </row>
    <row r="794" spans="1:32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6"/>
      <c r="AD794" s="5"/>
      <c r="AE794" s="5"/>
      <c r="AF794" s="5"/>
    </row>
    <row r="795" spans="1:32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6"/>
      <c r="AD795" s="5"/>
      <c r="AE795" s="5"/>
      <c r="AF795" s="5"/>
    </row>
    <row r="796" spans="1:32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6"/>
      <c r="AD796" s="5"/>
      <c r="AE796" s="5"/>
      <c r="AF796" s="5"/>
    </row>
    <row r="797" spans="1:32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6"/>
      <c r="AD797" s="5"/>
      <c r="AE797" s="5"/>
      <c r="AF797" s="5"/>
    </row>
    <row r="798" spans="1:32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6"/>
      <c r="AD798" s="5"/>
      <c r="AE798" s="5"/>
      <c r="AF798" s="5"/>
    </row>
    <row r="799" spans="1:32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6"/>
      <c r="AD799" s="5"/>
      <c r="AE799" s="5"/>
      <c r="AF799" s="5"/>
    </row>
    <row r="800" spans="1:32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6"/>
      <c r="AD800" s="5"/>
      <c r="AE800" s="5"/>
      <c r="AF800" s="5"/>
    </row>
    <row r="801" spans="1:32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6"/>
      <c r="AD801" s="5"/>
      <c r="AE801" s="5"/>
      <c r="AF801" s="5"/>
    </row>
    <row r="802" spans="1:3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6"/>
      <c r="AD802" s="5"/>
      <c r="AE802" s="5"/>
      <c r="AF802" s="5"/>
    </row>
    <row r="803" spans="1:32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6"/>
      <c r="AD803" s="5"/>
      <c r="AE803" s="5"/>
      <c r="AF803" s="5"/>
    </row>
    <row r="804" spans="1:32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6"/>
      <c r="AD804" s="5"/>
      <c r="AE804" s="5"/>
      <c r="AF804" s="5"/>
    </row>
    <row r="805" spans="1:32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6"/>
      <c r="AD805" s="5"/>
      <c r="AE805" s="5"/>
      <c r="AF805" s="5"/>
    </row>
    <row r="806" spans="1:32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6"/>
      <c r="AD806" s="5"/>
      <c r="AE806" s="5"/>
      <c r="AF806" s="5"/>
    </row>
    <row r="807" spans="1:32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6"/>
      <c r="AD807" s="5"/>
      <c r="AE807" s="5"/>
      <c r="AF807" s="5"/>
    </row>
    <row r="808" spans="1:32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6"/>
      <c r="AD808" s="5"/>
      <c r="AE808" s="5"/>
      <c r="AF808" s="5"/>
    </row>
    <row r="809" spans="1:32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6"/>
      <c r="AD809" s="5"/>
      <c r="AE809" s="5"/>
      <c r="AF809" s="5"/>
    </row>
    <row r="810" spans="1:32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6"/>
      <c r="AD810" s="5"/>
      <c r="AE810" s="5"/>
      <c r="AF810" s="5"/>
    </row>
    <row r="811" spans="1:32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6"/>
      <c r="AD811" s="5"/>
      <c r="AE811" s="5"/>
      <c r="AF811" s="5"/>
    </row>
    <row r="812" spans="1:3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6"/>
      <c r="AD812" s="5"/>
      <c r="AE812" s="5"/>
      <c r="AF812" s="5"/>
    </row>
    <row r="813" spans="1:32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6"/>
      <c r="AD813" s="5"/>
      <c r="AE813" s="5"/>
      <c r="AF813" s="5"/>
    </row>
    <row r="814" spans="1:32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6"/>
      <c r="AD814" s="5"/>
      <c r="AE814" s="5"/>
      <c r="AF814" s="5"/>
    </row>
    <row r="815" spans="1:32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6"/>
      <c r="AD815" s="5"/>
      <c r="AE815" s="5"/>
      <c r="AF815" s="5"/>
    </row>
    <row r="816" spans="1:32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6"/>
      <c r="AD816" s="5"/>
      <c r="AE816" s="5"/>
      <c r="AF816" s="5"/>
    </row>
    <row r="817" spans="1:32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6"/>
      <c r="AD817" s="5"/>
      <c r="AE817" s="5"/>
      <c r="AF817" s="5"/>
    </row>
    <row r="818" spans="1:32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6"/>
      <c r="AD818" s="5"/>
      <c r="AE818" s="5"/>
      <c r="AF818" s="5"/>
    </row>
    <row r="819" spans="1:32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6"/>
      <c r="AD819" s="5"/>
      <c r="AE819" s="5"/>
      <c r="AF819" s="5"/>
    </row>
    <row r="820" spans="1:32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6"/>
      <c r="AD820" s="5"/>
      <c r="AE820" s="5"/>
      <c r="AF820" s="5"/>
    </row>
    <row r="821" spans="1:32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6"/>
      <c r="AD821" s="5"/>
      <c r="AE821" s="5"/>
      <c r="AF821" s="5"/>
    </row>
    <row r="822" spans="1:3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6"/>
      <c r="AD822" s="5"/>
      <c r="AE822" s="5"/>
      <c r="AF822" s="5"/>
    </row>
    <row r="823" spans="1:32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6"/>
      <c r="AD823" s="5"/>
      <c r="AE823" s="5"/>
      <c r="AF823" s="5"/>
    </row>
    <row r="824" spans="1:32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6"/>
      <c r="AD824" s="5"/>
      <c r="AE824" s="5"/>
      <c r="AF824" s="5"/>
    </row>
    <row r="825" spans="1:32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6"/>
      <c r="AD825" s="5"/>
      <c r="AE825" s="5"/>
      <c r="AF825" s="5"/>
    </row>
    <row r="826" spans="1:32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6"/>
      <c r="AD826" s="5"/>
      <c r="AE826" s="5"/>
      <c r="AF826" s="5"/>
    </row>
    <row r="827" spans="1:32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6"/>
      <c r="AD827" s="5"/>
      <c r="AE827" s="5"/>
      <c r="AF827" s="5"/>
    </row>
    <row r="828" spans="1:32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6"/>
      <c r="AD828" s="5"/>
      <c r="AE828" s="5"/>
      <c r="AF828" s="5"/>
    </row>
    <row r="829" spans="1:32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6"/>
      <c r="AD829" s="5"/>
      <c r="AE829" s="5"/>
      <c r="AF829" s="5"/>
    </row>
    <row r="830" spans="1:32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6"/>
      <c r="AD830" s="5"/>
      <c r="AE830" s="5"/>
      <c r="AF830" s="5"/>
    </row>
    <row r="831" spans="1:32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6"/>
      <c r="AD831" s="5"/>
      <c r="AE831" s="5"/>
      <c r="AF831" s="5"/>
    </row>
    <row r="832" spans="1: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6"/>
      <c r="AD832" s="5"/>
      <c r="AE832" s="5"/>
      <c r="AF832" s="5"/>
    </row>
    <row r="833" spans="1:32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6"/>
      <c r="AD833" s="5"/>
      <c r="AE833" s="5"/>
      <c r="AF833" s="5"/>
    </row>
    <row r="834" spans="1:32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6"/>
      <c r="AD834" s="5"/>
      <c r="AE834" s="5"/>
      <c r="AF834" s="5"/>
    </row>
    <row r="835" spans="1:32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6"/>
      <c r="AD835" s="5"/>
      <c r="AE835" s="5"/>
      <c r="AF835" s="5"/>
    </row>
    <row r="836" spans="1:32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6"/>
      <c r="AD836" s="5"/>
      <c r="AE836" s="5"/>
      <c r="AF836" s="5"/>
    </row>
    <row r="837" spans="1:32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6"/>
      <c r="AD837" s="5"/>
      <c r="AE837" s="5"/>
      <c r="AF837" s="5"/>
    </row>
    <row r="838" spans="1:32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6"/>
      <c r="AD838" s="5"/>
      <c r="AE838" s="5"/>
      <c r="AF838" s="5"/>
    </row>
    <row r="839" spans="1:32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6"/>
      <c r="AD839" s="5"/>
      <c r="AE839" s="5"/>
      <c r="AF839" s="5"/>
    </row>
    <row r="840" spans="1:32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6"/>
      <c r="AD840" s="5"/>
      <c r="AE840" s="5"/>
      <c r="AF840" s="5"/>
    </row>
    <row r="841" spans="1:32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6"/>
      <c r="AD841" s="5"/>
      <c r="AE841" s="5"/>
      <c r="AF841" s="5"/>
    </row>
    <row r="842" spans="1:3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6"/>
      <c r="AD842" s="5"/>
      <c r="AE842" s="5"/>
      <c r="AF842" s="5"/>
    </row>
    <row r="843" spans="1:32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6"/>
      <c r="AD843" s="5"/>
      <c r="AE843" s="5"/>
      <c r="AF843" s="5"/>
    </row>
    <row r="844" spans="1:32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6"/>
      <c r="AD844" s="5"/>
      <c r="AE844" s="5"/>
      <c r="AF844" s="5"/>
    </row>
    <row r="845" spans="1:32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6"/>
      <c r="AD845" s="5"/>
      <c r="AE845" s="5"/>
      <c r="AF845" s="5"/>
    </row>
    <row r="846" spans="1:32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6"/>
      <c r="AD846" s="5"/>
      <c r="AE846" s="5"/>
      <c r="AF846" s="5"/>
    </row>
    <row r="847" spans="1:32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6"/>
      <c r="AD847" s="5"/>
      <c r="AE847" s="5"/>
      <c r="AF847" s="5"/>
    </row>
    <row r="848" spans="1:32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6"/>
      <c r="AD848" s="5"/>
      <c r="AE848" s="5"/>
      <c r="AF848" s="5"/>
    </row>
    <row r="849" spans="1:32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6"/>
      <c r="AD849" s="5"/>
      <c r="AE849" s="5"/>
      <c r="AF849" s="5"/>
    </row>
    <row r="850" spans="1:32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6"/>
      <c r="AD850" s="5"/>
      <c r="AE850" s="5"/>
      <c r="AF850" s="5"/>
    </row>
    <row r="851" spans="1:32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6"/>
      <c r="AD851" s="5"/>
      <c r="AE851" s="5"/>
      <c r="AF851" s="5"/>
    </row>
    <row r="852" spans="1:3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6"/>
      <c r="AD852" s="5"/>
      <c r="AE852" s="5"/>
      <c r="AF852" s="5"/>
    </row>
    <row r="853" spans="1:32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6"/>
      <c r="AD853" s="5"/>
      <c r="AE853" s="5"/>
      <c r="AF853" s="5"/>
    </row>
    <row r="854" spans="1:32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6"/>
      <c r="AD854" s="5"/>
      <c r="AE854" s="5"/>
      <c r="AF854" s="5"/>
    </row>
    <row r="855" spans="1:32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6"/>
      <c r="AD855" s="5"/>
      <c r="AE855" s="5"/>
      <c r="AF855" s="5"/>
    </row>
    <row r="856" spans="1:32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6"/>
      <c r="AD856" s="5"/>
      <c r="AE856" s="5"/>
      <c r="AF856" s="5"/>
    </row>
    <row r="857" spans="1:32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6"/>
      <c r="AD857" s="5"/>
      <c r="AE857" s="5"/>
      <c r="AF857" s="5"/>
    </row>
    <row r="858" spans="1:32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6"/>
      <c r="AD858" s="5"/>
      <c r="AE858" s="5"/>
      <c r="AF858" s="5"/>
    </row>
    <row r="859" spans="1:32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6"/>
      <c r="AD859" s="5"/>
      <c r="AE859" s="5"/>
      <c r="AF859" s="5"/>
    </row>
    <row r="860" spans="1:32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6"/>
      <c r="AD860" s="5"/>
      <c r="AE860" s="5"/>
      <c r="AF860" s="5"/>
    </row>
    <row r="861" spans="1:32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6"/>
      <c r="AD861" s="5"/>
      <c r="AE861" s="5"/>
      <c r="AF861" s="5"/>
    </row>
    <row r="862" spans="1:3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6"/>
      <c r="AD862" s="5"/>
      <c r="AE862" s="5"/>
      <c r="AF862" s="5"/>
    </row>
    <row r="863" spans="1:32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6"/>
      <c r="AD863" s="5"/>
      <c r="AE863" s="5"/>
      <c r="AF863" s="5"/>
    </row>
    <row r="864" spans="1:32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6"/>
      <c r="AD864" s="5"/>
      <c r="AE864" s="5"/>
      <c r="AF864" s="5"/>
    </row>
    <row r="865" spans="1:32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6"/>
      <c r="AD865" s="5"/>
      <c r="AE865" s="5"/>
      <c r="AF865" s="5"/>
    </row>
    <row r="866" spans="1:32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6"/>
      <c r="AD866" s="5"/>
      <c r="AE866" s="5"/>
      <c r="AF866" s="5"/>
    </row>
    <row r="867" spans="1:32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6"/>
      <c r="AD867" s="5"/>
      <c r="AE867" s="5"/>
      <c r="AF867" s="5"/>
    </row>
    <row r="868" spans="1:32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6"/>
      <c r="AD868" s="5"/>
      <c r="AE868" s="5"/>
      <c r="AF868" s="5"/>
    </row>
    <row r="869" spans="1:32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6"/>
      <c r="AD869" s="5"/>
      <c r="AE869" s="5"/>
      <c r="AF869" s="5"/>
    </row>
    <row r="870" spans="1:32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6"/>
      <c r="AD870" s="5"/>
      <c r="AE870" s="5"/>
      <c r="AF870" s="5"/>
    </row>
    <row r="871" spans="1:32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6"/>
      <c r="AD871" s="5"/>
      <c r="AE871" s="5"/>
      <c r="AF871" s="5"/>
    </row>
    <row r="872" spans="1:3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6"/>
      <c r="AD872" s="5"/>
      <c r="AE872" s="5"/>
      <c r="AF872" s="5"/>
    </row>
    <row r="873" spans="1:32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6"/>
      <c r="AD873" s="5"/>
      <c r="AE873" s="5"/>
      <c r="AF873" s="5"/>
    </row>
    <row r="874" spans="1:32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6"/>
      <c r="AD874" s="5"/>
      <c r="AE874" s="5"/>
      <c r="AF874" s="5"/>
    </row>
    <row r="875" spans="1:32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6"/>
      <c r="AD875" s="5"/>
      <c r="AE875" s="5"/>
      <c r="AF875" s="5"/>
    </row>
    <row r="876" spans="1:32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6"/>
      <c r="AD876" s="5"/>
      <c r="AE876" s="5"/>
      <c r="AF876" s="5"/>
    </row>
    <row r="877" spans="1:32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6"/>
      <c r="AD877" s="5"/>
      <c r="AE877" s="5"/>
      <c r="AF877" s="5"/>
    </row>
    <row r="878" spans="1:32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6"/>
      <c r="AD878" s="5"/>
      <c r="AE878" s="5"/>
      <c r="AF878" s="5"/>
    </row>
    <row r="879" spans="1:32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6"/>
      <c r="AD879" s="5"/>
      <c r="AE879" s="5"/>
      <c r="AF879" s="5"/>
    </row>
    <row r="880" spans="1:32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6"/>
      <c r="AD880" s="5"/>
      <c r="AE880" s="5"/>
      <c r="AF880" s="5"/>
    </row>
    <row r="881" spans="1:32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6"/>
      <c r="AD881" s="5"/>
      <c r="AE881" s="5"/>
      <c r="AF881" s="5"/>
    </row>
    <row r="882" spans="1:3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6"/>
      <c r="AD882" s="5"/>
      <c r="AE882" s="5"/>
      <c r="AF882" s="5"/>
    </row>
    <row r="883" spans="1:32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6"/>
      <c r="AD883" s="5"/>
      <c r="AE883" s="5"/>
      <c r="AF883" s="5"/>
    </row>
    <row r="884" spans="1:32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6"/>
      <c r="AD884" s="5"/>
      <c r="AE884" s="5"/>
      <c r="AF884" s="5"/>
    </row>
    <row r="885" spans="1:32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6"/>
      <c r="AD885" s="5"/>
      <c r="AE885" s="5"/>
      <c r="AF885" s="5"/>
    </row>
    <row r="886" spans="1:32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6"/>
      <c r="AD886" s="5"/>
      <c r="AE886" s="5"/>
      <c r="AF886" s="5"/>
    </row>
    <row r="887" spans="1:32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6"/>
      <c r="AD887" s="5"/>
      <c r="AE887" s="5"/>
      <c r="AF887" s="5"/>
    </row>
    <row r="888" spans="1:32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6"/>
      <c r="AD888" s="5"/>
      <c r="AE888" s="5"/>
      <c r="AF888" s="5"/>
    </row>
    <row r="889" spans="1:32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6"/>
      <c r="AD889" s="5"/>
      <c r="AE889" s="5"/>
      <c r="AF889" s="5"/>
    </row>
    <row r="890" spans="1:32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6"/>
      <c r="AD890" s="5"/>
      <c r="AE890" s="5"/>
      <c r="AF890" s="5"/>
    </row>
    <row r="891" spans="1:32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6"/>
      <c r="AD891" s="5"/>
      <c r="AE891" s="5"/>
      <c r="AF891" s="5"/>
    </row>
    <row r="892" spans="1:3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6"/>
      <c r="AD892" s="5"/>
      <c r="AE892" s="5"/>
      <c r="AF892" s="5"/>
    </row>
    <row r="893" spans="1:32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6"/>
      <c r="AD893" s="5"/>
      <c r="AE893" s="5"/>
      <c r="AF893" s="5"/>
    </row>
    <row r="894" spans="1:32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6"/>
      <c r="AD894" s="5"/>
      <c r="AE894" s="5"/>
      <c r="AF894" s="5"/>
    </row>
    <row r="895" spans="1:32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6"/>
      <c r="AD895" s="5"/>
      <c r="AE895" s="5"/>
      <c r="AF895" s="5"/>
    </row>
    <row r="896" spans="1:32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6"/>
      <c r="AD896" s="5"/>
      <c r="AE896" s="5"/>
      <c r="AF896" s="5"/>
    </row>
    <row r="897" spans="1:32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6"/>
      <c r="AD897" s="5"/>
      <c r="AE897" s="5"/>
      <c r="AF897" s="5"/>
    </row>
    <row r="898" spans="1:32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6"/>
      <c r="AD898" s="5"/>
      <c r="AE898" s="5"/>
      <c r="AF898" s="5"/>
    </row>
    <row r="899" spans="1:32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6"/>
      <c r="AD899" s="5"/>
      <c r="AE899" s="5"/>
      <c r="AF899" s="5"/>
    </row>
    <row r="900" spans="1:32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6"/>
      <c r="AD900" s="5"/>
      <c r="AE900" s="5"/>
      <c r="AF900" s="5"/>
    </row>
    <row r="901" spans="1:32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6"/>
      <c r="AD901" s="5"/>
      <c r="AE901" s="5"/>
      <c r="AF901" s="5"/>
    </row>
    <row r="902" spans="1:3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6"/>
      <c r="AD902" s="5"/>
      <c r="AE902" s="5"/>
      <c r="AF902" s="5"/>
    </row>
    <row r="903" spans="1:32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6"/>
      <c r="AD903" s="5"/>
      <c r="AE903" s="5"/>
      <c r="AF903" s="5"/>
    </row>
    <row r="904" spans="1:32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6"/>
      <c r="AD904" s="5"/>
      <c r="AE904" s="5"/>
      <c r="AF904" s="5"/>
    </row>
    <row r="905" spans="1:32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6"/>
      <c r="AD905" s="5"/>
      <c r="AE905" s="5"/>
      <c r="AF905" s="5"/>
    </row>
    <row r="906" spans="1:32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6"/>
      <c r="AD906" s="5"/>
      <c r="AE906" s="5"/>
      <c r="AF906" s="5"/>
    </row>
    <row r="907" spans="1:32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6"/>
      <c r="AD907" s="5"/>
      <c r="AE907" s="5"/>
      <c r="AF907" s="5"/>
    </row>
    <row r="908" spans="1:32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6"/>
      <c r="AD908" s="5"/>
      <c r="AE908" s="5"/>
      <c r="AF908" s="5"/>
    </row>
    <row r="909" spans="1:32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6"/>
      <c r="AD909" s="5"/>
      <c r="AE909" s="5"/>
      <c r="AF909" s="5"/>
    </row>
    <row r="910" spans="1:32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6"/>
      <c r="AD910" s="5"/>
      <c r="AE910" s="5"/>
      <c r="AF910" s="5"/>
    </row>
    <row r="911" spans="1:32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6"/>
      <c r="AD911" s="5"/>
      <c r="AE911" s="5"/>
      <c r="AF911" s="5"/>
    </row>
    <row r="912" spans="1:3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6"/>
      <c r="AD912" s="5"/>
      <c r="AE912" s="5"/>
      <c r="AF912" s="5"/>
    </row>
    <row r="913" spans="1:32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6"/>
      <c r="AD913" s="5"/>
      <c r="AE913" s="5"/>
      <c r="AF913" s="5"/>
    </row>
    <row r="914" spans="1:32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6"/>
      <c r="AD914" s="5"/>
      <c r="AE914" s="5"/>
      <c r="AF914" s="5"/>
    </row>
    <row r="915" spans="1:32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6"/>
      <c r="AD915" s="5"/>
      <c r="AE915" s="5"/>
      <c r="AF915" s="5"/>
    </row>
    <row r="916" spans="1:32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6"/>
      <c r="AD916" s="5"/>
      <c r="AE916" s="5"/>
      <c r="AF916" s="5"/>
    </row>
    <row r="917" spans="1:32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6"/>
      <c r="AD917" s="5"/>
      <c r="AE917" s="5"/>
      <c r="AF917" s="5"/>
    </row>
    <row r="918" spans="1:32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6"/>
      <c r="AD918" s="5"/>
      <c r="AE918" s="5"/>
      <c r="AF918" s="5"/>
    </row>
    <row r="919" spans="1:32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6"/>
      <c r="AD919" s="5"/>
      <c r="AE919" s="5"/>
      <c r="AF919" s="5"/>
    </row>
    <row r="920" spans="1:32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6"/>
      <c r="AD920" s="5"/>
      <c r="AE920" s="5"/>
      <c r="AF920" s="5"/>
    </row>
    <row r="921" spans="1:32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6"/>
      <c r="AD921" s="5"/>
      <c r="AE921" s="5"/>
      <c r="AF921" s="5"/>
    </row>
    <row r="922" spans="1:3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6"/>
      <c r="AD922" s="5"/>
      <c r="AE922" s="5"/>
      <c r="AF922" s="5"/>
    </row>
    <row r="923" spans="1:32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6"/>
      <c r="AD923" s="5"/>
      <c r="AE923" s="5"/>
      <c r="AF923" s="5"/>
    </row>
    <row r="924" spans="1:32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6"/>
      <c r="AD924" s="5"/>
      <c r="AE924" s="5"/>
      <c r="AF924" s="5"/>
    </row>
    <row r="925" spans="1:32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6"/>
      <c r="AD925" s="5"/>
      <c r="AE925" s="5"/>
      <c r="AF925" s="5"/>
    </row>
    <row r="926" spans="1:32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6"/>
      <c r="AD926" s="5"/>
      <c r="AE926" s="5"/>
      <c r="AF926" s="5"/>
    </row>
    <row r="927" spans="1:32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6"/>
      <c r="AD927" s="5"/>
      <c r="AE927" s="5"/>
      <c r="AF927" s="5"/>
    </row>
    <row r="928" spans="1:32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6"/>
      <c r="AD928" s="5"/>
      <c r="AE928" s="5"/>
      <c r="AF928" s="5"/>
    </row>
    <row r="929" spans="1:32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6"/>
      <c r="AD929" s="5"/>
      <c r="AE929" s="5"/>
      <c r="AF929" s="5"/>
    </row>
    <row r="930" spans="1:32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6"/>
      <c r="AD930" s="5"/>
      <c r="AE930" s="5"/>
      <c r="AF930" s="5"/>
    </row>
    <row r="931" spans="1:32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6"/>
      <c r="AD931" s="5"/>
      <c r="AE931" s="5"/>
      <c r="AF931" s="5"/>
    </row>
    <row r="932" spans="1: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6"/>
      <c r="AD932" s="5"/>
      <c r="AE932" s="5"/>
      <c r="AF932" s="5"/>
    </row>
    <row r="933" spans="1:32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6"/>
      <c r="AD933" s="5"/>
      <c r="AE933" s="5"/>
      <c r="AF933" s="5"/>
    </row>
    <row r="934" spans="1:32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6"/>
      <c r="AD934" s="5"/>
      <c r="AE934" s="5"/>
      <c r="AF934" s="5"/>
    </row>
    <row r="935" spans="1:32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6"/>
      <c r="AD935" s="5"/>
      <c r="AE935" s="5"/>
      <c r="AF935" s="5"/>
    </row>
    <row r="936" spans="1:32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6"/>
      <c r="AD936" s="5"/>
      <c r="AE936" s="5"/>
      <c r="AF936" s="5"/>
    </row>
    <row r="937" spans="1:32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6"/>
      <c r="AD937" s="5"/>
      <c r="AE937" s="5"/>
      <c r="AF937" s="5"/>
    </row>
    <row r="938" spans="1:32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6"/>
      <c r="AD938" s="5"/>
      <c r="AE938" s="5"/>
      <c r="AF938" s="5"/>
    </row>
    <row r="939" spans="1:32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6"/>
      <c r="AD939" s="5"/>
      <c r="AE939" s="5"/>
      <c r="AF939" s="5"/>
    </row>
    <row r="940" spans="1:32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6"/>
      <c r="AD940" s="5"/>
      <c r="AE940" s="5"/>
      <c r="AF940" s="5"/>
    </row>
    <row r="941" spans="1:32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6"/>
      <c r="AD941" s="5"/>
      <c r="AE941" s="5"/>
      <c r="AF941" s="5"/>
    </row>
    <row r="942" spans="1:3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6"/>
      <c r="AD942" s="5"/>
      <c r="AE942" s="5"/>
      <c r="AF942" s="5"/>
    </row>
    <row r="943" spans="1:32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6"/>
      <c r="AD943" s="5"/>
      <c r="AE943" s="5"/>
      <c r="AF943" s="5"/>
    </row>
    <row r="944" spans="1:32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6"/>
      <c r="AD944" s="5"/>
      <c r="AE944" s="5"/>
      <c r="AF944" s="5"/>
    </row>
    <row r="945" spans="1:32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6"/>
      <c r="AD945" s="5"/>
      <c r="AE945" s="5"/>
      <c r="AF945" s="5"/>
    </row>
    <row r="946" spans="1:32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6"/>
      <c r="AD946" s="5"/>
      <c r="AE946" s="5"/>
      <c r="AF946" s="5"/>
    </row>
    <row r="947" spans="1:32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6"/>
      <c r="AD947" s="5"/>
      <c r="AE947" s="5"/>
      <c r="AF947" s="5"/>
    </row>
    <row r="948" spans="1:32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6"/>
      <c r="AD948" s="5"/>
      <c r="AE948" s="5"/>
      <c r="AF948" s="5"/>
    </row>
    <row r="949" spans="1:32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6"/>
      <c r="AD949" s="5"/>
      <c r="AE949" s="5"/>
      <c r="AF949" s="5"/>
    </row>
    <row r="950" spans="1:32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6"/>
      <c r="AD950" s="5"/>
      <c r="AE950" s="5"/>
      <c r="AF950" s="5"/>
    </row>
    <row r="951" spans="1:32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6"/>
      <c r="AD951" s="5"/>
      <c r="AE951" s="5"/>
      <c r="AF951" s="5"/>
    </row>
    <row r="952" spans="1:3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6"/>
      <c r="AD952" s="5"/>
      <c r="AE952" s="5"/>
      <c r="AF952" s="5"/>
    </row>
    <row r="953" spans="1:32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6"/>
      <c r="AD953" s="5"/>
      <c r="AE953" s="5"/>
      <c r="AF953" s="5"/>
    </row>
    <row r="954" spans="1:32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6"/>
      <c r="AD954" s="5"/>
      <c r="AE954" s="5"/>
      <c r="AF954" s="5"/>
    </row>
    <row r="955" spans="1:32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6"/>
      <c r="AD955" s="5"/>
      <c r="AE955" s="5"/>
      <c r="AF955" s="5"/>
    </row>
    <row r="956" spans="1:32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6"/>
      <c r="AD956" s="5"/>
      <c r="AE956" s="5"/>
      <c r="AF956" s="5"/>
    </row>
    <row r="957" spans="1:32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6"/>
      <c r="AD957" s="5"/>
      <c r="AE957" s="5"/>
      <c r="AF957" s="5"/>
    </row>
    <row r="958" spans="1:32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6"/>
      <c r="AD958" s="5"/>
      <c r="AE958" s="5"/>
      <c r="AF958" s="5"/>
    </row>
    <row r="959" spans="1:32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6"/>
      <c r="AD959" s="5"/>
      <c r="AE959" s="5"/>
      <c r="AF959" s="5"/>
    </row>
    <row r="960" spans="1:32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6"/>
      <c r="AD960" s="5"/>
      <c r="AE960" s="5"/>
      <c r="AF960" s="5"/>
    </row>
    <row r="961" spans="1:32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6"/>
      <c r="AD961" s="5"/>
      <c r="AE961" s="5"/>
      <c r="AF961" s="5"/>
    </row>
    <row r="962" spans="1:3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6"/>
      <c r="AD962" s="5"/>
      <c r="AE962" s="5"/>
      <c r="AF962" s="5"/>
    </row>
    <row r="963" spans="1:32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6"/>
      <c r="AD963" s="5"/>
      <c r="AE963" s="5"/>
      <c r="AF963" s="5"/>
    </row>
    <row r="964" spans="1:32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6"/>
      <c r="AD964" s="5"/>
      <c r="AE964" s="5"/>
      <c r="AF964" s="5"/>
    </row>
    <row r="965" spans="1:32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6"/>
      <c r="AD965" s="5"/>
      <c r="AE965" s="5"/>
      <c r="AF965" s="5"/>
    </row>
    <row r="966" spans="1:32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6"/>
      <c r="AD966" s="5"/>
      <c r="AE966" s="5"/>
      <c r="AF966" s="5"/>
    </row>
    <row r="967" spans="1:32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6"/>
      <c r="AD967" s="5"/>
      <c r="AE967" s="5"/>
      <c r="AF967" s="5"/>
    </row>
    <row r="968" spans="1:32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6"/>
      <c r="AD968" s="5"/>
      <c r="AE968" s="5"/>
      <c r="AF968" s="5"/>
    </row>
    <row r="969" spans="1:32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6"/>
      <c r="AD969" s="5"/>
      <c r="AE969" s="5"/>
      <c r="AF969" s="5"/>
    </row>
    <row r="970" spans="1:32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6"/>
      <c r="AD970" s="5"/>
      <c r="AE970" s="5"/>
      <c r="AF970" s="5"/>
    </row>
    <row r="971" spans="1:32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6"/>
      <c r="AD971" s="5"/>
      <c r="AE971" s="5"/>
      <c r="AF971" s="5"/>
    </row>
    <row r="972" spans="1:3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6"/>
      <c r="AD972" s="5"/>
      <c r="AE972" s="5"/>
      <c r="AF972" s="5"/>
    </row>
    <row r="973" spans="1:32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6"/>
      <c r="AD973" s="5"/>
      <c r="AE973" s="5"/>
      <c r="AF973" s="5"/>
    </row>
    <row r="974" spans="1:32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6"/>
      <c r="AD974" s="5"/>
      <c r="AE974" s="5"/>
      <c r="AF974" s="5"/>
    </row>
    <row r="975" spans="1:32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6"/>
      <c r="AD975" s="5"/>
      <c r="AE975" s="5"/>
      <c r="AF975" s="5"/>
    </row>
    <row r="976" spans="1:32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6"/>
      <c r="AD976" s="5"/>
      <c r="AE976" s="5"/>
      <c r="AF976" s="5"/>
    </row>
    <row r="977" spans="1:32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6"/>
      <c r="AD977" s="5"/>
      <c r="AE977" s="5"/>
      <c r="AF977" s="5"/>
    </row>
    <row r="978" spans="1:32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6"/>
      <c r="AD978" s="5"/>
      <c r="AE978" s="5"/>
      <c r="AF978" s="5"/>
    </row>
    <row r="979" spans="1:32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6"/>
      <c r="AD979" s="5"/>
      <c r="AE979" s="5"/>
      <c r="AF979" s="5"/>
    </row>
    <row r="980" spans="1:32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6"/>
      <c r="AD980" s="5"/>
      <c r="AE980" s="5"/>
      <c r="AF980" s="5"/>
    </row>
    <row r="981" spans="1:32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6"/>
      <c r="AD981" s="5"/>
      <c r="AE981" s="5"/>
      <c r="AF981" s="5"/>
    </row>
    <row r="982" spans="1:3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6"/>
      <c r="AD982" s="5"/>
      <c r="AE982" s="5"/>
      <c r="AF982" s="5"/>
    </row>
    <row r="983" spans="1:32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6"/>
      <c r="AD983" s="5"/>
      <c r="AE983" s="5"/>
      <c r="AF983" s="5"/>
    </row>
    <row r="984" spans="1:32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6"/>
      <c r="AD984" s="5"/>
      <c r="AE984" s="5"/>
      <c r="AF984" s="5"/>
    </row>
    <row r="985" spans="1:32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6"/>
      <c r="AD985" s="5"/>
      <c r="AE985" s="5"/>
      <c r="AF985" s="5"/>
    </row>
    <row r="986" spans="1:32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6"/>
      <c r="AD986" s="5"/>
      <c r="AE986" s="5"/>
      <c r="AF986" s="5"/>
    </row>
    <row r="987" spans="1:32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6"/>
      <c r="AD987" s="5"/>
      <c r="AE987" s="5"/>
      <c r="AF987" s="5"/>
    </row>
    <row r="988" spans="1:32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6"/>
      <c r="AD988" s="5"/>
      <c r="AE988" s="5"/>
      <c r="AF988" s="5"/>
    </row>
    <row r="989" spans="1:32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6"/>
      <c r="AD989" s="5"/>
      <c r="AE989" s="5"/>
      <c r="AF989" s="5"/>
    </row>
    <row r="990" spans="1:32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6"/>
      <c r="AD990" s="5"/>
      <c r="AE990" s="5"/>
      <c r="AF990" s="5"/>
    </row>
    <row r="991" spans="1:32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6"/>
      <c r="AD991" s="5"/>
      <c r="AE991" s="5"/>
      <c r="AF991" s="5"/>
    </row>
    <row r="992" spans="1:3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6"/>
      <c r="AD992" s="5"/>
      <c r="AE992" s="5"/>
      <c r="AF992" s="5"/>
    </row>
    <row r="993" spans="1:32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6"/>
      <c r="AD993" s="5"/>
      <c r="AE993" s="5"/>
      <c r="AF993" s="5"/>
    </row>
    <row r="994" spans="1:32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6"/>
      <c r="AD994" s="5"/>
      <c r="AE994" s="5"/>
      <c r="AF994" s="5"/>
    </row>
    <row r="995" spans="1:32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6"/>
      <c r="AD995" s="5"/>
      <c r="AE995" s="5"/>
      <c r="AF995" s="5"/>
    </row>
    <row r="996" spans="1:32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6"/>
      <c r="AD996" s="5"/>
      <c r="AE996" s="5"/>
      <c r="AF996" s="5"/>
    </row>
    <row r="997" spans="1:32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6"/>
      <c r="AD997" s="5"/>
      <c r="AE997" s="5"/>
      <c r="AF997" s="5"/>
    </row>
    <row r="998" spans="1:32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6"/>
      <c r="AD998" s="5"/>
      <c r="AE998" s="5"/>
      <c r="AF998" s="5"/>
    </row>
    <row r="999" spans="1:32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6"/>
      <c r="AD999" s="5"/>
      <c r="AE999" s="5"/>
      <c r="AF999" s="5"/>
    </row>
    <row r="1000" spans="1:32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6"/>
      <c r="AD1000" s="5"/>
      <c r="AE1000" s="5"/>
      <c r="AF1000" s="5"/>
    </row>
    <row r="1001" spans="1:32" ht="12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6"/>
      <c r="AD1001" s="5"/>
      <c r="AE1001" s="5"/>
      <c r="AF1001" s="5"/>
    </row>
    <row r="1002" spans="1:32" ht="12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6"/>
      <c r="AD1002" s="5"/>
      <c r="AE1002" s="5"/>
      <c r="AF1002" s="5"/>
    </row>
    <row r="1003" spans="1:32" ht="12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6"/>
      <c r="AD1003" s="5"/>
      <c r="AE1003" s="5"/>
      <c r="AF1003" s="5"/>
    </row>
    <row r="1004" spans="1:32" ht="12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6"/>
      <c r="AD1004" s="5"/>
      <c r="AE1004" s="5"/>
      <c r="AF1004" s="5"/>
    </row>
  </sheetData>
  <sheetProtection algorithmName="SHA-512" hashValue="B9INBt1nTpuIU5CJxbCswCSOwIXF216y8l+nuLwjfNXsZRl6FLdBVYYQpm+AbawKdBczDs35x8BbSW3itBp7FQ==" saltValue="6a0UdLreEyhdU/Z/Cs9mKg==" spinCount="100000" sheet="1" formatCells="0" formatColumns="0" formatRows="0"/>
  <mergeCells count="102">
    <mergeCell ref="E58:I58"/>
    <mergeCell ref="E59:I59"/>
    <mergeCell ref="E60:I60"/>
    <mergeCell ref="E61:I61"/>
    <mergeCell ref="A10:A11"/>
    <mergeCell ref="B10:B11"/>
    <mergeCell ref="C10:C11"/>
    <mergeCell ref="D10:D11"/>
    <mergeCell ref="A12:A13"/>
    <mergeCell ref="B12:B13"/>
    <mergeCell ref="C12:C13"/>
    <mergeCell ref="D12:D13"/>
    <mergeCell ref="A20:A21"/>
    <mergeCell ref="B20:B21"/>
    <mergeCell ref="C20:C21"/>
    <mergeCell ref="D20:D21"/>
    <mergeCell ref="A26:A27"/>
    <mergeCell ref="B26:B27"/>
    <mergeCell ref="C26:C27"/>
    <mergeCell ref="D26:D27"/>
    <mergeCell ref="A28:A29"/>
    <mergeCell ref="B28:B29"/>
    <mergeCell ref="C28:C29"/>
    <mergeCell ref="D28:D29"/>
    <mergeCell ref="A8:A9"/>
    <mergeCell ref="B8:B9"/>
    <mergeCell ref="C8:C9"/>
    <mergeCell ref="D8:D9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22:A23"/>
    <mergeCell ref="B22:B23"/>
    <mergeCell ref="C22:C23"/>
    <mergeCell ref="D22:D23"/>
    <mergeCell ref="A24:A25"/>
    <mergeCell ref="B24:B25"/>
    <mergeCell ref="C24:C25"/>
    <mergeCell ref="D24:D25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C58:D58"/>
    <mergeCell ref="C59:D59"/>
    <mergeCell ref="C60:D60"/>
    <mergeCell ref="C61:D61"/>
    <mergeCell ref="A53:B53"/>
    <mergeCell ref="A54:B54"/>
    <mergeCell ref="B1:D2"/>
    <mergeCell ref="A3:D3"/>
    <mergeCell ref="B4:D4"/>
    <mergeCell ref="C5:D5"/>
    <mergeCell ref="A50:A51"/>
    <mergeCell ref="B50:B51"/>
    <mergeCell ref="C50:C51"/>
    <mergeCell ref="D50:D51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</mergeCells>
  <conditionalFormatting sqref="B8:B51">
    <cfRule type="cellIs" dxfId="71" priority="161" operator="equal">
      <formula>"(digite a descrição do item aqui)"</formula>
    </cfRule>
  </conditionalFormatting>
  <conditionalFormatting sqref="E5:L5">
    <cfRule type="expression" dxfId="70" priority="167">
      <formula>$E$5="VERIFICAR VALOR TOTAL DO CRONOGRAMA DIFERENTE VALOR ORÇAMENTO"</formula>
    </cfRule>
  </conditionalFormatting>
  <conditionalFormatting sqref="E8:AB8">
    <cfRule type="cellIs" dxfId="69" priority="165" operator="notEqual">
      <formula>0</formula>
    </cfRule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{E73F28A1-318F-43A2-BE50-EF5286801FA3}</x14:id>
        </ext>
      </extLst>
    </cfRule>
  </conditionalFormatting>
  <conditionalFormatting sqref="E10:AB10">
    <cfRule type="cellIs" dxfId="68" priority="100" operator="notEqual">
      <formula>0</formula>
    </cfRule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{750D90A6-7C71-43FB-970E-C50043587147}</x14:id>
        </ext>
      </extLst>
    </cfRule>
  </conditionalFormatting>
  <conditionalFormatting sqref="E12:AB12">
    <cfRule type="cellIs" dxfId="67" priority="98" operator="notEqual">
      <formula>0</formula>
    </cfRule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{2AF0FEC7-9601-4AD9-B980-37296D519011}</x14:id>
        </ext>
      </extLst>
    </cfRule>
  </conditionalFormatting>
  <conditionalFormatting sqref="E14:AB14">
    <cfRule type="cellIs" dxfId="66" priority="96" operator="notEqual">
      <formula>0</formula>
    </cfRule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{227E0DEF-C492-47E4-A39E-EEBCF691B779}</x14:id>
        </ext>
      </extLst>
    </cfRule>
  </conditionalFormatting>
  <conditionalFormatting sqref="E16:AB16">
    <cfRule type="cellIs" dxfId="65" priority="94" operator="notEqual">
      <formula>0</formula>
    </cfRule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{32266400-1125-4C76-B513-9FA3C9EC4DDB}</x14:id>
        </ext>
      </extLst>
    </cfRule>
  </conditionalFormatting>
  <conditionalFormatting sqref="E18:AB18">
    <cfRule type="cellIs" dxfId="64" priority="92" operator="notEqual">
      <formula>0</formula>
    </cfRule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{D32155DC-F51E-4BCF-8B70-3862902796E4}</x14:id>
        </ext>
      </extLst>
    </cfRule>
  </conditionalFormatting>
  <conditionalFormatting sqref="E20:AB20">
    <cfRule type="cellIs" dxfId="63" priority="90" operator="notEqual">
      <formula>0</formula>
    </cfRule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{2351128F-CEE6-4EE4-8A52-DBC1FFB69C18}</x14:id>
        </ext>
      </extLst>
    </cfRule>
  </conditionalFormatting>
  <conditionalFormatting sqref="E22:AB22">
    <cfRule type="cellIs" dxfId="62" priority="88" operator="notEqual">
      <formula>0</formula>
    </cfRule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{0705CDE0-84E3-4ECB-B924-9BD1BE6B174C}</x14:id>
        </ext>
      </extLst>
    </cfRule>
  </conditionalFormatting>
  <conditionalFormatting sqref="E24:AB24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{6754E746-8448-47F2-A730-5597E6FC5487}</x14:id>
        </ext>
      </extLst>
    </cfRule>
    <cfRule type="cellIs" dxfId="61" priority="86" operator="notEqual">
      <formula>0</formula>
    </cfRule>
  </conditionalFormatting>
  <conditionalFormatting sqref="E26:AB26">
    <cfRule type="cellIs" dxfId="60" priority="84" operator="notEqual">
      <formula>0</formula>
    </cfRule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{8015BBF4-1650-488A-9C86-725D050E5093}</x14:id>
        </ext>
      </extLst>
    </cfRule>
  </conditionalFormatting>
  <conditionalFormatting sqref="E28:AB28">
    <cfRule type="cellIs" dxfId="59" priority="82" operator="notEqual">
      <formula>0</formula>
    </cfRule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{18F8DE97-0305-47BB-BF04-2673C76C10FD}</x14:id>
        </ext>
      </extLst>
    </cfRule>
  </conditionalFormatting>
  <conditionalFormatting sqref="E30:AB30">
    <cfRule type="cellIs" dxfId="58" priority="80" operator="notEqual">
      <formula>0</formula>
    </cfRule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{EA59A7EC-9738-446C-A4F2-F69B32F97B88}</x14:id>
        </ext>
      </extLst>
    </cfRule>
  </conditionalFormatting>
  <conditionalFormatting sqref="E32:AB32">
    <cfRule type="cellIs" dxfId="57" priority="78" operator="notEqual">
      <formula>0</formula>
    </cfRule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{6ECD5C09-DFCF-41C5-9054-3F9141348CC3}</x14:id>
        </ext>
      </extLst>
    </cfRule>
  </conditionalFormatting>
  <conditionalFormatting sqref="E34:AB34">
    <cfRule type="cellIs" dxfId="56" priority="76" operator="notEqual">
      <formula>0</formula>
    </cfRule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{D83C6F58-E4C8-4AB7-991C-DAB4F62204AE}</x14:id>
        </ext>
      </extLst>
    </cfRule>
  </conditionalFormatting>
  <conditionalFormatting sqref="E36:AB36">
    <cfRule type="cellIs" dxfId="55" priority="74" operator="notEqual">
      <formula>0</formula>
    </cfRule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{7113B11D-36C6-4E78-B4D7-497017D9349C}</x14:id>
        </ext>
      </extLst>
    </cfRule>
  </conditionalFormatting>
  <conditionalFormatting sqref="E38:AB38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{C3352827-A9D7-4A64-8903-40A97FC937A8}</x14:id>
        </ext>
      </extLst>
    </cfRule>
    <cfRule type="cellIs" dxfId="54" priority="72" operator="notEqual">
      <formula>0</formula>
    </cfRule>
  </conditionalFormatting>
  <conditionalFormatting sqref="E40:AB40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{5CDE26F1-CDBA-4FEF-B49D-D1504594F6AC}</x14:id>
        </ext>
      </extLst>
    </cfRule>
    <cfRule type="cellIs" dxfId="53" priority="70" operator="notEqual">
      <formula>0</formula>
    </cfRule>
  </conditionalFormatting>
  <conditionalFormatting sqref="E42:AB42">
    <cfRule type="cellIs" dxfId="52" priority="68" operator="notEqual">
      <formula>0</formula>
    </cfRule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{CEE6A4BD-44C0-46C0-93A4-F4F52D452E91}</x14:id>
        </ext>
      </extLst>
    </cfRule>
  </conditionalFormatting>
  <conditionalFormatting sqref="E44:AB44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{7A13D11F-6035-43D1-85A7-9377C9171D81}</x14:id>
        </ext>
      </extLst>
    </cfRule>
    <cfRule type="cellIs" dxfId="51" priority="66" operator="notEqual">
      <formula>0</formula>
    </cfRule>
  </conditionalFormatting>
  <conditionalFormatting sqref="E46:AB46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{D4F32FE4-C666-4AFB-9BC6-C5A3AF325D8F}</x14:id>
        </ext>
      </extLst>
    </cfRule>
    <cfRule type="cellIs" dxfId="50" priority="64" operator="notEqual">
      <formula>0</formula>
    </cfRule>
  </conditionalFormatting>
  <conditionalFormatting sqref="E48:AB48">
    <cfRule type="cellIs" dxfId="49" priority="62" operator="notEqual">
      <formula>0</formula>
    </cfRule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{B7344A38-327F-44F9-BA55-6E654AC083B8}</x14:id>
        </ext>
      </extLst>
    </cfRule>
  </conditionalFormatting>
  <conditionalFormatting sqref="E50:AB50">
    <cfRule type="cellIs" dxfId="48" priority="60" operator="notEqual">
      <formula>0</formula>
    </cfRule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{5F0DF139-808F-41CE-9F60-7596BDDCD52B}</x14:id>
        </ext>
      </extLst>
    </cfRule>
  </conditionalFormatting>
  <conditionalFormatting sqref="AD8">
    <cfRule type="cellIs" dxfId="47" priority="160" operator="greaterThan">
      <formula>1</formula>
    </cfRule>
    <cfRule type="cellIs" dxfId="46" priority="159" operator="lessThan">
      <formula>1</formula>
    </cfRule>
  </conditionalFormatting>
  <conditionalFormatting sqref="AD10">
    <cfRule type="cellIs" dxfId="45" priority="42" operator="greaterThan">
      <formula>1</formula>
    </cfRule>
    <cfRule type="cellIs" dxfId="44" priority="41" operator="lessThan">
      <formula>1</formula>
    </cfRule>
  </conditionalFormatting>
  <conditionalFormatting sqref="AD12">
    <cfRule type="cellIs" dxfId="43" priority="40" operator="greaterThan">
      <formula>1</formula>
    </cfRule>
    <cfRule type="cellIs" dxfId="42" priority="39" operator="lessThan">
      <formula>1</formula>
    </cfRule>
  </conditionalFormatting>
  <conditionalFormatting sqref="AD14">
    <cfRule type="cellIs" dxfId="41" priority="38" operator="greaterThan">
      <formula>1</formula>
    </cfRule>
    <cfRule type="cellIs" dxfId="40" priority="37" operator="lessThan">
      <formula>1</formula>
    </cfRule>
  </conditionalFormatting>
  <conditionalFormatting sqref="AD16">
    <cfRule type="cellIs" dxfId="39" priority="36" operator="greaterThan">
      <formula>1</formula>
    </cfRule>
    <cfRule type="cellIs" dxfId="38" priority="35" operator="lessThan">
      <formula>1</formula>
    </cfRule>
  </conditionalFormatting>
  <conditionalFormatting sqref="AD18">
    <cfRule type="cellIs" dxfId="37" priority="34" operator="greaterThan">
      <formula>1</formula>
    </cfRule>
    <cfRule type="cellIs" dxfId="36" priority="33" operator="lessThan">
      <formula>1</formula>
    </cfRule>
  </conditionalFormatting>
  <conditionalFormatting sqref="AD20">
    <cfRule type="cellIs" dxfId="35" priority="32" operator="greaterThan">
      <formula>1</formula>
    </cfRule>
    <cfRule type="cellIs" dxfId="34" priority="31" operator="lessThan">
      <formula>1</formula>
    </cfRule>
  </conditionalFormatting>
  <conditionalFormatting sqref="AD22">
    <cfRule type="cellIs" dxfId="33" priority="30" operator="greaterThan">
      <formula>1</formula>
    </cfRule>
    <cfRule type="cellIs" dxfId="32" priority="29" operator="lessThan">
      <formula>1</formula>
    </cfRule>
  </conditionalFormatting>
  <conditionalFormatting sqref="AD24">
    <cfRule type="cellIs" dxfId="31" priority="28" operator="greaterThan">
      <formula>1</formula>
    </cfRule>
    <cfRule type="cellIs" dxfId="30" priority="27" operator="lessThan">
      <formula>1</formula>
    </cfRule>
  </conditionalFormatting>
  <conditionalFormatting sqref="AD26">
    <cfRule type="cellIs" dxfId="29" priority="26" operator="greaterThan">
      <formula>1</formula>
    </cfRule>
    <cfRule type="cellIs" dxfId="28" priority="25" operator="lessThan">
      <formula>1</formula>
    </cfRule>
  </conditionalFormatting>
  <conditionalFormatting sqref="AD28">
    <cfRule type="cellIs" dxfId="27" priority="24" operator="greaterThan">
      <formula>1</formula>
    </cfRule>
    <cfRule type="cellIs" dxfId="26" priority="23" operator="lessThan">
      <formula>1</formula>
    </cfRule>
  </conditionalFormatting>
  <conditionalFormatting sqref="AD30">
    <cfRule type="cellIs" dxfId="25" priority="22" operator="greaterThan">
      <formula>1</formula>
    </cfRule>
    <cfRule type="cellIs" dxfId="24" priority="21" operator="lessThan">
      <formula>1</formula>
    </cfRule>
  </conditionalFormatting>
  <conditionalFormatting sqref="AD32">
    <cfRule type="cellIs" dxfId="23" priority="20" operator="greaterThan">
      <formula>1</formula>
    </cfRule>
    <cfRule type="cellIs" dxfId="22" priority="19" operator="lessThan">
      <formula>1</formula>
    </cfRule>
  </conditionalFormatting>
  <conditionalFormatting sqref="AD34">
    <cfRule type="cellIs" dxfId="21" priority="18" operator="greaterThan">
      <formula>1</formula>
    </cfRule>
    <cfRule type="cellIs" dxfId="20" priority="17" operator="lessThan">
      <formula>1</formula>
    </cfRule>
  </conditionalFormatting>
  <conditionalFormatting sqref="AD36">
    <cfRule type="cellIs" dxfId="19" priority="16" operator="greaterThan">
      <formula>1</formula>
    </cfRule>
    <cfRule type="cellIs" dxfId="18" priority="15" operator="lessThan">
      <formula>1</formula>
    </cfRule>
  </conditionalFormatting>
  <conditionalFormatting sqref="AD38">
    <cfRule type="cellIs" dxfId="17" priority="14" operator="greaterThan">
      <formula>1</formula>
    </cfRule>
    <cfRule type="cellIs" dxfId="16" priority="13" operator="lessThan">
      <formula>1</formula>
    </cfRule>
  </conditionalFormatting>
  <conditionalFormatting sqref="AD40">
    <cfRule type="cellIs" dxfId="15" priority="12" operator="greaterThan">
      <formula>1</formula>
    </cfRule>
    <cfRule type="cellIs" dxfId="14" priority="11" operator="lessThan">
      <formula>1</formula>
    </cfRule>
  </conditionalFormatting>
  <conditionalFormatting sqref="AD42">
    <cfRule type="cellIs" dxfId="13" priority="10" operator="greaterThan">
      <formula>1</formula>
    </cfRule>
    <cfRule type="cellIs" dxfId="12" priority="9" operator="lessThan">
      <formula>1</formula>
    </cfRule>
  </conditionalFormatting>
  <conditionalFormatting sqref="AD44">
    <cfRule type="cellIs" dxfId="11" priority="8" operator="greaterThan">
      <formula>1</formula>
    </cfRule>
    <cfRule type="cellIs" dxfId="10" priority="7" operator="lessThan">
      <formula>1</formula>
    </cfRule>
  </conditionalFormatting>
  <conditionalFormatting sqref="AD46">
    <cfRule type="cellIs" dxfId="9" priority="5" operator="lessThan">
      <formula>1</formula>
    </cfRule>
    <cfRule type="cellIs" dxfId="8" priority="6" operator="greaterThan">
      <formula>1</formula>
    </cfRule>
  </conditionalFormatting>
  <conditionalFormatting sqref="AD48">
    <cfRule type="cellIs" dxfId="7" priority="3" operator="lessThan">
      <formula>1</formula>
    </cfRule>
    <cfRule type="cellIs" dxfId="6" priority="4" operator="greaterThan">
      <formula>1</formula>
    </cfRule>
  </conditionalFormatting>
  <conditionalFormatting sqref="AD50">
    <cfRule type="cellIs" dxfId="5" priority="2" operator="greaterThan">
      <formula>1</formula>
    </cfRule>
    <cfRule type="cellIs" dxfId="4" priority="1" operator="lessThan">
      <formula>1</formula>
    </cfRule>
  </conditionalFormatting>
  <conditionalFormatting sqref="AD55">
    <cfRule type="cellIs" dxfId="3" priority="166" operator="equal">
      <formula>"VERIFICAR ARREDONDAMENTO"</formula>
    </cfRule>
  </conditionalFormatting>
  <conditionalFormatting sqref="AE8:AE51">
    <cfRule type="expression" dxfId="2" priority="162">
      <formula>$E$5="VERIFICAR VALOR TOTAL DO CRONOGRAMA DIFERENTE VALOR ORÇAMENTO"</formula>
    </cfRule>
    <cfRule type="cellIs" dxfId="1" priority="163" operator="equal">
      <formula>"VERIFICAR ARREDONDAMENTO"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F28A1-318F-43A2-BE50-EF5286801F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E8:AB8</xm:sqref>
        </x14:conditionalFormatting>
        <x14:conditionalFormatting xmlns:xm="http://schemas.microsoft.com/office/excel/2006/main">
          <x14:cfRule type="dataBar" id="{750D90A6-7C71-43FB-970E-C500435871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E10:AB10</xm:sqref>
        </x14:conditionalFormatting>
        <x14:conditionalFormatting xmlns:xm="http://schemas.microsoft.com/office/excel/2006/main">
          <x14:cfRule type="dataBar" id="{2AF0FEC7-9601-4AD9-B980-37296D5190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E12:AB12</xm:sqref>
        </x14:conditionalFormatting>
        <x14:conditionalFormatting xmlns:xm="http://schemas.microsoft.com/office/excel/2006/main">
          <x14:cfRule type="dataBar" id="{227E0DEF-C492-47E4-A39E-EEBCF691B7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E14:AB14</xm:sqref>
        </x14:conditionalFormatting>
        <x14:conditionalFormatting xmlns:xm="http://schemas.microsoft.com/office/excel/2006/main">
          <x14:cfRule type="dataBar" id="{32266400-1125-4C76-B513-9FA3C9EC4D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E16:AB16</xm:sqref>
        </x14:conditionalFormatting>
        <x14:conditionalFormatting xmlns:xm="http://schemas.microsoft.com/office/excel/2006/main">
          <x14:cfRule type="dataBar" id="{D32155DC-F51E-4BCF-8B70-3862902796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E18:AB18</xm:sqref>
        </x14:conditionalFormatting>
        <x14:conditionalFormatting xmlns:xm="http://schemas.microsoft.com/office/excel/2006/main">
          <x14:cfRule type="dataBar" id="{2351128F-CEE6-4EE4-8A52-DBC1FFB69C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E20:AB20</xm:sqref>
        </x14:conditionalFormatting>
        <x14:conditionalFormatting xmlns:xm="http://schemas.microsoft.com/office/excel/2006/main">
          <x14:cfRule type="dataBar" id="{0705CDE0-84E3-4ECB-B924-9BD1BE6B1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E22:AB22</xm:sqref>
        </x14:conditionalFormatting>
        <x14:conditionalFormatting xmlns:xm="http://schemas.microsoft.com/office/excel/2006/main">
          <x14:cfRule type="dataBar" id="{6754E746-8448-47F2-A730-5597E6FC54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E24:AB24</xm:sqref>
        </x14:conditionalFormatting>
        <x14:conditionalFormatting xmlns:xm="http://schemas.microsoft.com/office/excel/2006/main">
          <x14:cfRule type="dataBar" id="{8015BBF4-1650-488A-9C86-725D050E50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E26:AB26</xm:sqref>
        </x14:conditionalFormatting>
        <x14:conditionalFormatting xmlns:xm="http://schemas.microsoft.com/office/excel/2006/main">
          <x14:cfRule type="dataBar" id="{18F8DE97-0305-47BB-BF04-2673C76C10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E28:AB28</xm:sqref>
        </x14:conditionalFormatting>
        <x14:conditionalFormatting xmlns:xm="http://schemas.microsoft.com/office/excel/2006/main">
          <x14:cfRule type="dataBar" id="{EA59A7EC-9738-446C-A4F2-F69B32F97B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E30:AB30</xm:sqref>
        </x14:conditionalFormatting>
        <x14:conditionalFormatting xmlns:xm="http://schemas.microsoft.com/office/excel/2006/main">
          <x14:cfRule type="dataBar" id="{6ECD5C09-DFCF-41C5-9054-3F9141348C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E32:AB32</xm:sqref>
        </x14:conditionalFormatting>
        <x14:conditionalFormatting xmlns:xm="http://schemas.microsoft.com/office/excel/2006/main">
          <x14:cfRule type="dataBar" id="{D83C6F58-E4C8-4AB7-991C-DAB4F62204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E34:AB34</xm:sqref>
        </x14:conditionalFormatting>
        <x14:conditionalFormatting xmlns:xm="http://schemas.microsoft.com/office/excel/2006/main">
          <x14:cfRule type="dataBar" id="{7113B11D-36C6-4E78-B4D7-497017D934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E36:AB36</xm:sqref>
        </x14:conditionalFormatting>
        <x14:conditionalFormatting xmlns:xm="http://schemas.microsoft.com/office/excel/2006/main">
          <x14:cfRule type="dataBar" id="{C3352827-A9D7-4A64-8903-40A97FC937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E38:AB38</xm:sqref>
        </x14:conditionalFormatting>
        <x14:conditionalFormatting xmlns:xm="http://schemas.microsoft.com/office/excel/2006/main">
          <x14:cfRule type="dataBar" id="{5CDE26F1-CDBA-4FEF-B49D-D1504594F6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E40:AB40</xm:sqref>
        </x14:conditionalFormatting>
        <x14:conditionalFormatting xmlns:xm="http://schemas.microsoft.com/office/excel/2006/main">
          <x14:cfRule type="dataBar" id="{CEE6A4BD-44C0-46C0-93A4-F4F52D452E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E42:AB42</xm:sqref>
        </x14:conditionalFormatting>
        <x14:conditionalFormatting xmlns:xm="http://schemas.microsoft.com/office/excel/2006/main">
          <x14:cfRule type="dataBar" id="{7A13D11F-6035-43D1-85A7-9377C9171D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E44:AB44</xm:sqref>
        </x14:conditionalFormatting>
        <x14:conditionalFormatting xmlns:xm="http://schemas.microsoft.com/office/excel/2006/main">
          <x14:cfRule type="dataBar" id="{D4F32FE4-C666-4AFB-9BC6-C5A3AF325D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E46:AB46</xm:sqref>
        </x14:conditionalFormatting>
        <x14:conditionalFormatting xmlns:xm="http://schemas.microsoft.com/office/excel/2006/main">
          <x14:cfRule type="dataBar" id="{B7344A38-327F-44F9-BA55-6E654AC083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E48:AB48</xm:sqref>
        </x14:conditionalFormatting>
        <x14:conditionalFormatting xmlns:xm="http://schemas.microsoft.com/office/excel/2006/main">
          <x14:cfRule type="dataBar" id="{5F0DF139-808F-41CE-9F60-7596BDDCD5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E50:AB50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5F6E-3211-4030-B067-36E81834486A}">
  <dimension ref="A1:Z1004"/>
  <sheetViews>
    <sheetView showGridLines="0" workbookViewId="0">
      <pane ySplit="6" topLeftCell="A28" activePane="bottomLeft" state="frozen"/>
      <selection pane="bottomLeft" activeCell="E52" sqref="E52"/>
    </sheetView>
  </sheetViews>
  <sheetFormatPr defaultColWidth="12.625" defaultRowHeight="15" customHeight="1"/>
  <cols>
    <col min="1" max="1" width="10.625" customWidth="1"/>
    <col min="2" max="2" width="70.625" customWidth="1"/>
    <col min="3" max="4" width="15.625" customWidth="1"/>
    <col min="5" max="6" width="7.625" customWidth="1"/>
    <col min="7" max="26" width="10" customWidth="1"/>
  </cols>
  <sheetData>
    <row r="1" spans="1:26" ht="56.25" customHeight="1">
      <c r="A1" s="284" t="s">
        <v>1423</v>
      </c>
      <c r="B1" s="285"/>
      <c r="C1" s="285"/>
      <c r="D1" s="28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56.25" customHeight="1">
      <c r="A2" s="287"/>
      <c r="B2" s="288"/>
      <c r="C2" s="288"/>
      <c r="D2" s="28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2.5" customHeight="1">
      <c r="A3" s="266" t="s">
        <v>1419</v>
      </c>
      <c r="B3" s="296"/>
      <c r="C3" s="296"/>
      <c r="D3" s="29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7.5" customHeight="1">
      <c r="A4" s="7" t="s">
        <v>6</v>
      </c>
      <c r="B4" s="269" t="str">
        <f>Orçamento!F5</f>
        <v>Registro de preços para a prestação de serviços de reparos e adaptações em instalações prediais utilizados pela Administração da Prefeitura de Porto Alegre, com fornecimento de peças, materiais de consumo e insumos e mão de obra nos sistemas e equipamentos</v>
      </c>
      <c r="C4" s="269"/>
      <c r="D4" s="27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3.75" customHeight="1">
      <c r="A5" s="209" t="s">
        <v>1411</v>
      </c>
      <c r="B5" s="9" t="str">
        <f>Orçamento!F6</f>
        <v>(preencher este campo com o local da prestação dos serviços)</v>
      </c>
      <c r="C5" s="300" t="str">
        <f>Orçamento!R4</f>
        <v>TABELA SEM DESONERAÇÃO</v>
      </c>
      <c r="D5" s="30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3.75" customHeight="1">
      <c r="A6" s="10" t="s">
        <v>11</v>
      </c>
      <c r="B6" s="10" t="s">
        <v>14</v>
      </c>
      <c r="C6" s="11" t="s">
        <v>1421</v>
      </c>
      <c r="D6" s="10" t="s">
        <v>1416</v>
      </c>
      <c r="E6" s="6"/>
      <c r="F6" s="6"/>
      <c r="G6" s="6"/>
      <c r="H6" s="6"/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1.25" customHeight="1">
      <c r="A7" s="290">
        <v>1</v>
      </c>
      <c r="B7" s="298" t="str">
        <f>VLOOKUP(A7,Orçamento!$D$10:$S$5166,4,FALSE)</f>
        <v>SERVIÇOS PRELIMINARES</v>
      </c>
      <c r="C7" s="293">
        <f>VLOOKUP($A7,Orçamento!$D$10:$S$5166,16,FALSE)</f>
        <v>0</v>
      </c>
      <c r="D7" s="294">
        <f>IFERROR(C7/Orçamento!$S$697,0)</f>
        <v>0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1.25" customHeight="1">
      <c r="A8" s="291"/>
      <c r="B8" s="299"/>
      <c r="C8" s="291"/>
      <c r="D8" s="291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1.25" customHeight="1">
      <c r="A9" s="290">
        <v>2</v>
      </c>
      <c r="B9" s="292" t="str">
        <f>VLOOKUP(A9,Orçamento!$D$10:$S$5166,4,FALSE)</f>
        <v>APOIO TÉCNICO</v>
      </c>
      <c r="C9" s="293">
        <f>VLOOKUP($A9,Orçamento!$D$10:$S$5166,16,FALSE)</f>
        <v>0</v>
      </c>
      <c r="D9" s="294">
        <f>IFERROR(C9/Orçamento!$S$697,0)</f>
        <v>0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1.25" customHeight="1">
      <c r="A10" s="291"/>
      <c r="B10" s="291"/>
      <c r="C10" s="291"/>
      <c r="D10" s="291"/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1.25" customHeight="1">
      <c r="A11" s="290">
        <v>3</v>
      </c>
      <c r="B11" s="292" t="str">
        <f>VLOOKUP(A11,Orçamento!$D$10:$S$5166,4,FALSE)</f>
        <v>SERVIÇOS GERAIS E INSUMOS</v>
      </c>
      <c r="C11" s="293">
        <f>VLOOKUP($A11,Orçamento!$D$10:$S$5166,16,FALSE)</f>
        <v>0</v>
      </c>
      <c r="D11" s="294">
        <f>IFERROR(C11/Orçamento!$S$697,0)</f>
        <v>0</v>
      </c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1.25" customHeight="1">
      <c r="A12" s="291"/>
      <c r="B12" s="291"/>
      <c r="C12" s="291"/>
      <c r="D12" s="291"/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1.25" customHeight="1">
      <c r="A13" s="290">
        <v>4</v>
      </c>
      <c r="B13" s="292" t="str">
        <f>VLOOKUP(A13,Orçamento!$D$10:$S$5166,4,FALSE)</f>
        <v>INSTALAÇÕES E SINALIZAÇÃO DOS SERVIÇOS</v>
      </c>
      <c r="C13" s="293">
        <f>VLOOKUP($A13,Orçamento!$D$10:$S$5166,16,FALSE)</f>
        <v>0</v>
      </c>
      <c r="D13" s="294">
        <f>IFERROR(C13/Orçamento!$S$697,0)</f>
        <v>0</v>
      </c>
      <c r="E13" s="6"/>
      <c r="F13" s="6"/>
      <c r="G13" s="6"/>
      <c r="H13" s="6"/>
      <c r="I13" s="6"/>
      <c r="J13" s="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1.25" customHeight="1">
      <c r="A14" s="291"/>
      <c r="B14" s="291"/>
      <c r="C14" s="291"/>
      <c r="D14" s="291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1.25" customHeight="1">
      <c r="A15" s="290">
        <v>5</v>
      </c>
      <c r="B15" s="292" t="str">
        <f>VLOOKUP(A15,Orçamento!$D$10:$S$5166,4,FALSE)</f>
        <v>IMPERMEABILIZAÇÃO</v>
      </c>
      <c r="C15" s="293">
        <f>VLOOKUP($A15,Orçamento!$D$10:$S$5166,16,FALSE)</f>
        <v>0</v>
      </c>
      <c r="D15" s="294">
        <f>IFERROR(C15/Orçamento!$S$697,0)</f>
        <v>0</v>
      </c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1.25" customHeight="1">
      <c r="A16" s="291"/>
      <c r="B16" s="291"/>
      <c r="C16" s="291"/>
      <c r="D16" s="291"/>
      <c r="E16" s="6"/>
      <c r="F16" s="6"/>
      <c r="G16" s="6"/>
      <c r="H16" s="6"/>
      <c r="I16" s="6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1.25" customHeight="1">
      <c r="A17" s="290">
        <v>6</v>
      </c>
      <c r="B17" s="292" t="str">
        <f>VLOOKUP(A17,Orçamento!$D$10:$S$5166,4,FALSE)</f>
        <v>CALÇAMENTO / PISO / RODAPÉ</v>
      </c>
      <c r="C17" s="293">
        <f>VLOOKUP($A17,Orçamento!$D$10:$S$5166,16,FALSE)</f>
        <v>0</v>
      </c>
      <c r="D17" s="294">
        <f>IFERROR(C17/Orçamento!$S$697,0)</f>
        <v>0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1.25" customHeight="1">
      <c r="A18" s="291"/>
      <c r="B18" s="291"/>
      <c r="C18" s="291"/>
      <c r="D18" s="291"/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1.25" customHeight="1">
      <c r="A19" s="290">
        <v>7</v>
      </c>
      <c r="B19" s="292" t="str">
        <f>VLOOKUP(A19,Orçamento!$D$10:$S$5166,4,FALSE)</f>
        <v xml:space="preserve">RECOMPOSIÇÃO DE ESTRUTURA DE CONCRETO, DIVISÓRIAS E REVESTIMENTO </v>
      </c>
      <c r="C19" s="293">
        <f>VLOOKUP($A19,Orçamento!$D$10:$S$5166,16,FALSE)</f>
        <v>0</v>
      </c>
      <c r="D19" s="294">
        <f>IFERROR(C19/Orçamento!$S$697,0)</f>
        <v>0</v>
      </c>
      <c r="E19" s="6"/>
      <c r="F19" s="6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1.25" customHeight="1">
      <c r="A20" s="291"/>
      <c r="B20" s="291"/>
      <c r="C20" s="291"/>
      <c r="D20" s="291"/>
      <c r="E20" s="6"/>
      <c r="F20" s="6"/>
      <c r="G20" s="6"/>
      <c r="H20" s="6"/>
      <c r="I20" s="6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1.25" customHeight="1">
      <c r="A21" s="290">
        <v>8</v>
      </c>
      <c r="B21" s="292" t="str">
        <f>VLOOKUP(A21,Orçamento!$D$10:$S$5166,4,FALSE)</f>
        <v>PINTURA E ACABAMENTOS</v>
      </c>
      <c r="C21" s="293">
        <f>VLOOKUP($A21,Orçamento!$D$10:$S$5166,16,FALSE)</f>
        <v>0</v>
      </c>
      <c r="D21" s="294">
        <f>IFERROR(C21/Orçamento!$S$697,0)</f>
        <v>0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1.25" customHeight="1">
      <c r="A22" s="291"/>
      <c r="B22" s="291"/>
      <c r="C22" s="291"/>
      <c r="D22" s="291"/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1.25" customHeight="1">
      <c r="A23" s="290">
        <v>9</v>
      </c>
      <c r="B23" s="292" t="str">
        <f>VLOOKUP(A23,Orçamento!$D$10:$S$5166,4,FALSE)</f>
        <v>ESQUADRIAS / VIDROS / FERRAGENS</v>
      </c>
      <c r="C23" s="293">
        <f>VLOOKUP($A23,Orçamento!$D$10:$S$5166,16,FALSE)</f>
        <v>0</v>
      </c>
      <c r="D23" s="294">
        <f>IFERROR(C23/Orçamento!$S$697,0)</f>
        <v>0</v>
      </c>
      <c r="E23" s="6"/>
      <c r="F23" s="6"/>
      <c r="G23" s="6"/>
      <c r="H23" s="6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1.25" customHeight="1">
      <c r="A24" s="291"/>
      <c r="B24" s="291"/>
      <c r="C24" s="291"/>
      <c r="D24" s="291"/>
      <c r="E24" s="6"/>
      <c r="F24" s="6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1.25" customHeight="1">
      <c r="A25" s="290">
        <v>10</v>
      </c>
      <c r="B25" s="292" t="str">
        <f>VLOOKUP(A25,Orçamento!$D$10:$S$5166,4,FALSE)</f>
        <v>FORROS</v>
      </c>
      <c r="C25" s="293">
        <f>VLOOKUP($A25,Orçamento!$D$10:$S$5166,16,FALSE)</f>
        <v>0</v>
      </c>
      <c r="D25" s="294">
        <f>IFERROR(C25/Orçamento!$S$697,0)</f>
        <v>0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>
      <c r="A26" s="291"/>
      <c r="B26" s="291"/>
      <c r="C26" s="291"/>
      <c r="D26" s="291"/>
      <c r="E26" s="6"/>
      <c r="F26" s="6"/>
      <c r="G26" s="6"/>
      <c r="H26" s="6"/>
      <c r="I26" s="6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>
      <c r="A27" s="290">
        <v>11</v>
      </c>
      <c r="B27" s="292" t="str">
        <f>VLOOKUP(A27,Orçamento!$D$10:$S$5166,4,FALSE)</f>
        <v>INSTALAÇÕES HIDROSSANITÁRIAS</v>
      </c>
      <c r="C27" s="293">
        <f>VLOOKUP($A27,Orçamento!$D$10:$S$5166,16,FALSE)</f>
        <v>0</v>
      </c>
      <c r="D27" s="294">
        <f>IFERROR(C27/Orçamento!$S$697,0)</f>
        <v>0</v>
      </c>
      <c r="E27" s="6"/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1.25" customHeight="1">
      <c r="A28" s="291"/>
      <c r="B28" s="291"/>
      <c r="C28" s="291"/>
      <c r="D28" s="291"/>
      <c r="E28" s="6"/>
      <c r="F28" s="6"/>
      <c r="G28" s="6"/>
      <c r="H28" s="6"/>
      <c r="I28" s="6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1.25" customHeight="1">
      <c r="A29" s="290">
        <v>12</v>
      </c>
      <c r="B29" s="292" t="str">
        <f>VLOOKUP(A29,Orçamento!$D$10:$S$5166,4,FALSE)</f>
        <v>INSTALAÇÕES ELÉTRICAS</v>
      </c>
      <c r="C29" s="293">
        <f>VLOOKUP($A29,Orçamento!$D$10:$S$5166,16,FALSE)</f>
        <v>0</v>
      </c>
      <c r="D29" s="294">
        <f>IFERROR(C29/Orçamento!$S$697,0)</f>
        <v>0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1.25" customHeight="1">
      <c r="A30" s="291"/>
      <c r="B30" s="291"/>
      <c r="C30" s="291"/>
      <c r="D30" s="291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1.25" customHeight="1">
      <c r="A31" s="290">
        <v>13</v>
      </c>
      <c r="B31" s="292" t="str">
        <f>VLOOKUP(A31,Orçamento!$D$10:$S$5166,4,FALSE)</f>
        <v>SISTEMA DE PROTEÇÃO CONTRA DESCARGAS ATMOSFÉRICAS (SPDA)</v>
      </c>
      <c r="C31" s="293">
        <f>VLOOKUP($A31,Orçamento!$D$10:$S$5166,16,FALSE)</f>
        <v>0</v>
      </c>
      <c r="D31" s="294">
        <f>IFERROR(C31/Orçamento!$S$697,0)</f>
        <v>0</v>
      </c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1.25" customHeight="1">
      <c r="A32" s="291"/>
      <c r="B32" s="291"/>
      <c r="C32" s="291"/>
      <c r="D32" s="291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1.25" customHeight="1">
      <c r="A33" s="290">
        <v>14</v>
      </c>
      <c r="B33" s="292" t="str">
        <f>VLOOKUP(A33,Orçamento!$D$10:$S$5166,4,FALSE)</f>
        <v xml:space="preserve">COBERTURA </v>
      </c>
      <c r="C33" s="293">
        <f>VLOOKUP($A33,Orçamento!$D$10:$S$5166,16,FALSE)</f>
        <v>0</v>
      </c>
      <c r="D33" s="294">
        <f>IFERROR(C33/Orçamento!$S$697,0)</f>
        <v>0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1.25" customHeight="1">
      <c r="A34" s="291"/>
      <c r="B34" s="291"/>
      <c r="C34" s="291"/>
      <c r="D34" s="291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1.25" customHeight="1">
      <c r="A35" s="290">
        <v>15</v>
      </c>
      <c r="B35" s="292" t="str">
        <f>VLOOKUP(A35,Orçamento!$D$10:$S$5166,4,FALSE)</f>
        <v>CARGA, TRANSPORTE E MAQUINARIOS</v>
      </c>
      <c r="C35" s="293">
        <f>VLOOKUP($A35,Orçamento!$D$10:$S$5166,16,FALSE)</f>
        <v>0</v>
      </c>
      <c r="D35" s="294">
        <f>IFERROR(C35/Orçamento!$S$697,0)</f>
        <v>0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1.25" customHeight="1">
      <c r="A36" s="291"/>
      <c r="B36" s="291"/>
      <c r="C36" s="291"/>
      <c r="D36" s="291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1.25" customHeight="1">
      <c r="A37" s="290">
        <v>16</v>
      </c>
      <c r="B37" s="292" t="str">
        <f>VLOOKUP(A37,Orçamento!$D$10:$S$5166,4,FALSE)</f>
        <v>SERRALHERIA / FUNILARIA</v>
      </c>
      <c r="C37" s="293">
        <f>VLOOKUP($A37,Orçamento!$D$10:$S$5166,16,FALSE)</f>
        <v>0</v>
      </c>
      <c r="D37" s="294">
        <f>IFERROR(C37/Orçamento!$S$697,0)</f>
        <v>0</v>
      </c>
      <c r="E37" s="6"/>
      <c r="F37" s="6"/>
      <c r="G37" s="6"/>
      <c r="H37" s="6"/>
      <c r="I37" s="6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1.25" customHeight="1">
      <c r="A38" s="291"/>
      <c r="B38" s="291"/>
      <c r="C38" s="291"/>
      <c r="D38" s="291"/>
      <c r="E38" s="6"/>
      <c r="F38" s="6"/>
      <c r="G38" s="6"/>
      <c r="H38" s="6"/>
      <c r="I38" s="6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1.25" customHeight="1">
      <c r="A39" s="290">
        <v>17</v>
      </c>
      <c r="B39" s="292" t="str">
        <f>VLOOKUP(A39,Orçamento!$D$10:$S$5166,4,FALSE)</f>
        <v>LIMPEZA</v>
      </c>
      <c r="C39" s="293">
        <f>VLOOKUP($A39,Orçamento!$D$10:$S$5166,16,FALSE)</f>
        <v>0</v>
      </c>
      <c r="D39" s="294">
        <f>IFERROR(C39/Orçamento!$S$697,0)</f>
        <v>0</v>
      </c>
      <c r="E39" s="6"/>
      <c r="F39" s="6"/>
      <c r="G39" s="6"/>
      <c r="H39" s="6"/>
      <c r="I39" s="6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1.25" customHeight="1">
      <c r="A40" s="291"/>
      <c r="B40" s="291"/>
      <c r="C40" s="291"/>
      <c r="D40" s="291"/>
      <c r="E40" s="6"/>
      <c r="F40" s="6"/>
      <c r="G40" s="6"/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1.25" customHeight="1">
      <c r="A41" s="290">
        <v>18</v>
      </c>
      <c r="B41" s="292" t="str">
        <f>VLOOKUP(A41,Orçamento!$D$10:$S$5166,4,FALSE)</f>
        <v>REMOÇÃO / DEMOLIÇÃO</v>
      </c>
      <c r="C41" s="293">
        <f>VLOOKUP($A41,Orçamento!$D$10:$S$5166,16,FALSE)</f>
        <v>0</v>
      </c>
      <c r="D41" s="294">
        <f>IFERROR(C41/Orçamento!$S$697,0)</f>
        <v>0</v>
      </c>
      <c r="E41" s="6"/>
      <c r="F41" s="6"/>
      <c r="G41" s="6"/>
      <c r="H41" s="6"/>
      <c r="I41" s="6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1.25" customHeight="1">
      <c r="A42" s="291"/>
      <c r="B42" s="291"/>
      <c r="C42" s="291"/>
      <c r="D42" s="291"/>
      <c r="E42" s="6"/>
      <c r="F42" s="6"/>
      <c r="G42" s="6"/>
      <c r="H42" s="6"/>
      <c r="I42" s="6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.25" customHeight="1">
      <c r="A43" s="290">
        <v>19</v>
      </c>
      <c r="B43" s="292" t="str">
        <f>VLOOKUP(A43,Orçamento!$D$10:$S$5166,4,FALSE)</f>
        <v>REVESTIMENTO</v>
      </c>
      <c r="C43" s="293">
        <f>VLOOKUP($A43,Orçamento!$D$10:$S$5166,16,FALSE)</f>
        <v>0</v>
      </c>
      <c r="D43" s="294">
        <f>IFERROR(C43/Orçamento!$S$697,0)</f>
        <v>0</v>
      </c>
      <c r="E43" s="6"/>
      <c r="F43" s="6"/>
      <c r="G43" s="6"/>
      <c r="H43" s="6"/>
      <c r="I43" s="6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1.25" customHeight="1">
      <c r="A44" s="291"/>
      <c r="B44" s="291"/>
      <c r="C44" s="291"/>
      <c r="D44" s="291"/>
      <c r="E44" s="6"/>
      <c r="F44" s="6"/>
      <c r="G44" s="6"/>
      <c r="H44" s="6"/>
      <c r="I44" s="6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1.25" customHeight="1">
      <c r="A45" s="290">
        <v>20</v>
      </c>
      <c r="B45" s="292" t="str">
        <f>VLOOKUP(A45,Orçamento!$D$10:$S$5166,4,FALSE)</f>
        <v>DIVISÓRIAS, FORROS E ESQUADRIAS</v>
      </c>
      <c r="C45" s="293">
        <f>VLOOKUP($A45,Orçamento!$D$10:$S$5166,16,FALSE)</f>
        <v>0</v>
      </c>
      <c r="D45" s="294">
        <f>IFERROR(C45/Orçamento!$S$697,0)</f>
        <v>0</v>
      </c>
      <c r="E45" s="6"/>
      <c r="F45" s="6"/>
      <c r="G45" s="6"/>
      <c r="H45" s="6"/>
      <c r="I45" s="6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1.25" customHeight="1">
      <c r="A46" s="295"/>
      <c r="B46" s="291"/>
      <c r="C46" s="291"/>
      <c r="D46" s="291"/>
      <c r="E46" s="6"/>
      <c r="F46" s="6"/>
      <c r="G46" s="6"/>
      <c r="H46" s="6"/>
      <c r="I46" s="6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1.25" customHeight="1">
      <c r="A47" s="290">
        <v>21</v>
      </c>
      <c r="B47" s="292" t="str">
        <f>VLOOKUP(A47,Orçamento!$D$10:$S$5166,4,FALSE)</f>
        <v>HIDRÁULICA</v>
      </c>
      <c r="C47" s="293">
        <f>VLOOKUP($A47,Orçamento!$D$10:$S$5166,16,FALSE)</f>
        <v>0</v>
      </c>
      <c r="D47" s="294">
        <f>IFERROR(C47/Orçamento!$S$697,0)</f>
        <v>0</v>
      </c>
      <c r="E47" s="6"/>
      <c r="F47" s="6"/>
      <c r="G47" s="6"/>
      <c r="H47" s="6"/>
      <c r="I47" s="6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1.25" customHeight="1">
      <c r="A48" s="291"/>
      <c r="B48" s="291"/>
      <c r="C48" s="291"/>
      <c r="D48" s="291"/>
      <c r="E48" s="6"/>
      <c r="F48" s="6"/>
      <c r="G48" s="6"/>
      <c r="H48" s="6"/>
      <c r="I48" s="6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1.25" customHeight="1">
      <c r="A49" s="290">
        <v>22</v>
      </c>
      <c r="B49" s="292" t="str">
        <f>VLOOKUP(A49,Orçamento!$D$10:$S$5166,4,FALSE)</f>
        <v>ELÉTRICA</v>
      </c>
      <c r="C49" s="293">
        <f>VLOOKUP($A49,Orçamento!$D$10:$S$5166,16,FALSE)</f>
        <v>0</v>
      </c>
      <c r="D49" s="294">
        <f>IFERROR(C49/Orçamento!$S$697,0)</f>
        <v>0</v>
      </c>
      <c r="E49" s="6"/>
      <c r="F49" s="6"/>
      <c r="G49" s="6"/>
      <c r="H49" s="6"/>
      <c r="I49" s="6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1.25" customHeight="1">
      <c r="A50" s="291"/>
      <c r="B50" s="291"/>
      <c r="C50" s="291"/>
      <c r="D50" s="291"/>
      <c r="E50" s="6"/>
      <c r="F50" s="6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2.5" customHeight="1">
      <c r="A51" s="262" t="s">
        <v>1420</v>
      </c>
      <c r="B51" s="283"/>
      <c r="C51" s="12">
        <f>SUM(C7:C50)</f>
        <v>0</v>
      </c>
      <c r="D51" s="13">
        <f>SUM(D7:D50)</f>
        <v>0</v>
      </c>
      <c r="E51" s="6"/>
      <c r="F51" s="6"/>
      <c r="G51" s="6"/>
      <c r="H51" s="6"/>
      <c r="I51" s="6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5"/>
      <c r="B64" s="5"/>
      <c r="C64" s="5"/>
      <c r="D64" s="5"/>
      <c r="E64" s="6"/>
      <c r="F64" s="6"/>
      <c r="G64" s="6"/>
      <c r="H64" s="6"/>
      <c r="I64" s="6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6"/>
      <c r="F65" s="6"/>
      <c r="G65" s="6"/>
      <c r="H65" s="6"/>
      <c r="I65" s="6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6"/>
      <c r="F66" s="6"/>
      <c r="G66" s="6"/>
      <c r="H66" s="6"/>
      <c r="I66" s="6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6"/>
      <c r="F67" s="6"/>
      <c r="G67" s="6"/>
      <c r="H67" s="6"/>
      <c r="I67" s="6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6"/>
      <c r="F68" s="6"/>
      <c r="G68" s="6"/>
      <c r="H68" s="6"/>
      <c r="I68" s="6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6"/>
      <c r="F69" s="6"/>
      <c r="G69" s="6"/>
      <c r="H69" s="6"/>
      <c r="I69" s="6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6"/>
      <c r="F70" s="6"/>
      <c r="G70" s="6"/>
      <c r="H70" s="6"/>
      <c r="I70" s="6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6"/>
      <c r="F71" s="6"/>
      <c r="G71" s="6"/>
      <c r="H71" s="6"/>
      <c r="I71" s="6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6"/>
      <c r="F72" s="6"/>
      <c r="G72" s="6"/>
      <c r="H72" s="6"/>
      <c r="I72" s="6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6"/>
      <c r="F73" s="6"/>
      <c r="G73" s="6"/>
      <c r="H73" s="6"/>
      <c r="I73" s="6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6"/>
      <c r="F74" s="6"/>
      <c r="G74" s="6"/>
      <c r="H74" s="6"/>
      <c r="I74" s="6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6"/>
      <c r="F75" s="6"/>
      <c r="G75" s="6"/>
      <c r="H75" s="6"/>
      <c r="I75" s="6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6"/>
      <c r="F76" s="6"/>
      <c r="G76" s="6"/>
      <c r="H76" s="6"/>
      <c r="I76" s="6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6"/>
      <c r="F77" s="6"/>
      <c r="G77" s="6"/>
      <c r="H77" s="6"/>
      <c r="I77" s="6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6"/>
      <c r="F80" s="6"/>
      <c r="G80" s="6"/>
      <c r="H80" s="6"/>
      <c r="I80" s="6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6"/>
      <c r="F81" s="6"/>
      <c r="G81" s="6"/>
      <c r="H81" s="6"/>
      <c r="I81" s="6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6"/>
      <c r="F82" s="6"/>
      <c r="G82" s="6"/>
      <c r="H82" s="6"/>
      <c r="I82" s="6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6"/>
      <c r="F83" s="6"/>
      <c r="G83" s="6"/>
      <c r="H83" s="6"/>
      <c r="I83" s="6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6"/>
      <c r="F84" s="6"/>
      <c r="G84" s="6"/>
      <c r="H84" s="6"/>
      <c r="I84" s="6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6"/>
      <c r="F85" s="6"/>
      <c r="G85" s="6"/>
      <c r="H85" s="6"/>
      <c r="I85" s="6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6"/>
      <c r="F86" s="6"/>
      <c r="G86" s="6"/>
      <c r="H86" s="6"/>
      <c r="I86" s="6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6"/>
      <c r="F87" s="6"/>
      <c r="G87" s="6"/>
      <c r="H87" s="6"/>
      <c r="I87" s="6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6"/>
      <c r="F88" s="6"/>
      <c r="G88" s="6"/>
      <c r="H88" s="6"/>
      <c r="I88" s="6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6"/>
      <c r="F89" s="6"/>
      <c r="G89" s="6"/>
      <c r="H89" s="6"/>
      <c r="I89" s="6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6"/>
      <c r="F90" s="6"/>
      <c r="G90" s="6"/>
      <c r="H90" s="6"/>
      <c r="I90" s="6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6"/>
      <c r="F91" s="6"/>
      <c r="G91" s="6"/>
      <c r="H91" s="6"/>
      <c r="I91" s="6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6"/>
      <c r="F92" s="6"/>
      <c r="G92" s="6"/>
      <c r="H92" s="6"/>
      <c r="I92" s="6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6"/>
      <c r="F93" s="6"/>
      <c r="G93" s="6"/>
      <c r="H93" s="6"/>
      <c r="I93" s="6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6"/>
      <c r="F94" s="6"/>
      <c r="G94" s="6"/>
      <c r="H94" s="6"/>
      <c r="I94" s="6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6"/>
      <c r="F95" s="6"/>
      <c r="G95" s="6"/>
      <c r="H95" s="6"/>
      <c r="I95" s="6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6"/>
      <c r="F96" s="6"/>
      <c r="G96" s="6"/>
      <c r="H96" s="6"/>
      <c r="I96" s="6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6"/>
      <c r="F97" s="6"/>
      <c r="G97" s="6"/>
      <c r="H97" s="6"/>
      <c r="I97" s="6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6"/>
      <c r="F98" s="6"/>
      <c r="G98" s="6"/>
      <c r="H98" s="6"/>
      <c r="I98" s="6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6"/>
      <c r="F99" s="6"/>
      <c r="G99" s="6"/>
      <c r="H99" s="6"/>
      <c r="I99" s="6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6"/>
      <c r="F100" s="6"/>
      <c r="G100" s="6"/>
      <c r="H100" s="6"/>
      <c r="I100" s="6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6"/>
      <c r="F101" s="6"/>
      <c r="G101" s="6"/>
      <c r="H101" s="6"/>
      <c r="I101" s="6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6"/>
      <c r="F102" s="6"/>
      <c r="G102" s="6"/>
      <c r="H102" s="6"/>
      <c r="I102" s="6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6"/>
      <c r="F103" s="6"/>
      <c r="G103" s="6"/>
      <c r="H103" s="6"/>
      <c r="I103" s="6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6"/>
      <c r="F104" s="6"/>
      <c r="G104" s="6"/>
      <c r="H104" s="6"/>
      <c r="I104" s="6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6"/>
      <c r="F105" s="6"/>
      <c r="G105" s="6"/>
      <c r="H105" s="6"/>
      <c r="I105" s="6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6"/>
      <c r="F106" s="6"/>
      <c r="G106" s="6"/>
      <c r="H106" s="6"/>
      <c r="I106" s="6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6"/>
      <c r="F107" s="6"/>
      <c r="G107" s="6"/>
      <c r="H107" s="6"/>
      <c r="I107" s="6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6"/>
      <c r="F108" s="6"/>
      <c r="G108" s="6"/>
      <c r="H108" s="6"/>
      <c r="I108" s="6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6"/>
      <c r="F109" s="6"/>
      <c r="G109" s="6"/>
      <c r="H109" s="6"/>
      <c r="I109" s="6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6"/>
      <c r="F110" s="6"/>
      <c r="G110" s="6"/>
      <c r="H110" s="6"/>
      <c r="I110" s="6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6"/>
      <c r="F111" s="6"/>
      <c r="G111" s="6"/>
      <c r="H111" s="6"/>
      <c r="I111" s="6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6"/>
      <c r="F112" s="6"/>
      <c r="G112" s="6"/>
      <c r="H112" s="6"/>
      <c r="I112" s="6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6"/>
      <c r="F113" s="6"/>
      <c r="G113" s="6"/>
      <c r="H113" s="6"/>
      <c r="I113" s="6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6"/>
      <c r="F114" s="6"/>
      <c r="G114" s="6"/>
      <c r="H114" s="6"/>
      <c r="I114" s="6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6"/>
      <c r="F115" s="6"/>
      <c r="G115" s="6"/>
      <c r="H115" s="6"/>
      <c r="I115" s="6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6"/>
      <c r="F116" s="6"/>
      <c r="G116" s="6"/>
      <c r="H116" s="6"/>
      <c r="I116" s="6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6"/>
      <c r="F117" s="6"/>
      <c r="G117" s="6"/>
      <c r="H117" s="6"/>
      <c r="I117" s="6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6"/>
      <c r="F118" s="6"/>
      <c r="G118" s="6"/>
      <c r="H118" s="6"/>
      <c r="I118" s="6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6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6"/>
      <c r="F120" s="6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6"/>
      <c r="F121" s="6"/>
      <c r="G121" s="6"/>
      <c r="H121" s="6"/>
      <c r="I121" s="6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6"/>
      <c r="F122" s="6"/>
      <c r="G122" s="6"/>
      <c r="H122" s="6"/>
      <c r="I122" s="6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6"/>
      <c r="F123" s="6"/>
      <c r="G123" s="6"/>
      <c r="H123" s="6"/>
      <c r="I123" s="6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6"/>
      <c r="F124" s="6"/>
      <c r="G124" s="6"/>
      <c r="H124" s="6"/>
      <c r="I124" s="6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6"/>
      <c r="F125" s="6"/>
      <c r="G125" s="6"/>
      <c r="H125" s="6"/>
      <c r="I125" s="6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6"/>
      <c r="F126" s="6"/>
      <c r="G126" s="6"/>
      <c r="H126" s="6"/>
      <c r="I126" s="6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6"/>
      <c r="F127" s="6"/>
      <c r="G127" s="6"/>
      <c r="H127" s="6"/>
      <c r="I127" s="6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6"/>
      <c r="F128" s="6"/>
      <c r="G128" s="6"/>
      <c r="H128" s="6"/>
      <c r="I128" s="6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6"/>
      <c r="F129" s="6"/>
      <c r="G129" s="6"/>
      <c r="H129" s="6"/>
      <c r="I129" s="6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6"/>
      <c r="F130" s="6"/>
      <c r="G130" s="6"/>
      <c r="H130" s="6"/>
      <c r="I130" s="6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6"/>
      <c r="F131" s="6"/>
      <c r="G131" s="6"/>
      <c r="H131" s="6"/>
      <c r="I131" s="6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6"/>
      <c r="F132" s="6"/>
      <c r="G132" s="6"/>
      <c r="H132" s="6"/>
      <c r="I132" s="6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6"/>
      <c r="F133" s="6"/>
      <c r="G133" s="6"/>
      <c r="H133" s="6"/>
      <c r="I133" s="6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6"/>
      <c r="F134" s="6"/>
      <c r="G134" s="6"/>
      <c r="H134" s="6"/>
      <c r="I134" s="6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6"/>
      <c r="F135" s="6"/>
      <c r="G135" s="6"/>
      <c r="H135" s="6"/>
      <c r="I135" s="6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6"/>
      <c r="F136" s="6"/>
      <c r="G136" s="6"/>
      <c r="H136" s="6"/>
      <c r="I136" s="6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6"/>
      <c r="F137" s="6"/>
      <c r="G137" s="6"/>
      <c r="H137" s="6"/>
      <c r="I137" s="6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6"/>
      <c r="F138" s="6"/>
      <c r="G138" s="6"/>
      <c r="H138" s="6"/>
      <c r="I138" s="6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6"/>
      <c r="F139" s="6"/>
      <c r="G139" s="6"/>
      <c r="H139" s="6"/>
      <c r="I139" s="6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6"/>
      <c r="F140" s="6"/>
      <c r="G140" s="6"/>
      <c r="H140" s="6"/>
      <c r="I140" s="6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6"/>
      <c r="F141" s="6"/>
      <c r="G141" s="6"/>
      <c r="H141" s="6"/>
      <c r="I141" s="6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6"/>
      <c r="F142" s="6"/>
      <c r="G142" s="6"/>
      <c r="H142" s="6"/>
      <c r="I142" s="6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6"/>
      <c r="F143" s="6"/>
      <c r="G143" s="6"/>
      <c r="H143" s="6"/>
      <c r="I143" s="6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6"/>
      <c r="F144" s="6"/>
      <c r="G144" s="6"/>
      <c r="H144" s="6"/>
      <c r="I144" s="6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6"/>
      <c r="F145" s="6"/>
      <c r="G145" s="6"/>
      <c r="H145" s="6"/>
      <c r="I145" s="6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6"/>
      <c r="F146" s="6"/>
      <c r="G146" s="6"/>
      <c r="H146" s="6"/>
      <c r="I146" s="6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6"/>
      <c r="F147" s="6"/>
      <c r="G147" s="6"/>
      <c r="H147" s="6"/>
      <c r="I147" s="6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6"/>
      <c r="F148" s="6"/>
      <c r="G148" s="6"/>
      <c r="H148" s="6"/>
      <c r="I148" s="6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6"/>
      <c r="F149" s="6"/>
      <c r="G149" s="6"/>
      <c r="H149" s="6"/>
      <c r="I149" s="6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6"/>
      <c r="F150" s="6"/>
      <c r="G150" s="6"/>
      <c r="H150" s="6"/>
      <c r="I150" s="6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6"/>
      <c r="F151" s="6"/>
      <c r="G151" s="6"/>
      <c r="H151" s="6"/>
      <c r="I151" s="6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6"/>
      <c r="F152" s="6"/>
      <c r="G152" s="6"/>
      <c r="H152" s="6"/>
      <c r="I152" s="6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6"/>
      <c r="F153" s="6"/>
      <c r="G153" s="6"/>
      <c r="H153" s="6"/>
      <c r="I153" s="6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6"/>
      <c r="F154" s="6"/>
      <c r="G154" s="6"/>
      <c r="H154" s="6"/>
      <c r="I154" s="6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6"/>
      <c r="F155" s="6"/>
      <c r="G155" s="6"/>
      <c r="H155" s="6"/>
      <c r="I155" s="6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6"/>
      <c r="F156" s="6"/>
      <c r="G156" s="6"/>
      <c r="H156" s="6"/>
      <c r="I156" s="6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6"/>
      <c r="F158" s="6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6"/>
      <c r="F159" s="6"/>
      <c r="G159" s="6"/>
      <c r="H159" s="6"/>
      <c r="I159" s="6"/>
      <c r="J159" s="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6"/>
      <c r="F160" s="6"/>
      <c r="G160" s="6"/>
      <c r="H160" s="6"/>
      <c r="I160" s="6"/>
      <c r="J160" s="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6"/>
      <c r="F161" s="6"/>
      <c r="G161" s="6"/>
      <c r="H161" s="6"/>
      <c r="I161" s="6"/>
      <c r="J161" s="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6"/>
      <c r="F162" s="6"/>
      <c r="G162" s="6"/>
      <c r="H162" s="6"/>
      <c r="I162" s="6"/>
      <c r="J162" s="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6"/>
      <c r="F163" s="6"/>
      <c r="G163" s="6"/>
      <c r="H163" s="6"/>
      <c r="I163" s="6"/>
      <c r="J163" s="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6"/>
      <c r="F164" s="6"/>
      <c r="G164" s="6"/>
      <c r="H164" s="6"/>
      <c r="I164" s="6"/>
      <c r="J164" s="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6"/>
      <c r="F165" s="6"/>
      <c r="G165" s="6"/>
      <c r="H165" s="6"/>
      <c r="I165" s="6"/>
      <c r="J165" s="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6"/>
      <c r="F166" s="6"/>
      <c r="G166" s="6"/>
      <c r="H166" s="6"/>
      <c r="I166" s="6"/>
      <c r="J166" s="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6"/>
      <c r="F167" s="6"/>
      <c r="G167" s="6"/>
      <c r="H167" s="6"/>
      <c r="I167" s="6"/>
      <c r="J167" s="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6"/>
      <c r="F168" s="6"/>
      <c r="G168" s="6"/>
      <c r="H168" s="6"/>
      <c r="I168" s="6"/>
      <c r="J168" s="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6"/>
      <c r="F169" s="6"/>
      <c r="G169" s="6"/>
      <c r="H169" s="6"/>
      <c r="I169" s="6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6"/>
      <c r="F170" s="6"/>
      <c r="G170" s="6"/>
      <c r="H170" s="6"/>
      <c r="I170" s="6"/>
      <c r="J170" s="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6"/>
      <c r="F171" s="6"/>
      <c r="G171" s="6"/>
      <c r="H171" s="6"/>
      <c r="I171" s="6"/>
      <c r="J171" s="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6"/>
      <c r="F172" s="6"/>
      <c r="G172" s="6"/>
      <c r="H172" s="6"/>
      <c r="I172" s="6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6"/>
      <c r="F173" s="6"/>
      <c r="G173" s="6"/>
      <c r="H173" s="6"/>
      <c r="I173" s="6"/>
      <c r="J173" s="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6"/>
      <c r="F174" s="6"/>
      <c r="G174" s="6"/>
      <c r="H174" s="6"/>
      <c r="I174" s="6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6"/>
      <c r="F175" s="6"/>
      <c r="G175" s="6"/>
      <c r="H175" s="6"/>
      <c r="I175" s="6"/>
      <c r="J175" s="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6"/>
      <c r="F176" s="6"/>
      <c r="G176" s="6"/>
      <c r="H176" s="6"/>
      <c r="I176" s="6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6"/>
      <c r="F177" s="6"/>
      <c r="G177" s="6"/>
      <c r="H177" s="6"/>
      <c r="I177" s="6"/>
      <c r="J177" s="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6"/>
      <c r="F178" s="6"/>
      <c r="G178" s="6"/>
      <c r="H178" s="6"/>
      <c r="I178" s="6"/>
      <c r="J178" s="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6"/>
      <c r="F179" s="6"/>
      <c r="G179" s="6"/>
      <c r="H179" s="6"/>
      <c r="I179" s="6"/>
      <c r="J179" s="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6"/>
      <c r="F180" s="6"/>
      <c r="G180" s="6"/>
      <c r="H180" s="6"/>
      <c r="I180" s="6"/>
      <c r="J180" s="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6"/>
      <c r="F181" s="6"/>
      <c r="G181" s="6"/>
      <c r="H181" s="6"/>
      <c r="I181" s="6"/>
      <c r="J181" s="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6"/>
      <c r="F182" s="6"/>
      <c r="G182" s="6"/>
      <c r="H182" s="6"/>
      <c r="I182" s="6"/>
      <c r="J182" s="6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6"/>
      <c r="F183" s="6"/>
      <c r="G183" s="6"/>
      <c r="H183" s="6"/>
      <c r="I183" s="6"/>
      <c r="J183" s="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6"/>
      <c r="F184" s="6"/>
      <c r="G184" s="6"/>
      <c r="H184" s="6"/>
      <c r="I184" s="6"/>
      <c r="J184" s="6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6"/>
      <c r="F185" s="6"/>
      <c r="G185" s="6"/>
      <c r="H185" s="6"/>
      <c r="I185" s="6"/>
      <c r="J185" s="6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6"/>
      <c r="F186" s="6"/>
      <c r="G186" s="6"/>
      <c r="H186" s="6"/>
      <c r="I186" s="6"/>
      <c r="J186" s="6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6"/>
      <c r="F187" s="6"/>
      <c r="G187" s="6"/>
      <c r="H187" s="6"/>
      <c r="I187" s="6"/>
      <c r="J187" s="6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6"/>
      <c r="F188" s="6"/>
      <c r="G188" s="6"/>
      <c r="H188" s="6"/>
      <c r="I188" s="6"/>
      <c r="J188" s="6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6"/>
      <c r="F189" s="6"/>
      <c r="G189" s="6"/>
      <c r="H189" s="6"/>
      <c r="I189" s="6"/>
      <c r="J189" s="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6"/>
      <c r="F190" s="6"/>
      <c r="G190" s="6"/>
      <c r="H190" s="6"/>
      <c r="I190" s="6"/>
      <c r="J190" s="6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6"/>
      <c r="F191" s="6"/>
      <c r="G191" s="6"/>
      <c r="H191" s="6"/>
      <c r="I191" s="6"/>
      <c r="J191" s="6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6"/>
      <c r="F192" s="6"/>
      <c r="G192" s="6"/>
      <c r="H192" s="6"/>
      <c r="I192" s="6"/>
      <c r="J192" s="6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6"/>
      <c r="F193" s="6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6"/>
      <c r="F194" s="6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6"/>
      <c r="F195" s="6"/>
      <c r="G195" s="6"/>
      <c r="H195" s="6"/>
      <c r="I195" s="6"/>
      <c r="J195" s="6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6"/>
      <c r="F196" s="6"/>
      <c r="G196" s="6"/>
      <c r="H196" s="6"/>
      <c r="I196" s="6"/>
      <c r="J196" s="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6"/>
      <c r="F197" s="6"/>
      <c r="G197" s="6"/>
      <c r="H197" s="6"/>
      <c r="I197" s="6"/>
      <c r="J197" s="6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6"/>
      <c r="F198" s="6"/>
      <c r="G198" s="6"/>
      <c r="H198" s="6"/>
      <c r="I198" s="6"/>
      <c r="J198" s="6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6"/>
      <c r="F199" s="6"/>
      <c r="G199" s="6"/>
      <c r="H199" s="6"/>
      <c r="I199" s="6"/>
      <c r="J199" s="6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6"/>
      <c r="F200" s="6"/>
      <c r="G200" s="6"/>
      <c r="H200" s="6"/>
      <c r="I200" s="6"/>
      <c r="J200" s="6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6"/>
      <c r="F201" s="6"/>
      <c r="G201" s="6"/>
      <c r="H201" s="6"/>
      <c r="I201" s="6"/>
      <c r="J201" s="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6"/>
      <c r="F202" s="6"/>
      <c r="G202" s="6"/>
      <c r="H202" s="6"/>
      <c r="I202" s="6"/>
      <c r="J202" s="6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6"/>
      <c r="F203" s="6"/>
      <c r="G203" s="6"/>
      <c r="H203" s="6"/>
      <c r="I203" s="6"/>
      <c r="J203" s="6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6"/>
      <c r="F204" s="6"/>
      <c r="G204" s="6"/>
      <c r="H204" s="6"/>
      <c r="I204" s="6"/>
      <c r="J204" s="6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6"/>
      <c r="F205" s="6"/>
      <c r="G205" s="6"/>
      <c r="H205" s="6"/>
      <c r="I205" s="6"/>
      <c r="J205" s="6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6"/>
      <c r="F206" s="6"/>
      <c r="G206" s="6"/>
      <c r="H206" s="6"/>
      <c r="I206" s="6"/>
      <c r="J206" s="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6"/>
      <c r="F207" s="6"/>
      <c r="G207" s="6"/>
      <c r="H207" s="6"/>
      <c r="I207" s="6"/>
      <c r="J207" s="6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6"/>
      <c r="F208" s="6"/>
      <c r="G208" s="6"/>
      <c r="H208" s="6"/>
      <c r="I208" s="6"/>
      <c r="J208" s="6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6"/>
      <c r="F209" s="6"/>
      <c r="G209" s="6"/>
      <c r="H209" s="6"/>
      <c r="I209" s="6"/>
      <c r="J209" s="6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6"/>
      <c r="F210" s="6"/>
      <c r="G210" s="6"/>
      <c r="H210" s="6"/>
      <c r="I210" s="6"/>
      <c r="J210" s="6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6"/>
      <c r="F211" s="6"/>
      <c r="G211" s="6"/>
      <c r="H211" s="6"/>
      <c r="I211" s="6"/>
      <c r="J211" s="6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6"/>
      <c r="F212" s="6"/>
      <c r="G212" s="6"/>
      <c r="H212" s="6"/>
      <c r="I212" s="6"/>
      <c r="J212" s="6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6"/>
      <c r="F213" s="6"/>
      <c r="G213" s="6"/>
      <c r="H213" s="6"/>
      <c r="I213" s="6"/>
      <c r="J213" s="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6"/>
      <c r="F214" s="6"/>
      <c r="G214" s="6"/>
      <c r="H214" s="6"/>
      <c r="I214" s="6"/>
      <c r="J214" s="6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6"/>
      <c r="F215" s="6"/>
      <c r="G215" s="6"/>
      <c r="H215" s="6"/>
      <c r="I215" s="6"/>
      <c r="J215" s="6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6"/>
      <c r="F216" s="6"/>
      <c r="G216" s="6"/>
      <c r="H216" s="6"/>
      <c r="I216" s="6"/>
      <c r="J216" s="6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6"/>
      <c r="F217" s="6"/>
      <c r="G217" s="6"/>
      <c r="H217" s="6"/>
      <c r="I217" s="6"/>
      <c r="J217" s="6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6"/>
      <c r="F218" s="6"/>
      <c r="G218" s="6"/>
      <c r="H218" s="6"/>
      <c r="I218" s="6"/>
      <c r="J218" s="6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6"/>
      <c r="F219" s="6"/>
      <c r="G219" s="6"/>
      <c r="H219" s="6"/>
      <c r="I219" s="6"/>
      <c r="J219" s="6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6"/>
      <c r="F220" s="6"/>
      <c r="G220" s="6"/>
      <c r="H220" s="6"/>
      <c r="I220" s="6"/>
      <c r="J220" s="6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6"/>
      <c r="F221" s="6"/>
      <c r="G221" s="6"/>
      <c r="H221" s="6"/>
      <c r="I221" s="6"/>
      <c r="J221" s="6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6"/>
      <c r="F222" s="6"/>
      <c r="G222" s="6"/>
      <c r="H222" s="6"/>
      <c r="I222" s="6"/>
      <c r="J222" s="6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6"/>
      <c r="F223" s="6"/>
      <c r="G223" s="6"/>
      <c r="H223" s="6"/>
      <c r="I223" s="6"/>
      <c r="J223" s="6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6"/>
      <c r="F224" s="6"/>
      <c r="G224" s="6"/>
      <c r="H224" s="6"/>
      <c r="I224" s="6"/>
      <c r="J224" s="6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6"/>
      <c r="F225" s="6"/>
      <c r="G225" s="6"/>
      <c r="H225" s="6"/>
      <c r="I225" s="6"/>
      <c r="J225" s="6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6"/>
      <c r="F226" s="6"/>
      <c r="G226" s="6"/>
      <c r="H226" s="6"/>
      <c r="I226" s="6"/>
      <c r="J226" s="6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6"/>
      <c r="F227" s="6"/>
      <c r="G227" s="6"/>
      <c r="H227" s="6"/>
      <c r="I227" s="6"/>
      <c r="J227" s="6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6"/>
      <c r="F228" s="6"/>
      <c r="G228" s="6"/>
      <c r="H228" s="6"/>
      <c r="I228" s="6"/>
      <c r="J228" s="6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6"/>
      <c r="F229" s="6"/>
      <c r="G229" s="6"/>
      <c r="H229" s="6"/>
      <c r="I229" s="6"/>
      <c r="J229" s="6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6"/>
      <c r="F230" s="6"/>
      <c r="G230" s="6"/>
      <c r="H230" s="6"/>
      <c r="I230" s="6"/>
      <c r="J230" s="6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6"/>
      <c r="F231" s="6"/>
      <c r="G231" s="6"/>
      <c r="H231" s="6"/>
      <c r="I231" s="6"/>
      <c r="J231" s="6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6"/>
      <c r="F232" s="6"/>
      <c r="G232" s="6"/>
      <c r="H232" s="6"/>
      <c r="I232" s="6"/>
      <c r="J232" s="6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6"/>
      <c r="F233" s="6"/>
      <c r="G233" s="6"/>
      <c r="H233" s="6"/>
      <c r="I233" s="6"/>
      <c r="J233" s="6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6"/>
      <c r="F234" s="6"/>
      <c r="G234" s="6"/>
      <c r="H234" s="6"/>
      <c r="I234" s="6"/>
      <c r="J234" s="6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6"/>
      <c r="F235" s="6"/>
      <c r="G235" s="6"/>
      <c r="H235" s="6"/>
      <c r="I235" s="6"/>
      <c r="J235" s="6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6"/>
      <c r="F236" s="6"/>
      <c r="G236" s="6"/>
      <c r="H236" s="6"/>
      <c r="I236" s="6"/>
      <c r="J236" s="6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6"/>
      <c r="F237" s="6"/>
      <c r="G237" s="6"/>
      <c r="H237" s="6"/>
      <c r="I237" s="6"/>
      <c r="J237" s="6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6"/>
      <c r="F238" s="6"/>
      <c r="G238" s="6"/>
      <c r="H238" s="6"/>
      <c r="I238" s="6"/>
      <c r="J238" s="6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6"/>
      <c r="F239" s="6"/>
      <c r="G239" s="6"/>
      <c r="H239" s="6"/>
      <c r="I239" s="6"/>
      <c r="J239" s="6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6"/>
      <c r="F240" s="6"/>
      <c r="G240" s="6"/>
      <c r="H240" s="6"/>
      <c r="I240" s="6"/>
      <c r="J240" s="6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6"/>
      <c r="F241" s="6"/>
      <c r="G241" s="6"/>
      <c r="H241" s="6"/>
      <c r="I241" s="6"/>
      <c r="J241" s="6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6"/>
      <c r="F242" s="6"/>
      <c r="G242" s="6"/>
      <c r="H242" s="6"/>
      <c r="I242" s="6"/>
      <c r="J242" s="6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6"/>
      <c r="F243" s="6"/>
      <c r="G243" s="6"/>
      <c r="H243" s="6"/>
      <c r="I243" s="6"/>
      <c r="J243" s="6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6"/>
      <c r="F244" s="6"/>
      <c r="G244" s="6"/>
      <c r="H244" s="6"/>
      <c r="I244" s="6"/>
      <c r="J244" s="6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6"/>
      <c r="F245" s="6"/>
      <c r="G245" s="6"/>
      <c r="H245" s="6"/>
      <c r="I245" s="6"/>
      <c r="J245" s="6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6"/>
      <c r="F246" s="6"/>
      <c r="G246" s="6"/>
      <c r="H246" s="6"/>
      <c r="I246" s="6"/>
      <c r="J246" s="6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6"/>
      <c r="F247" s="6"/>
      <c r="G247" s="6"/>
      <c r="H247" s="6"/>
      <c r="I247" s="6"/>
      <c r="J247" s="6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6"/>
      <c r="F248" s="6"/>
      <c r="G248" s="6"/>
      <c r="H248" s="6"/>
      <c r="I248" s="6"/>
      <c r="J248" s="6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6"/>
      <c r="F249" s="6"/>
      <c r="G249" s="6"/>
      <c r="H249" s="6"/>
      <c r="I249" s="6"/>
      <c r="J249" s="6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6"/>
      <c r="F250" s="6"/>
      <c r="G250" s="6"/>
      <c r="H250" s="6"/>
      <c r="I250" s="6"/>
      <c r="J250" s="6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6"/>
      <c r="F251" s="6"/>
      <c r="G251" s="6"/>
      <c r="H251" s="6"/>
      <c r="I251" s="6"/>
      <c r="J251" s="6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6"/>
      <c r="F252" s="6"/>
      <c r="G252" s="6"/>
      <c r="H252" s="6"/>
      <c r="I252" s="6"/>
      <c r="J252" s="6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6"/>
      <c r="F253" s="6"/>
      <c r="G253" s="6"/>
      <c r="H253" s="6"/>
      <c r="I253" s="6"/>
      <c r="J253" s="6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6"/>
      <c r="F254" s="6"/>
      <c r="G254" s="6"/>
      <c r="H254" s="6"/>
      <c r="I254" s="6"/>
      <c r="J254" s="6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6"/>
      <c r="F255" s="6"/>
      <c r="G255" s="6"/>
      <c r="H255" s="6"/>
      <c r="I255" s="6"/>
      <c r="J255" s="6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6"/>
      <c r="F256" s="6"/>
      <c r="G256" s="6"/>
      <c r="H256" s="6"/>
      <c r="I256" s="6"/>
      <c r="J256" s="6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>
      <c r="A257" s="5"/>
      <c r="B257" s="5"/>
      <c r="C257" s="5"/>
      <c r="D257" s="5"/>
      <c r="E257" s="6"/>
      <c r="F257" s="6"/>
      <c r="G257" s="6"/>
      <c r="H257" s="6"/>
      <c r="I257" s="6"/>
      <c r="J257" s="6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>
      <c r="A258" s="5"/>
      <c r="B258" s="5"/>
      <c r="C258" s="5"/>
      <c r="D258" s="5"/>
      <c r="E258" s="6"/>
      <c r="F258" s="6"/>
      <c r="G258" s="6"/>
      <c r="H258" s="6"/>
      <c r="I258" s="6"/>
      <c r="J258" s="6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>
      <c r="A259" s="5"/>
      <c r="B259" s="5"/>
      <c r="C259" s="5"/>
      <c r="D259" s="5"/>
      <c r="E259" s="6"/>
      <c r="F259" s="6"/>
      <c r="G259" s="6"/>
      <c r="H259" s="6"/>
      <c r="I259" s="6"/>
      <c r="J259" s="6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>
      <c r="A260" s="5"/>
      <c r="B260" s="5"/>
      <c r="C260" s="5"/>
      <c r="D260" s="5"/>
      <c r="E260" s="6"/>
      <c r="F260" s="6"/>
      <c r="G260" s="6"/>
      <c r="H260" s="6"/>
      <c r="I260" s="6"/>
      <c r="J260" s="6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>
      <c r="A261" s="5"/>
      <c r="B261" s="5"/>
      <c r="C261" s="5"/>
      <c r="D261" s="5"/>
      <c r="E261" s="6"/>
      <c r="F261" s="6"/>
      <c r="G261" s="6"/>
      <c r="H261" s="6"/>
      <c r="I261" s="6"/>
      <c r="J261" s="6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>
      <c r="A262" s="5"/>
      <c r="B262" s="5"/>
      <c r="C262" s="5"/>
      <c r="D262" s="5"/>
      <c r="E262" s="6"/>
      <c r="F262" s="6"/>
      <c r="G262" s="6"/>
      <c r="H262" s="6"/>
      <c r="I262" s="6"/>
      <c r="J262" s="6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>
      <c r="A263" s="5"/>
      <c r="B263" s="5"/>
      <c r="C263" s="5"/>
      <c r="D263" s="5"/>
      <c r="E263" s="6"/>
      <c r="F263" s="6"/>
      <c r="G263" s="6"/>
      <c r="H263" s="6"/>
      <c r="I263" s="6"/>
      <c r="J263" s="6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>
      <c r="A264" s="5"/>
      <c r="B264" s="5"/>
      <c r="C264" s="5"/>
      <c r="D264" s="5"/>
      <c r="E264" s="6"/>
      <c r="F264" s="6"/>
      <c r="G264" s="6"/>
      <c r="H264" s="6"/>
      <c r="I264" s="6"/>
      <c r="J264" s="6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>
      <c r="A265" s="5"/>
      <c r="B265" s="5"/>
      <c r="C265" s="5"/>
      <c r="D265" s="5"/>
      <c r="E265" s="6"/>
      <c r="F265" s="6"/>
      <c r="G265" s="6"/>
      <c r="H265" s="6"/>
      <c r="I265" s="6"/>
      <c r="J265" s="6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>
      <c r="A266" s="5"/>
      <c r="B266" s="5"/>
      <c r="C266" s="5"/>
      <c r="D266" s="5"/>
      <c r="E266" s="6"/>
      <c r="F266" s="6"/>
      <c r="G266" s="6"/>
      <c r="H266" s="6"/>
      <c r="I266" s="6"/>
      <c r="J266" s="6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>
      <c r="A267" s="5"/>
      <c r="B267" s="5"/>
      <c r="C267" s="5"/>
      <c r="D267" s="5"/>
      <c r="E267" s="6"/>
      <c r="F267" s="6"/>
      <c r="G267" s="6"/>
      <c r="H267" s="6"/>
      <c r="I267" s="6"/>
      <c r="J267" s="6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>
      <c r="A268" s="5"/>
      <c r="B268" s="5"/>
      <c r="C268" s="5"/>
      <c r="D268" s="5"/>
      <c r="E268" s="6"/>
      <c r="F268" s="6"/>
      <c r="G268" s="6"/>
      <c r="H268" s="6"/>
      <c r="I268" s="6"/>
      <c r="J268" s="6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>
      <c r="A269" s="5"/>
      <c r="B269" s="5"/>
      <c r="C269" s="5"/>
      <c r="D269" s="5"/>
      <c r="E269" s="6"/>
      <c r="F269" s="6"/>
      <c r="G269" s="6"/>
      <c r="H269" s="6"/>
      <c r="I269" s="6"/>
      <c r="J269" s="6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>
      <c r="A270" s="5"/>
      <c r="B270" s="5"/>
      <c r="C270" s="5"/>
      <c r="D270" s="5"/>
      <c r="E270" s="6"/>
      <c r="F270" s="6"/>
      <c r="G270" s="6"/>
      <c r="H270" s="6"/>
      <c r="I270" s="6"/>
      <c r="J270" s="6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>
      <c r="A271" s="5"/>
      <c r="B271" s="5"/>
      <c r="C271" s="5"/>
      <c r="D271" s="5"/>
      <c r="E271" s="6"/>
      <c r="F271" s="6"/>
      <c r="G271" s="6"/>
      <c r="H271" s="6"/>
      <c r="I271" s="6"/>
      <c r="J271" s="6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>
      <c r="A272" s="5"/>
      <c r="B272" s="5"/>
      <c r="C272" s="5"/>
      <c r="D272" s="5"/>
      <c r="E272" s="6"/>
      <c r="F272" s="6"/>
      <c r="G272" s="6"/>
      <c r="H272" s="6"/>
      <c r="I272" s="6"/>
      <c r="J272" s="6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>
      <c r="A273" s="5"/>
      <c r="B273" s="5"/>
      <c r="C273" s="5"/>
      <c r="D273" s="5"/>
      <c r="E273" s="6"/>
      <c r="F273" s="6"/>
      <c r="G273" s="6"/>
      <c r="H273" s="6"/>
      <c r="I273" s="6"/>
      <c r="J273" s="6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>
      <c r="A274" s="5"/>
      <c r="B274" s="5"/>
      <c r="C274" s="5"/>
      <c r="D274" s="5"/>
      <c r="E274" s="6"/>
      <c r="F274" s="6"/>
      <c r="G274" s="6"/>
      <c r="H274" s="6"/>
      <c r="I274" s="6"/>
      <c r="J274" s="6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>
      <c r="A275" s="5"/>
      <c r="B275" s="5"/>
      <c r="C275" s="5"/>
      <c r="D275" s="5"/>
      <c r="E275" s="6"/>
      <c r="F275" s="6"/>
      <c r="G275" s="6"/>
      <c r="H275" s="6"/>
      <c r="I275" s="6"/>
      <c r="J275" s="6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>
      <c r="A276" s="5"/>
      <c r="B276" s="5"/>
      <c r="C276" s="5"/>
      <c r="D276" s="5"/>
      <c r="E276" s="6"/>
      <c r="F276" s="6"/>
      <c r="G276" s="6"/>
      <c r="H276" s="6"/>
      <c r="I276" s="6"/>
      <c r="J276" s="6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>
      <c r="A277" s="5"/>
      <c r="B277" s="5"/>
      <c r="C277" s="5"/>
      <c r="D277" s="5"/>
      <c r="E277" s="6"/>
      <c r="F277" s="6"/>
      <c r="G277" s="6"/>
      <c r="H277" s="6"/>
      <c r="I277" s="6"/>
      <c r="J277" s="6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>
      <c r="A278" s="5"/>
      <c r="B278" s="5"/>
      <c r="C278" s="5"/>
      <c r="D278" s="5"/>
      <c r="E278" s="6"/>
      <c r="F278" s="6"/>
      <c r="G278" s="6"/>
      <c r="H278" s="6"/>
      <c r="I278" s="6"/>
      <c r="J278" s="6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>
      <c r="A279" s="5"/>
      <c r="B279" s="5"/>
      <c r="C279" s="5"/>
      <c r="D279" s="5"/>
      <c r="E279" s="6"/>
      <c r="F279" s="6"/>
      <c r="G279" s="6"/>
      <c r="H279" s="6"/>
      <c r="I279" s="6"/>
      <c r="J279" s="6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>
      <c r="A280" s="5"/>
      <c r="B280" s="5"/>
      <c r="C280" s="5"/>
      <c r="D280" s="5"/>
      <c r="E280" s="6"/>
      <c r="F280" s="6"/>
      <c r="G280" s="6"/>
      <c r="H280" s="6"/>
      <c r="I280" s="6"/>
      <c r="J280" s="6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>
      <c r="A281" s="5"/>
      <c r="B281" s="5"/>
      <c r="C281" s="5"/>
      <c r="D281" s="5"/>
      <c r="E281" s="6"/>
      <c r="F281" s="6"/>
      <c r="G281" s="6"/>
      <c r="H281" s="6"/>
      <c r="I281" s="6"/>
      <c r="J281" s="6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>
      <c r="A282" s="5"/>
      <c r="B282" s="5"/>
      <c r="C282" s="5"/>
      <c r="D282" s="5"/>
      <c r="E282" s="6"/>
      <c r="F282" s="6"/>
      <c r="G282" s="6"/>
      <c r="H282" s="6"/>
      <c r="I282" s="6"/>
      <c r="J282" s="6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>
      <c r="A283" s="5"/>
      <c r="B283" s="5"/>
      <c r="C283" s="5"/>
      <c r="D283" s="5"/>
      <c r="E283" s="6"/>
      <c r="F283" s="6"/>
      <c r="G283" s="6"/>
      <c r="H283" s="6"/>
      <c r="I283" s="6"/>
      <c r="J283" s="6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>
      <c r="A284" s="5"/>
      <c r="B284" s="5"/>
      <c r="C284" s="5"/>
      <c r="D284" s="5"/>
      <c r="E284" s="6"/>
      <c r="F284" s="6"/>
      <c r="G284" s="6"/>
      <c r="H284" s="6"/>
      <c r="I284" s="6"/>
      <c r="J284" s="6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>
      <c r="A285" s="5"/>
      <c r="B285" s="5"/>
      <c r="C285" s="5"/>
      <c r="D285" s="5"/>
      <c r="E285" s="6"/>
      <c r="F285" s="6"/>
      <c r="G285" s="6"/>
      <c r="H285" s="6"/>
      <c r="I285" s="6"/>
      <c r="J285" s="6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>
      <c r="A286" s="5"/>
      <c r="B286" s="5"/>
      <c r="C286" s="5"/>
      <c r="D286" s="5"/>
      <c r="E286" s="6"/>
      <c r="F286" s="6"/>
      <c r="G286" s="6"/>
      <c r="H286" s="6"/>
      <c r="I286" s="6"/>
      <c r="J286" s="6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>
      <c r="A287" s="5"/>
      <c r="B287" s="5"/>
      <c r="C287" s="5"/>
      <c r="D287" s="5"/>
      <c r="E287" s="6"/>
      <c r="F287" s="6"/>
      <c r="G287" s="6"/>
      <c r="H287" s="6"/>
      <c r="I287" s="6"/>
      <c r="J287" s="6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>
      <c r="A288" s="5"/>
      <c r="B288" s="5"/>
      <c r="C288" s="5"/>
      <c r="D288" s="5"/>
      <c r="E288" s="6"/>
      <c r="F288" s="6"/>
      <c r="G288" s="6"/>
      <c r="H288" s="6"/>
      <c r="I288" s="6"/>
      <c r="J288" s="6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>
      <c r="A289" s="5"/>
      <c r="B289" s="5"/>
      <c r="C289" s="5"/>
      <c r="D289" s="5"/>
      <c r="E289" s="6"/>
      <c r="F289" s="6"/>
      <c r="G289" s="6"/>
      <c r="H289" s="6"/>
      <c r="I289" s="6"/>
      <c r="J289" s="6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>
      <c r="A290" s="5"/>
      <c r="B290" s="5"/>
      <c r="C290" s="5"/>
      <c r="D290" s="5"/>
      <c r="E290" s="6"/>
      <c r="F290" s="6"/>
      <c r="G290" s="6"/>
      <c r="H290" s="6"/>
      <c r="I290" s="6"/>
      <c r="J290" s="6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>
      <c r="A291" s="5"/>
      <c r="B291" s="5"/>
      <c r="C291" s="5"/>
      <c r="D291" s="5"/>
      <c r="E291" s="6"/>
      <c r="F291" s="6"/>
      <c r="G291" s="6"/>
      <c r="H291" s="6"/>
      <c r="I291" s="6"/>
      <c r="J291" s="6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>
      <c r="A292" s="5"/>
      <c r="B292" s="5"/>
      <c r="C292" s="5"/>
      <c r="D292" s="5"/>
      <c r="E292" s="6"/>
      <c r="F292" s="6"/>
      <c r="G292" s="6"/>
      <c r="H292" s="6"/>
      <c r="I292" s="6"/>
      <c r="J292" s="6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>
      <c r="A293" s="5"/>
      <c r="B293" s="5"/>
      <c r="C293" s="5"/>
      <c r="D293" s="5"/>
      <c r="E293" s="6"/>
      <c r="F293" s="6"/>
      <c r="G293" s="6"/>
      <c r="H293" s="6"/>
      <c r="I293" s="6"/>
      <c r="J293" s="6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>
      <c r="A294" s="5"/>
      <c r="B294" s="5"/>
      <c r="C294" s="5"/>
      <c r="D294" s="5"/>
      <c r="E294" s="6"/>
      <c r="F294" s="6"/>
      <c r="G294" s="6"/>
      <c r="H294" s="6"/>
      <c r="I294" s="6"/>
      <c r="J294" s="6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>
      <c r="A295" s="5"/>
      <c r="B295" s="5"/>
      <c r="C295" s="5"/>
      <c r="D295" s="5"/>
      <c r="E295" s="6"/>
      <c r="F295" s="6"/>
      <c r="G295" s="6"/>
      <c r="H295" s="6"/>
      <c r="I295" s="6"/>
      <c r="J295" s="6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>
      <c r="A296" s="5"/>
      <c r="B296" s="5"/>
      <c r="C296" s="5"/>
      <c r="D296" s="5"/>
      <c r="E296" s="6"/>
      <c r="F296" s="6"/>
      <c r="G296" s="6"/>
      <c r="H296" s="6"/>
      <c r="I296" s="6"/>
      <c r="J296" s="6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>
      <c r="A297" s="5"/>
      <c r="B297" s="5"/>
      <c r="C297" s="5"/>
      <c r="D297" s="5"/>
      <c r="E297" s="6"/>
      <c r="F297" s="6"/>
      <c r="G297" s="6"/>
      <c r="H297" s="6"/>
      <c r="I297" s="6"/>
      <c r="J297" s="6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>
      <c r="A298" s="5"/>
      <c r="B298" s="5"/>
      <c r="C298" s="5"/>
      <c r="D298" s="5"/>
      <c r="E298" s="6"/>
      <c r="F298" s="6"/>
      <c r="G298" s="6"/>
      <c r="H298" s="6"/>
      <c r="I298" s="6"/>
      <c r="J298" s="6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>
      <c r="A299" s="5"/>
      <c r="B299" s="5"/>
      <c r="C299" s="5"/>
      <c r="D299" s="5"/>
      <c r="E299" s="6"/>
      <c r="F299" s="6"/>
      <c r="G299" s="6"/>
      <c r="H299" s="6"/>
      <c r="I299" s="6"/>
      <c r="J299" s="6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>
      <c r="A300" s="5"/>
      <c r="B300" s="5"/>
      <c r="C300" s="5"/>
      <c r="D300" s="5"/>
      <c r="E300" s="6"/>
      <c r="F300" s="6"/>
      <c r="G300" s="6"/>
      <c r="H300" s="6"/>
      <c r="I300" s="6"/>
      <c r="J300" s="6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>
      <c r="A301" s="5"/>
      <c r="B301" s="5"/>
      <c r="C301" s="5"/>
      <c r="D301" s="5"/>
      <c r="E301" s="6"/>
      <c r="F301" s="6"/>
      <c r="G301" s="6"/>
      <c r="H301" s="6"/>
      <c r="I301" s="6"/>
      <c r="J301" s="6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>
      <c r="A302" s="5"/>
      <c r="B302" s="5"/>
      <c r="C302" s="5"/>
      <c r="D302" s="5"/>
      <c r="E302" s="6"/>
      <c r="F302" s="6"/>
      <c r="G302" s="6"/>
      <c r="H302" s="6"/>
      <c r="I302" s="6"/>
      <c r="J302" s="6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>
      <c r="A303" s="5"/>
      <c r="B303" s="5"/>
      <c r="C303" s="5"/>
      <c r="D303" s="5"/>
      <c r="E303" s="6"/>
      <c r="F303" s="6"/>
      <c r="G303" s="6"/>
      <c r="H303" s="6"/>
      <c r="I303" s="6"/>
      <c r="J303" s="6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>
      <c r="A304" s="5"/>
      <c r="B304" s="5"/>
      <c r="C304" s="5"/>
      <c r="D304" s="5"/>
      <c r="E304" s="6"/>
      <c r="F304" s="6"/>
      <c r="G304" s="6"/>
      <c r="H304" s="6"/>
      <c r="I304" s="6"/>
      <c r="J304" s="6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>
      <c r="A305" s="5"/>
      <c r="B305" s="5"/>
      <c r="C305" s="5"/>
      <c r="D305" s="5"/>
      <c r="E305" s="6"/>
      <c r="F305" s="6"/>
      <c r="G305" s="6"/>
      <c r="H305" s="6"/>
      <c r="I305" s="6"/>
      <c r="J305" s="6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>
      <c r="A306" s="5"/>
      <c r="B306" s="5"/>
      <c r="C306" s="5"/>
      <c r="D306" s="5"/>
      <c r="E306" s="6"/>
      <c r="F306" s="6"/>
      <c r="G306" s="6"/>
      <c r="H306" s="6"/>
      <c r="I306" s="6"/>
      <c r="J306" s="6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>
      <c r="A307" s="5"/>
      <c r="B307" s="5"/>
      <c r="C307" s="5"/>
      <c r="D307" s="5"/>
      <c r="E307" s="6"/>
      <c r="F307" s="6"/>
      <c r="G307" s="6"/>
      <c r="H307" s="6"/>
      <c r="I307" s="6"/>
      <c r="J307" s="6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>
      <c r="A308" s="5"/>
      <c r="B308" s="5"/>
      <c r="C308" s="5"/>
      <c r="D308" s="5"/>
      <c r="E308" s="6"/>
      <c r="F308" s="6"/>
      <c r="G308" s="6"/>
      <c r="H308" s="6"/>
      <c r="I308" s="6"/>
      <c r="J308" s="6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>
      <c r="A309" s="5"/>
      <c r="B309" s="5"/>
      <c r="C309" s="5"/>
      <c r="D309" s="5"/>
      <c r="E309" s="6"/>
      <c r="F309" s="6"/>
      <c r="G309" s="6"/>
      <c r="H309" s="6"/>
      <c r="I309" s="6"/>
      <c r="J309" s="6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>
      <c r="A310" s="5"/>
      <c r="B310" s="5"/>
      <c r="C310" s="5"/>
      <c r="D310" s="5"/>
      <c r="E310" s="6"/>
      <c r="F310" s="6"/>
      <c r="G310" s="6"/>
      <c r="H310" s="6"/>
      <c r="I310" s="6"/>
      <c r="J310" s="6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>
      <c r="A311" s="5"/>
      <c r="B311" s="5"/>
      <c r="C311" s="5"/>
      <c r="D311" s="5"/>
      <c r="E311" s="6"/>
      <c r="F311" s="6"/>
      <c r="G311" s="6"/>
      <c r="H311" s="6"/>
      <c r="I311" s="6"/>
      <c r="J311" s="6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>
      <c r="A312" s="5"/>
      <c r="B312" s="5"/>
      <c r="C312" s="5"/>
      <c r="D312" s="5"/>
      <c r="E312" s="6"/>
      <c r="F312" s="6"/>
      <c r="G312" s="6"/>
      <c r="H312" s="6"/>
      <c r="I312" s="6"/>
      <c r="J312" s="6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>
      <c r="A313" s="5"/>
      <c r="B313" s="5"/>
      <c r="C313" s="5"/>
      <c r="D313" s="5"/>
      <c r="E313" s="6"/>
      <c r="F313" s="6"/>
      <c r="G313" s="6"/>
      <c r="H313" s="6"/>
      <c r="I313" s="6"/>
      <c r="J313" s="6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>
      <c r="A314" s="5"/>
      <c r="B314" s="5"/>
      <c r="C314" s="5"/>
      <c r="D314" s="5"/>
      <c r="E314" s="6"/>
      <c r="F314" s="6"/>
      <c r="G314" s="6"/>
      <c r="H314" s="6"/>
      <c r="I314" s="6"/>
      <c r="J314" s="6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>
      <c r="A315" s="5"/>
      <c r="B315" s="5"/>
      <c r="C315" s="5"/>
      <c r="D315" s="5"/>
      <c r="E315" s="6"/>
      <c r="F315" s="6"/>
      <c r="G315" s="6"/>
      <c r="H315" s="6"/>
      <c r="I315" s="6"/>
      <c r="J315" s="6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>
      <c r="A316" s="5"/>
      <c r="B316" s="5"/>
      <c r="C316" s="5"/>
      <c r="D316" s="5"/>
      <c r="E316" s="6"/>
      <c r="F316" s="6"/>
      <c r="G316" s="6"/>
      <c r="H316" s="6"/>
      <c r="I316" s="6"/>
      <c r="J316" s="6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>
      <c r="A317" s="5"/>
      <c r="B317" s="5"/>
      <c r="C317" s="5"/>
      <c r="D317" s="5"/>
      <c r="E317" s="6"/>
      <c r="F317" s="6"/>
      <c r="G317" s="6"/>
      <c r="H317" s="6"/>
      <c r="I317" s="6"/>
      <c r="J317" s="6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>
      <c r="A318" s="5"/>
      <c r="B318" s="5"/>
      <c r="C318" s="5"/>
      <c r="D318" s="5"/>
      <c r="E318" s="6"/>
      <c r="F318" s="6"/>
      <c r="G318" s="6"/>
      <c r="H318" s="6"/>
      <c r="I318" s="6"/>
      <c r="J318" s="6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>
      <c r="A319" s="5"/>
      <c r="B319" s="5"/>
      <c r="C319" s="5"/>
      <c r="D319" s="5"/>
      <c r="E319" s="6"/>
      <c r="F319" s="6"/>
      <c r="G319" s="6"/>
      <c r="H319" s="6"/>
      <c r="I319" s="6"/>
      <c r="J319" s="6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>
      <c r="A320" s="5"/>
      <c r="B320" s="5"/>
      <c r="C320" s="5"/>
      <c r="D320" s="5"/>
      <c r="E320" s="6"/>
      <c r="F320" s="6"/>
      <c r="G320" s="6"/>
      <c r="H320" s="6"/>
      <c r="I320" s="6"/>
      <c r="J320" s="6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>
      <c r="A321" s="5"/>
      <c r="B321" s="5"/>
      <c r="C321" s="5"/>
      <c r="D321" s="5"/>
      <c r="E321" s="6"/>
      <c r="F321" s="6"/>
      <c r="G321" s="6"/>
      <c r="H321" s="6"/>
      <c r="I321" s="6"/>
      <c r="J321" s="6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>
      <c r="A322" s="5"/>
      <c r="B322" s="5"/>
      <c r="C322" s="5"/>
      <c r="D322" s="5"/>
      <c r="E322" s="6"/>
      <c r="F322" s="6"/>
      <c r="G322" s="6"/>
      <c r="H322" s="6"/>
      <c r="I322" s="6"/>
      <c r="J322" s="6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>
      <c r="A323" s="5"/>
      <c r="B323" s="5"/>
      <c r="C323" s="5"/>
      <c r="D323" s="5"/>
      <c r="E323" s="6"/>
      <c r="F323" s="6"/>
      <c r="G323" s="6"/>
      <c r="H323" s="6"/>
      <c r="I323" s="6"/>
      <c r="J323" s="6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>
      <c r="A324" s="5"/>
      <c r="B324" s="5"/>
      <c r="C324" s="5"/>
      <c r="D324" s="5"/>
      <c r="E324" s="6"/>
      <c r="F324" s="6"/>
      <c r="G324" s="6"/>
      <c r="H324" s="6"/>
      <c r="I324" s="6"/>
      <c r="J324" s="6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>
      <c r="A325" s="5"/>
      <c r="B325" s="5"/>
      <c r="C325" s="5"/>
      <c r="D325" s="5"/>
      <c r="E325" s="6"/>
      <c r="F325" s="6"/>
      <c r="G325" s="6"/>
      <c r="H325" s="6"/>
      <c r="I325" s="6"/>
      <c r="J325" s="6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>
      <c r="A326" s="5"/>
      <c r="B326" s="5"/>
      <c r="C326" s="5"/>
      <c r="D326" s="5"/>
      <c r="E326" s="6"/>
      <c r="F326" s="6"/>
      <c r="G326" s="6"/>
      <c r="H326" s="6"/>
      <c r="I326" s="6"/>
      <c r="J326" s="6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>
      <c r="A327" s="5"/>
      <c r="B327" s="5"/>
      <c r="C327" s="5"/>
      <c r="D327" s="5"/>
      <c r="E327" s="6"/>
      <c r="F327" s="6"/>
      <c r="G327" s="6"/>
      <c r="H327" s="6"/>
      <c r="I327" s="6"/>
      <c r="J327" s="6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>
      <c r="A328" s="5"/>
      <c r="B328" s="5"/>
      <c r="C328" s="5"/>
      <c r="D328" s="5"/>
      <c r="E328" s="6"/>
      <c r="F328" s="6"/>
      <c r="G328" s="6"/>
      <c r="H328" s="6"/>
      <c r="I328" s="6"/>
      <c r="J328" s="6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>
      <c r="A329" s="5"/>
      <c r="B329" s="5"/>
      <c r="C329" s="5"/>
      <c r="D329" s="5"/>
      <c r="E329" s="6"/>
      <c r="F329" s="6"/>
      <c r="G329" s="6"/>
      <c r="H329" s="6"/>
      <c r="I329" s="6"/>
      <c r="J329" s="6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>
      <c r="A330" s="5"/>
      <c r="B330" s="5"/>
      <c r="C330" s="5"/>
      <c r="D330" s="5"/>
      <c r="E330" s="6"/>
      <c r="F330" s="6"/>
      <c r="G330" s="6"/>
      <c r="H330" s="6"/>
      <c r="I330" s="6"/>
      <c r="J330" s="6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>
      <c r="A331" s="5"/>
      <c r="B331" s="5"/>
      <c r="C331" s="5"/>
      <c r="D331" s="5"/>
      <c r="E331" s="6"/>
      <c r="F331" s="6"/>
      <c r="G331" s="6"/>
      <c r="H331" s="6"/>
      <c r="I331" s="6"/>
      <c r="J331" s="6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>
      <c r="A332" s="5"/>
      <c r="B332" s="5"/>
      <c r="C332" s="5"/>
      <c r="D332" s="5"/>
      <c r="E332" s="6"/>
      <c r="F332" s="6"/>
      <c r="G332" s="6"/>
      <c r="H332" s="6"/>
      <c r="I332" s="6"/>
      <c r="J332" s="6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>
      <c r="A333" s="5"/>
      <c r="B333" s="5"/>
      <c r="C333" s="5"/>
      <c r="D333" s="5"/>
      <c r="E333" s="6"/>
      <c r="F333" s="6"/>
      <c r="G333" s="6"/>
      <c r="H333" s="6"/>
      <c r="I333" s="6"/>
      <c r="J333" s="6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>
      <c r="A334" s="5"/>
      <c r="B334" s="5"/>
      <c r="C334" s="5"/>
      <c r="D334" s="5"/>
      <c r="E334" s="6"/>
      <c r="F334" s="6"/>
      <c r="G334" s="6"/>
      <c r="H334" s="6"/>
      <c r="I334" s="6"/>
      <c r="J334" s="6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>
      <c r="A335" s="5"/>
      <c r="B335" s="5"/>
      <c r="C335" s="5"/>
      <c r="D335" s="5"/>
      <c r="E335" s="6"/>
      <c r="F335" s="6"/>
      <c r="G335" s="6"/>
      <c r="H335" s="6"/>
      <c r="I335" s="6"/>
      <c r="J335" s="6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>
      <c r="A336" s="5"/>
      <c r="B336" s="5"/>
      <c r="C336" s="5"/>
      <c r="D336" s="5"/>
      <c r="E336" s="6"/>
      <c r="F336" s="6"/>
      <c r="G336" s="6"/>
      <c r="H336" s="6"/>
      <c r="I336" s="6"/>
      <c r="J336" s="6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>
      <c r="A337" s="5"/>
      <c r="B337" s="5"/>
      <c r="C337" s="5"/>
      <c r="D337" s="5"/>
      <c r="E337" s="6"/>
      <c r="F337" s="6"/>
      <c r="G337" s="6"/>
      <c r="H337" s="6"/>
      <c r="I337" s="6"/>
      <c r="J337" s="6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>
      <c r="A338" s="5"/>
      <c r="B338" s="5"/>
      <c r="C338" s="5"/>
      <c r="D338" s="5"/>
      <c r="E338" s="6"/>
      <c r="F338" s="6"/>
      <c r="G338" s="6"/>
      <c r="H338" s="6"/>
      <c r="I338" s="6"/>
      <c r="J338" s="6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>
      <c r="A339" s="5"/>
      <c r="B339" s="5"/>
      <c r="C339" s="5"/>
      <c r="D339" s="5"/>
      <c r="E339" s="6"/>
      <c r="F339" s="6"/>
      <c r="G339" s="6"/>
      <c r="H339" s="6"/>
      <c r="I339" s="6"/>
      <c r="J339" s="6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>
      <c r="A340" s="5"/>
      <c r="B340" s="5"/>
      <c r="C340" s="5"/>
      <c r="D340" s="5"/>
      <c r="E340" s="6"/>
      <c r="F340" s="6"/>
      <c r="G340" s="6"/>
      <c r="H340" s="6"/>
      <c r="I340" s="6"/>
      <c r="J340" s="6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>
      <c r="A341" s="5"/>
      <c r="B341" s="5"/>
      <c r="C341" s="5"/>
      <c r="D341" s="5"/>
      <c r="E341" s="6"/>
      <c r="F341" s="6"/>
      <c r="G341" s="6"/>
      <c r="H341" s="6"/>
      <c r="I341" s="6"/>
      <c r="J341" s="6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>
      <c r="A342" s="5"/>
      <c r="B342" s="5"/>
      <c r="C342" s="5"/>
      <c r="D342" s="5"/>
      <c r="E342" s="6"/>
      <c r="F342" s="6"/>
      <c r="G342" s="6"/>
      <c r="H342" s="6"/>
      <c r="I342" s="6"/>
      <c r="J342" s="6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>
      <c r="A343" s="5"/>
      <c r="B343" s="5"/>
      <c r="C343" s="5"/>
      <c r="D343" s="5"/>
      <c r="E343" s="6"/>
      <c r="F343" s="6"/>
      <c r="G343" s="6"/>
      <c r="H343" s="6"/>
      <c r="I343" s="6"/>
      <c r="J343" s="6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>
      <c r="A344" s="5"/>
      <c r="B344" s="5"/>
      <c r="C344" s="5"/>
      <c r="D344" s="5"/>
      <c r="E344" s="6"/>
      <c r="F344" s="6"/>
      <c r="G344" s="6"/>
      <c r="H344" s="6"/>
      <c r="I344" s="6"/>
      <c r="J344" s="6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>
      <c r="A345" s="5"/>
      <c r="B345" s="5"/>
      <c r="C345" s="5"/>
      <c r="D345" s="5"/>
      <c r="E345" s="6"/>
      <c r="F345" s="6"/>
      <c r="G345" s="6"/>
      <c r="H345" s="6"/>
      <c r="I345" s="6"/>
      <c r="J345" s="6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>
      <c r="A346" s="5"/>
      <c r="B346" s="5"/>
      <c r="C346" s="5"/>
      <c r="D346" s="5"/>
      <c r="E346" s="6"/>
      <c r="F346" s="6"/>
      <c r="G346" s="6"/>
      <c r="H346" s="6"/>
      <c r="I346" s="6"/>
      <c r="J346" s="6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>
      <c r="A347" s="5"/>
      <c r="B347" s="5"/>
      <c r="C347" s="5"/>
      <c r="D347" s="5"/>
      <c r="E347" s="6"/>
      <c r="F347" s="6"/>
      <c r="G347" s="6"/>
      <c r="H347" s="6"/>
      <c r="I347" s="6"/>
      <c r="J347" s="6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>
      <c r="A348" s="5"/>
      <c r="B348" s="5"/>
      <c r="C348" s="5"/>
      <c r="D348" s="5"/>
      <c r="E348" s="6"/>
      <c r="F348" s="6"/>
      <c r="G348" s="6"/>
      <c r="H348" s="6"/>
      <c r="I348" s="6"/>
      <c r="J348" s="6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>
      <c r="A349" s="5"/>
      <c r="B349" s="5"/>
      <c r="C349" s="5"/>
      <c r="D349" s="5"/>
      <c r="E349" s="6"/>
      <c r="F349" s="6"/>
      <c r="G349" s="6"/>
      <c r="H349" s="6"/>
      <c r="I349" s="6"/>
      <c r="J349" s="6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>
      <c r="A350" s="5"/>
      <c r="B350" s="5"/>
      <c r="C350" s="5"/>
      <c r="D350" s="5"/>
      <c r="E350" s="6"/>
      <c r="F350" s="6"/>
      <c r="G350" s="6"/>
      <c r="H350" s="6"/>
      <c r="I350" s="6"/>
      <c r="J350" s="6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>
      <c r="A351" s="5"/>
      <c r="B351" s="5"/>
      <c r="C351" s="5"/>
      <c r="D351" s="5"/>
      <c r="E351" s="6"/>
      <c r="F351" s="6"/>
      <c r="G351" s="6"/>
      <c r="H351" s="6"/>
      <c r="I351" s="6"/>
      <c r="J351" s="6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>
      <c r="A352" s="5"/>
      <c r="B352" s="5"/>
      <c r="C352" s="5"/>
      <c r="D352" s="5"/>
      <c r="E352" s="6"/>
      <c r="F352" s="6"/>
      <c r="G352" s="6"/>
      <c r="H352" s="6"/>
      <c r="I352" s="6"/>
      <c r="J352" s="6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>
      <c r="A353" s="5"/>
      <c r="B353" s="5"/>
      <c r="C353" s="5"/>
      <c r="D353" s="5"/>
      <c r="E353" s="6"/>
      <c r="F353" s="6"/>
      <c r="G353" s="6"/>
      <c r="H353" s="6"/>
      <c r="I353" s="6"/>
      <c r="J353" s="6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>
      <c r="A354" s="5"/>
      <c r="B354" s="5"/>
      <c r="C354" s="5"/>
      <c r="D354" s="5"/>
      <c r="E354" s="6"/>
      <c r="F354" s="6"/>
      <c r="G354" s="6"/>
      <c r="H354" s="6"/>
      <c r="I354" s="6"/>
      <c r="J354" s="6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>
      <c r="A355" s="5"/>
      <c r="B355" s="5"/>
      <c r="C355" s="5"/>
      <c r="D355" s="5"/>
      <c r="E355" s="6"/>
      <c r="F355" s="6"/>
      <c r="G355" s="6"/>
      <c r="H355" s="6"/>
      <c r="I355" s="6"/>
      <c r="J355" s="6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>
      <c r="A356" s="5"/>
      <c r="B356" s="5"/>
      <c r="C356" s="5"/>
      <c r="D356" s="5"/>
      <c r="E356" s="6"/>
      <c r="F356" s="6"/>
      <c r="G356" s="6"/>
      <c r="H356" s="6"/>
      <c r="I356" s="6"/>
      <c r="J356" s="6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>
      <c r="A357" s="5"/>
      <c r="B357" s="5"/>
      <c r="C357" s="5"/>
      <c r="D357" s="5"/>
      <c r="E357" s="6"/>
      <c r="F357" s="6"/>
      <c r="G357" s="6"/>
      <c r="H357" s="6"/>
      <c r="I357" s="6"/>
      <c r="J357" s="6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>
      <c r="A358" s="5"/>
      <c r="B358" s="5"/>
      <c r="C358" s="5"/>
      <c r="D358" s="5"/>
      <c r="E358" s="6"/>
      <c r="F358" s="6"/>
      <c r="G358" s="6"/>
      <c r="H358" s="6"/>
      <c r="I358" s="6"/>
      <c r="J358" s="6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>
      <c r="A359" s="5"/>
      <c r="B359" s="5"/>
      <c r="C359" s="5"/>
      <c r="D359" s="5"/>
      <c r="E359" s="6"/>
      <c r="F359" s="6"/>
      <c r="G359" s="6"/>
      <c r="H359" s="6"/>
      <c r="I359" s="6"/>
      <c r="J359" s="6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>
      <c r="A360" s="5"/>
      <c r="B360" s="5"/>
      <c r="C360" s="5"/>
      <c r="D360" s="5"/>
      <c r="E360" s="6"/>
      <c r="F360" s="6"/>
      <c r="G360" s="6"/>
      <c r="H360" s="6"/>
      <c r="I360" s="6"/>
      <c r="J360" s="6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>
      <c r="A361" s="5"/>
      <c r="B361" s="5"/>
      <c r="C361" s="5"/>
      <c r="D361" s="5"/>
      <c r="E361" s="6"/>
      <c r="F361" s="6"/>
      <c r="G361" s="6"/>
      <c r="H361" s="6"/>
      <c r="I361" s="6"/>
      <c r="J361" s="6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>
      <c r="A362" s="5"/>
      <c r="B362" s="5"/>
      <c r="C362" s="5"/>
      <c r="D362" s="5"/>
      <c r="E362" s="6"/>
      <c r="F362" s="6"/>
      <c r="G362" s="6"/>
      <c r="H362" s="6"/>
      <c r="I362" s="6"/>
      <c r="J362" s="6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>
      <c r="A363" s="5"/>
      <c r="B363" s="5"/>
      <c r="C363" s="5"/>
      <c r="D363" s="5"/>
      <c r="E363" s="6"/>
      <c r="F363" s="6"/>
      <c r="G363" s="6"/>
      <c r="H363" s="6"/>
      <c r="I363" s="6"/>
      <c r="J363" s="6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>
      <c r="A364" s="5"/>
      <c r="B364" s="5"/>
      <c r="C364" s="5"/>
      <c r="D364" s="5"/>
      <c r="E364" s="6"/>
      <c r="F364" s="6"/>
      <c r="G364" s="6"/>
      <c r="H364" s="6"/>
      <c r="I364" s="6"/>
      <c r="J364" s="6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>
      <c r="A365" s="5"/>
      <c r="B365" s="5"/>
      <c r="C365" s="5"/>
      <c r="D365" s="5"/>
      <c r="E365" s="6"/>
      <c r="F365" s="6"/>
      <c r="G365" s="6"/>
      <c r="H365" s="6"/>
      <c r="I365" s="6"/>
      <c r="J365" s="6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>
      <c r="A366" s="5"/>
      <c r="B366" s="5"/>
      <c r="C366" s="5"/>
      <c r="D366" s="5"/>
      <c r="E366" s="6"/>
      <c r="F366" s="6"/>
      <c r="G366" s="6"/>
      <c r="H366" s="6"/>
      <c r="I366" s="6"/>
      <c r="J366" s="6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>
      <c r="A367" s="5"/>
      <c r="B367" s="5"/>
      <c r="C367" s="5"/>
      <c r="D367" s="5"/>
      <c r="E367" s="6"/>
      <c r="F367" s="6"/>
      <c r="G367" s="6"/>
      <c r="H367" s="6"/>
      <c r="I367" s="6"/>
      <c r="J367" s="6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>
      <c r="A368" s="5"/>
      <c r="B368" s="5"/>
      <c r="C368" s="5"/>
      <c r="D368" s="5"/>
      <c r="E368" s="6"/>
      <c r="F368" s="6"/>
      <c r="G368" s="6"/>
      <c r="H368" s="6"/>
      <c r="I368" s="6"/>
      <c r="J368" s="6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>
      <c r="A369" s="5"/>
      <c r="B369" s="5"/>
      <c r="C369" s="5"/>
      <c r="D369" s="5"/>
      <c r="E369" s="6"/>
      <c r="F369" s="6"/>
      <c r="G369" s="6"/>
      <c r="H369" s="6"/>
      <c r="I369" s="6"/>
      <c r="J369" s="6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>
      <c r="A370" s="5"/>
      <c r="B370" s="5"/>
      <c r="C370" s="5"/>
      <c r="D370" s="5"/>
      <c r="E370" s="6"/>
      <c r="F370" s="6"/>
      <c r="G370" s="6"/>
      <c r="H370" s="6"/>
      <c r="I370" s="6"/>
      <c r="J370" s="6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>
      <c r="A371" s="5"/>
      <c r="B371" s="5"/>
      <c r="C371" s="5"/>
      <c r="D371" s="5"/>
      <c r="E371" s="6"/>
      <c r="F371" s="6"/>
      <c r="G371" s="6"/>
      <c r="H371" s="6"/>
      <c r="I371" s="6"/>
      <c r="J371" s="6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>
      <c r="A372" s="5"/>
      <c r="B372" s="5"/>
      <c r="C372" s="5"/>
      <c r="D372" s="5"/>
      <c r="E372" s="6"/>
      <c r="F372" s="6"/>
      <c r="G372" s="6"/>
      <c r="H372" s="6"/>
      <c r="I372" s="6"/>
      <c r="J372" s="6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>
      <c r="A373" s="5"/>
      <c r="B373" s="5"/>
      <c r="C373" s="5"/>
      <c r="D373" s="5"/>
      <c r="E373" s="6"/>
      <c r="F373" s="6"/>
      <c r="G373" s="6"/>
      <c r="H373" s="6"/>
      <c r="I373" s="6"/>
      <c r="J373" s="6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>
      <c r="A374" s="5"/>
      <c r="B374" s="5"/>
      <c r="C374" s="5"/>
      <c r="D374" s="5"/>
      <c r="E374" s="6"/>
      <c r="F374" s="6"/>
      <c r="G374" s="6"/>
      <c r="H374" s="6"/>
      <c r="I374" s="6"/>
      <c r="J374" s="6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>
      <c r="A375" s="5"/>
      <c r="B375" s="5"/>
      <c r="C375" s="5"/>
      <c r="D375" s="5"/>
      <c r="E375" s="6"/>
      <c r="F375" s="6"/>
      <c r="G375" s="6"/>
      <c r="H375" s="6"/>
      <c r="I375" s="6"/>
      <c r="J375" s="6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>
      <c r="A376" s="5"/>
      <c r="B376" s="5"/>
      <c r="C376" s="5"/>
      <c r="D376" s="5"/>
      <c r="E376" s="6"/>
      <c r="F376" s="6"/>
      <c r="G376" s="6"/>
      <c r="H376" s="6"/>
      <c r="I376" s="6"/>
      <c r="J376" s="6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>
      <c r="A377" s="5"/>
      <c r="B377" s="5"/>
      <c r="C377" s="5"/>
      <c r="D377" s="5"/>
      <c r="E377" s="6"/>
      <c r="F377" s="6"/>
      <c r="G377" s="6"/>
      <c r="H377" s="6"/>
      <c r="I377" s="6"/>
      <c r="J377" s="6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>
      <c r="A378" s="5"/>
      <c r="B378" s="5"/>
      <c r="C378" s="5"/>
      <c r="D378" s="5"/>
      <c r="E378" s="6"/>
      <c r="F378" s="6"/>
      <c r="G378" s="6"/>
      <c r="H378" s="6"/>
      <c r="I378" s="6"/>
      <c r="J378" s="6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>
      <c r="A379" s="5"/>
      <c r="B379" s="5"/>
      <c r="C379" s="5"/>
      <c r="D379" s="5"/>
      <c r="E379" s="6"/>
      <c r="F379" s="6"/>
      <c r="G379" s="6"/>
      <c r="H379" s="6"/>
      <c r="I379" s="6"/>
      <c r="J379" s="6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>
      <c r="A380" s="5"/>
      <c r="B380" s="5"/>
      <c r="C380" s="5"/>
      <c r="D380" s="5"/>
      <c r="E380" s="6"/>
      <c r="F380" s="6"/>
      <c r="G380" s="6"/>
      <c r="H380" s="6"/>
      <c r="I380" s="6"/>
      <c r="J380" s="6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>
      <c r="A381" s="5"/>
      <c r="B381" s="5"/>
      <c r="C381" s="5"/>
      <c r="D381" s="5"/>
      <c r="E381" s="6"/>
      <c r="F381" s="6"/>
      <c r="G381" s="6"/>
      <c r="H381" s="6"/>
      <c r="I381" s="6"/>
      <c r="J381" s="6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>
      <c r="A382" s="5"/>
      <c r="B382" s="5"/>
      <c r="C382" s="5"/>
      <c r="D382" s="5"/>
      <c r="E382" s="6"/>
      <c r="F382" s="6"/>
      <c r="G382" s="6"/>
      <c r="H382" s="6"/>
      <c r="I382" s="6"/>
      <c r="J382" s="6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>
      <c r="A383" s="5"/>
      <c r="B383" s="5"/>
      <c r="C383" s="5"/>
      <c r="D383" s="5"/>
      <c r="E383" s="6"/>
      <c r="F383" s="6"/>
      <c r="G383" s="6"/>
      <c r="H383" s="6"/>
      <c r="I383" s="6"/>
      <c r="J383" s="6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>
      <c r="A384" s="5"/>
      <c r="B384" s="5"/>
      <c r="C384" s="5"/>
      <c r="D384" s="5"/>
      <c r="E384" s="6"/>
      <c r="F384" s="6"/>
      <c r="G384" s="6"/>
      <c r="H384" s="6"/>
      <c r="I384" s="6"/>
      <c r="J384" s="6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>
      <c r="A385" s="5"/>
      <c r="B385" s="5"/>
      <c r="C385" s="5"/>
      <c r="D385" s="5"/>
      <c r="E385" s="6"/>
      <c r="F385" s="6"/>
      <c r="G385" s="6"/>
      <c r="H385" s="6"/>
      <c r="I385" s="6"/>
      <c r="J385" s="6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>
      <c r="A386" s="5"/>
      <c r="B386" s="5"/>
      <c r="C386" s="5"/>
      <c r="D386" s="5"/>
      <c r="E386" s="6"/>
      <c r="F386" s="6"/>
      <c r="G386" s="6"/>
      <c r="H386" s="6"/>
      <c r="I386" s="6"/>
      <c r="J386" s="6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>
      <c r="A387" s="5"/>
      <c r="B387" s="5"/>
      <c r="C387" s="5"/>
      <c r="D387" s="5"/>
      <c r="E387" s="6"/>
      <c r="F387" s="6"/>
      <c r="G387" s="6"/>
      <c r="H387" s="6"/>
      <c r="I387" s="6"/>
      <c r="J387" s="6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>
      <c r="A388" s="5"/>
      <c r="B388" s="5"/>
      <c r="C388" s="5"/>
      <c r="D388" s="5"/>
      <c r="E388" s="6"/>
      <c r="F388" s="6"/>
      <c r="G388" s="6"/>
      <c r="H388" s="6"/>
      <c r="I388" s="6"/>
      <c r="J388" s="6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>
      <c r="A389" s="5"/>
      <c r="B389" s="5"/>
      <c r="C389" s="5"/>
      <c r="D389" s="5"/>
      <c r="E389" s="6"/>
      <c r="F389" s="6"/>
      <c r="G389" s="6"/>
      <c r="H389" s="6"/>
      <c r="I389" s="6"/>
      <c r="J389" s="6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>
      <c r="A390" s="5"/>
      <c r="B390" s="5"/>
      <c r="C390" s="5"/>
      <c r="D390" s="5"/>
      <c r="E390" s="6"/>
      <c r="F390" s="6"/>
      <c r="G390" s="6"/>
      <c r="H390" s="6"/>
      <c r="I390" s="6"/>
      <c r="J390" s="6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>
      <c r="A391" s="5"/>
      <c r="B391" s="5"/>
      <c r="C391" s="5"/>
      <c r="D391" s="5"/>
      <c r="E391" s="6"/>
      <c r="F391" s="6"/>
      <c r="G391" s="6"/>
      <c r="H391" s="6"/>
      <c r="I391" s="6"/>
      <c r="J391" s="6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>
      <c r="A392" s="5"/>
      <c r="B392" s="5"/>
      <c r="C392" s="5"/>
      <c r="D392" s="5"/>
      <c r="E392" s="6"/>
      <c r="F392" s="6"/>
      <c r="G392" s="6"/>
      <c r="H392" s="6"/>
      <c r="I392" s="6"/>
      <c r="J392" s="6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>
      <c r="A393" s="5"/>
      <c r="B393" s="5"/>
      <c r="C393" s="5"/>
      <c r="D393" s="5"/>
      <c r="E393" s="6"/>
      <c r="F393" s="6"/>
      <c r="G393" s="6"/>
      <c r="H393" s="6"/>
      <c r="I393" s="6"/>
      <c r="J393" s="6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>
      <c r="A394" s="5"/>
      <c r="B394" s="5"/>
      <c r="C394" s="5"/>
      <c r="D394" s="5"/>
      <c r="E394" s="6"/>
      <c r="F394" s="6"/>
      <c r="G394" s="6"/>
      <c r="H394" s="6"/>
      <c r="I394" s="6"/>
      <c r="J394" s="6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>
      <c r="A395" s="5"/>
      <c r="B395" s="5"/>
      <c r="C395" s="5"/>
      <c r="D395" s="5"/>
      <c r="E395" s="6"/>
      <c r="F395" s="6"/>
      <c r="G395" s="6"/>
      <c r="H395" s="6"/>
      <c r="I395" s="6"/>
      <c r="J395" s="6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>
      <c r="A396" s="5"/>
      <c r="B396" s="5"/>
      <c r="C396" s="5"/>
      <c r="D396" s="5"/>
      <c r="E396" s="6"/>
      <c r="F396" s="6"/>
      <c r="G396" s="6"/>
      <c r="H396" s="6"/>
      <c r="I396" s="6"/>
      <c r="J396" s="6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>
      <c r="A397" s="5"/>
      <c r="B397" s="5"/>
      <c r="C397" s="5"/>
      <c r="D397" s="5"/>
      <c r="E397" s="6"/>
      <c r="F397" s="6"/>
      <c r="G397" s="6"/>
      <c r="H397" s="6"/>
      <c r="I397" s="6"/>
      <c r="J397" s="6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>
      <c r="A398" s="5"/>
      <c r="B398" s="5"/>
      <c r="C398" s="5"/>
      <c r="D398" s="5"/>
      <c r="E398" s="6"/>
      <c r="F398" s="6"/>
      <c r="G398" s="6"/>
      <c r="H398" s="6"/>
      <c r="I398" s="6"/>
      <c r="J398" s="6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>
      <c r="A399" s="5"/>
      <c r="B399" s="5"/>
      <c r="C399" s="5"/>
      <c r="D399" s="5"/>
      <c r="E399" s="6"/>
      <c r="F399" s="6"/>
      <c r="G399" s="6"/>
      <c r="H399" s="6"/>
      <c r="I399" s="6"/>
      <c r="J399" s="6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>
      <c r="A400" s="5"/>
      <c r="B400" s="5"/>
      <c r="C400" s="5"/>
      <c r="D400" s="5"/>
      <c r="E400" s="6"/>
      <c r="F400" s="6"/>
      <c r="G400" s="6"/>
      <c r="H400" s="6"/>
      <c r="I400" s="6"/>
      <c r="J400" s="6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>
      <c r="A401" s="5"/>
      <c r="B401" s="5"/>
      <c r="C401" s="5"/>
      <c r="D401" s="5"/>
      <c r="E401" s="6"/>
      <c r="F401" s="6"/>
      <c r="G401" s="6"/>
      <c r="H401" s="6"/>
      <c r="I401" s="6"/>
      <c r="J401" s="6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>
      <c r="A402" s="5"/>
      <c r="B402" s="5"/>
      <c r="C402" s="5"/>
      <c r="D402" s="5"/>
      <c r="E402" s="6"/>
      <c r="F402" s="6"/>
      <c r="G402" s="6"/>
      <c r="H402" s="6"/>
      <c r="I402" s="6"/>
      <c r="J402" s="6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>
      <c r="A403" s="5"/>
      <c r="B403" s="5"/>
      <c r="C403" s="5"/>
      <c r="D403" s="5"/>
      <c r="E403" s="6"/>
      <c r="F403" s="6"/>
      <c r="G403" s="6"/>
      <c r="H403" s="6"/>
      <c r="I403" s="6"/>
      <c r="J403" s="6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>
      <c r="A404" s="5"/>
      <c r="B404" s="5"/>
      <c r="C404" s="5"/>
      <c r="D404" s="5"/>
      <c r="E404" s="6"/>
      <c r="F404" s="6"/>
      <c r="G404" s="6"/>
      <c r="H404" s="6"/>
      <c r="I404" s="6"/>
      <c r="J404" s="6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>
      <c r="A405" s="5"/>
      <c r="B405" s="5"/>
      <c r="C405" s="5"/>
      <c r="D405" s="5"/>
      <c r="E405" s="6"/>
      <c r="F405" s="6"/>
      <c r="G405" s="6"/>
      <c r="H405" s="6"/>
      <c r="I405" s="6"/>
      <c r="J405" s="6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>
      <c r="A406" s="5"/>
      <c r="B406" s="5"/>
      <c r="C406" s="5"/>
      <c r="D406" s="5"/>
      <c r="E406" s="6"/>
      <c r="F406" s="6"/>
      <c r="G406" s="6"/>
      <c r="H406" s="6"/>
      <c r="I406" s="6"/>
      <c r="J406" s="6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>
      <c r="A407" s="5"/>
      <c r="B407" s="5"/>
      <c r="C407" s="5"/>
      <c r="D407" s="5"/>
      <c r="E407" s="6"/>
      <c r="F407" s="6"/>
      <c r="G407" s="6"/>
      <c r="H407" s="6"/>
      <c r="I407" s="6"/>
      <c r="J407" s="6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>
      <c r="A408" s="5"/>
      <c r="B408" s="5"/>
      <c r="C408" s="5"/>
      <c r="D408" s="5"/>
      <c r="E408" s="6"/>
      <c r="F408" s="6"/>
      <c r="G408" s="6"/>
      <c r="H408" s="6"/>
      <c r="I408" s="6"/>
      <c r="J408" s="6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>
      <c r="A409" s="5"/>
      <c r="B409" s="5"/>
      <c r="C409" s="5"/>
      <c r="D409" s="5"/>
      <c r="E409" s="6"/>
      <c r="F409" s="6"/>
      <c r="G409" s="6"/>
      <c r="H409" s="6"/>
      <c r="I409" s="6"/>
      <c r="J409" s="6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>
      <c r="A410" s="5"/>
      <c r="B410" s="5"/>
      <c r="C410" s="5"/>
      <c r="D410" s="5"/>
      <c r="E410" s="6"/>
      <c r="F410" s="6"/>
      <c r="G410" s="6"/>
      <c r="H410" s="6"/>
      <c r="I410" s="6"/>
      <c r="J410" s="6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>
      <c r="A411" s="5"/>
      <c r="B411" s="5"/>
      <c r="C411" s="5"/>
      <c r="D411" s="5"/>
      <c r="E411" s="6"/>
      <c r="F411" s="6"/>
      <c r="G411" s="6"/>
      <c r="H411" s="6"/>
      <c r="I411" s="6"/>
      <c r="J411" s="6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>
      <c r="A412" s="5"/>
      <c r="B412" s="5"/>
      <c r="C412" s="5"/>
      <c r="D412" s="5"/>
      <c r="E412" s="6"/>
      <c r="F412" s="6"/>
      <c r="G412" s="6"/>
      <c r="H412" s="6"/>
      <c r="I412" s="6"/>
      <c r="J412" s="6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>
      <c r="A413" s="5"/>
      <c r="B413" s="5"/>
      <c r="C413" s="5"/>
      <c r="D413" s="5"/>
      <c r="E413" s="6"/>
      <c r="F413" s="6"/>
      <c r="G413" s="6"/>
      <c r="H413" s="6"/>
      <c r="I413" s="6"/>
      <c r="J413" s="6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>
      <c r="A414" s="5"/>
      <c r="B414" s="5"/>
      <c r="C414" s="5"/>
      <c r="D414" s="5"/>
      <c r="E414" s="6"/>
      <c r="F414" s="6"/>
      <c r="G414" s="6"/>
      <c r="H414" s="6"/>
      <c r="I414" s="6"/>
      <c r="J414" s="6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>
      <c r="A415" s="5"/>
      <c r="B415" s="5"/>
      <c r="C415" s="5"/>
      <c r="D415" s="5"/>
      <c r="E415" s="6"/>
      <c r="F415" s="6"/>
      <c r="G415" s="6"/>
      <c r="H415" s="6"/>
      <c r="I415" s="6"/>
      <c r="J415" s="6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>
      <c r="A416" s="5"/>
      <c r="B416" s="5"/>
      <c r="C416" s="5"/>
      <c r="D416" s="5"/>
      <c r="E416" s="6"/>
      <c r="F416" s="6"/>
      <c r="G416" s="6"/>
      <c r="H416" s="6"/>
      <c r="I416" s="6"/>
      <c r="J416" s="6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>
      <c r="A417" s="5"/>
      <c r="B417" s="5"/>
      <c r="C417" s="5"/>
      <c r="D417" s="5"/>
      <c r="E417" s="6"/>
      <c r="F417" s="6"/>
      <c r="G417" s="6"/>
      <c r="H417" s="6"/>
      <c r="I417" s="6"/>
      <c r="J417" s="6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>
      <c r="A418" s="5"/>
      <c r="B418" s="5"/>
      <c r="C418" s="5"/>
      <c r="D418" s="5"/>
      <c r="E418" s="6"/>
      <c r="F418" s="6"/>
      <c r="G418" s="6"/>
      <c r="H418" s="6"/>
      <c r="I418" s="6"/>
      <c r="J418" s="6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>
      <c r="A419" s="5"/>
      <c r="B419" s="5"/>
      <c r="C419" s="5"/>
      <c r="D419" s="5"/>
      <c r="E419" s="6"/>
      <c r="F419" s="6"/>
      <c r="G419" s="6"/>
      <c r="H419" s="6"/>
      <c r="I419" s="6"/>
      <c r="J419" s="6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>
      <c r="A420" s="5"/>
      <c r="B420" s="5"/>
      <c r="C420" s="5"/>
      <c r="D420" s="5"/>
      <c r="E420" s="6"/>
      <c r="F420" s="6"/>
      <c r="G420" s="6"/>
      <c r="H420" s="6"/>
      <c r="I420" s="6"/>
      <c r="J420" s="6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>
      <c r="A421" s="5"/>
      <c r="B421" s="5"/>
      <c r="C421" s="5"/>
      <c r="D421" s="5"/>
      <c r="E421" s="6"/>
      <c r="F421" s="6"/>
      <c r="G421" s="6"/>
      <c r="H421" s="6"/>
      <c r="I421" s="6"/>
      <c r="J421" s="6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>
      <c r="A422" s="5"/>
      <c r="B422" s="5"/>
      <c r="C422" s="5"/>
      <c r="D422" s="5"/>
      <c r="E422" s="6"/>
      <c r="F422" s="6"/>
      <c r="G422" s="6"/>
      <c r="H422" s="6"/>
      <c r="I422" s="6"/>
      <c r="J422" s="6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>
      <c r="A423" s="5"/>
      <c r="B423" s="5"/>
      <c r="C423" s="5"/>
      <c r="D423" s="5"/>
      <c r="E423" s="6"/>
      <c r="F423" s="6"/>
      <c r="G423" s="6"/>
      <c r="H423" s="6"/>
      <c r="I423" s="6"/>
      <c r="J423" s="6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>
      <c r="A424" s="5"/>
      <c r="B424" s="5"/>
      <c r="C424" s="5"/>
      <c r="D424" s="5"/>
      <c r="E424" s="6"/>
      <c r="F424" s="6"/>
      <c r="G424" s="6"/>
      <c r="H424" s="6"/>
      <c r="I424" s="6"/>
      <c r="J424" s="6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>
      <c r="A425" s="5"/>
      <c r="B425" s="5"/>
      <c r="C425" s="5"/>
      <c r="D425" s="5"/>
      <c r="E425" s="6"/>
      <c r="F425" s="6"/>
      <c r="G425" s="6"/>
      <c r="H425" s="6"/>
      <c r="I425" s="6"/>
      <c r="J425" s="6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>
      <c r="A426" s="5"/>
      <c r="B426" s="5"/>
      <c r="C426" s="5"/>
      <c r="D426" s="5"/>
      <c r="E426" s="6"/>
      <c r="F426" s="6"/>
      <c r="G426" s="6"/>
      <c r="H426" s="6"/>
      <c r="I426" s="6"/>
      <c r="J426" s="6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>
      <c r="A427" s="5"/>
      <c r="B427" s="5"/>
      <c r="C427" s="5"/>
      <c r="D427" s="5"/>
      <c r="E427" s="6"/>
      <c r="F427" s="6"/>
      <c r="G427" s="6"/>
      <c r="H427" s="6"/>
      <c r="I427" s="6"/>
      <c r="J427" s="6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>
      <c r="A428" s="5"/>
      <c r="B428" s="5"/>
      <c r="C428" s="5"/>
      <c r="D428" s="5"/>
      <c r="E428" s="6"/>
      <c r="F428" s="6"/>
      <c r="G428" s="6"/>
      <c r="H428" s="6"/>
      <c r="I428" s="6"/>
      <c r="J428" s="6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>
      <c r="A429" s="5"/>
      <c r="B429" s="5"/>
      <c r="C429" s="5"/>
      <c r="D429" s="5"/>
      <c r="E429" s="6"/>
      <c r="F429" s="6"/>
      <c r="G429" s="6"/>
      <c r="H429" s="6"/>
      <c r="I429" s="6"/>
      <c r="J429" s="6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>
      <c r="A430" s="5"/>
      <c r="B430" s="5"/>
      <c r="C430" s="5"/>
      <c r="D430" s="5"/>
      <c r="E430" s="6"/>
      <c r="F430" s="6"/>
      <c r="G430" s="6"/>
      <c r="H430" s="6"/>
      <c r="I430" s="6"/>
      <c r="J430" s="6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>
      <c r="A431" s="5"/>
      <c r="B431" s="5"/>
      <c r="C431" s="5"/>
      <c r="D431" s="5"/>
      <c r="E431" s="6"/>
      <c r="F431" s="6"/>
      <c r="G431" s="6"/>
      <c r="H431" s="6"/>
      <c r="I431" s="6"/>
      <c r="J431" s="6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>
      <c r="A432" s="5"/>
      <c r="B432" s="5"/>
      <c r="C432" s="5"/>
      <c r="D432" s="5"/>
      <c r="E432" s="6"/>
      <c r="F432" s="6"/>
      <c r="G432" s="6"/>
      <c r="H432" s="6"/>
      <c r="I432" s="6"/>
      <c r="J432" s="6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>
      <c r="A433" s="5"/>
      <c r="B433" s="5"/>
      <c r="C433" s="5"/>
      <c r="D433" s="5"/>
      <c r="E433" s="6"/>
      <c r="F433" s="6"/>
      <c r="G433" s="6"/>
      <c r="H433" s="6"/>
      <c r="I433" s="6"/>
      <c r="J433" s="6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>
      <c r="A434" s="5"/>
      <c r="B434" s="5"/>
      <c r="C434" s="5"/>
      <c r="D434" s="5"/>
      <c r="E434" s="6"/>
      <c r="F434" s="6"/>
      <c r="G434" s="6"/>
      <c r="H434" s="6"/>
      <c r="I434" s="6"/>
      <c r="J434" s="6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>
      <c r="A435" s="5"/>
      <c r="B435" s="5"/>
      <c r="C435" s="5"/>
      <c r="D435" s="5"/>
      <c r="E435" s="6"/>
      <c r="F435" s="6"/>
      <c r="G435" s="6"/>
      <c r="H435" s="6"/>
      <c r="I435" s="6"/>
      <c r="J435" s="6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>
      <c r="A436" s="5"/>
      <c r="B436" s="5"/>
      <c r="C436" s="5"/>
      <c r="D436" s="5"/>
      <c r="E436" s="6"/>
      <c r="F436" s="6"/>
      <c r="G436" s="6"/>
      <c r="H436" s="6"/>
      <c r="I436" s="6"/>
      <c r="J436" s="6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>
      <c r="A437" s="5"/>
      <c r="B437" s="5"/>
      <c r="C437" s="5"/>
      <c r="D437" s="5"/>
      <c r="E437" s="6"/>
      <c r="F437" s="6"/>
      <c r="G437" s="6"/>
      <c r="H437" s="6"/>
      <c r="I437" s="6"/>
      <c r="J437" s="6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>
      <c r="A438" s="5"/>
      <c r="B438" s="5"/>
      <c r="C438" s="5"/>
      <c r="D438" s="5"/>
      <c r="E438" s="6"/>
      <c r="F438" s="6"/>
      <c r="G438" s="6"/>
      <c r="H438" s="6"/>
      <c r="I438" s="6"/>
      <c r="J438" s="6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>
      <c r="A439" s="5"/>
      <c r="B439" s="5"/>
      <c r="C439" s="5"/>
      <c r="D439" s="5"/>
      <c r="E439" s="6"/>
      <c r="F439" s="6"/>
      <c r="G439" s="6"/>
      <c r="H439" s="6"/>
      <c r="I439" s="6"/>
      <c r="J439" s="6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>
      <c r="A440" s="5"/>
      <c r="B440" s="5"/>
      <c r="C440" s="5"/>
      <c r="D440" s="5"/>
      <c r="E440" s="6"/>
      <c r="F440" s="6"/>
      <c r="G440" s="6"/>
      <c r="H440" s="6"/>
      <c r="I440" s="6"/>
      <c r="J440" s="6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>
      <c r="A441" s="5"/>
      <c r="B441" s="5"/>
      <c r="C441" s="5"/>
      <c r="D441" s="5"/>
      <c r="E441" s="6"/>
      <c r="F441" s="6"/>
      <c r="G441" s="6"/>
      <c r="H441" s="6"/>
      <c r="I441" s="6"/>
      <c r="J441" s="6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>
      <c r="A442" s="5"/>
      <c r="B442" s="5"/>
      <c r="C442" s="5"/>
      <c r="D442" s="5"/>
      <c r="E442" s="6"/>
      <c r="F442" s="6"/>
      <c r="G442" s="6"/>
      <c r="H442" s="6"/>
      <c r="I442" s="6"/>
      <c r="J442" s="6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>
      <c r="A443" s="5"/>
      <c r="B443" s="5"/>
      <c r="C443" s="5"/>
      <c r="D443" s="5"/>
      <c r="E443" s="6"/>
      <c r="F443" s="6"/>
      <c r="G443" s="6"/>
      <c r="H443" s="6"/>
      <c r="I443" s="6"/>
      <c r="J443" s="6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>
      <c r="A444" s="5"/>
      <c r="B444" s="5"/>
      <c r="C444" s="5"/>
      <c r="D444" s="5"/>
      <c r="E444" s="6"/>
      <c r="F444" s="6"/>
      <c r="G444" s="6"/>
      <c r="H444" s="6"/>
      <c r="I444" s="6"/>
      <c r="J444" s="6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>
      <c r="A445" s="5"/>
      <c r="B445" s="5"/>
      <c r="C445" s="5"/>
      <c r="D445" s="5"/>
      <c r="E445" s="6"/>
      <c r="F445" s="6"/>
      <c r="G445" s="6"/>
      <c r="H445" s="6"/>
      <c r="I445" s="6"/>
      <c r="J445" s="6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>
      <c r="A446" s="5"/>
      <c r="B446" s="5"/>
      <c r="C446" s="5"/>
      <c r="D446" s="5"/>
      <c r="E446" s="6"/>
      <c r="F446" s="6"/>
      <c r="G446" s="6"/>
      <c r="H446" s="6"/>
      <c r="I446" s="6"/>
      <c r="J446" s="6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>
      <c r="A447" s="5"/>
      <c r="B447" s="5"/>
      <c r="C447" s="5"/>
      <c r="D447" s="5"/>
      <c r="E447" s="6"/>
      <c r="F447" s="6"/>
      <c r="G447" s="6"/>
      <c r="H447" s="6"/>
      <c r="I447" s="6"/>
      <c r="J447" s="6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>
      <c r="A448" s="5"/>
      <c r="B448" s="5"/>
      <c r="C448" s="5"/>
      <c r="D448" s="5"/>
      <c r="E448" s="6"/>
      <c r="F448" s="6"/>
      <c r="G448" s="6"/>
      <c r="H448" s="6"/>
      <c r="I448" s="6"/>
      <c r="J448" s="6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>
      <c r="A449" s="5"/>
      <c r="B449" s="5"/>
      <c r="C449" s="5"/>
      <c r="D449" s="5"/>
      <c r="E449" s="6"/>
      <c r="F449" s="6"/>
      <c r="G449" s="6"/>
      <c r="H449" s="6"/>
      <c r="I449" s="6"/>
      <c r="J449" s="6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>
      <c r="A450" s="5"/>
      <c r="B450" s="5"/>
      <c r="C450" s="5"/>
      <c r="D450" s="5"/>
      <c r="E450" s="6"/>
      <c r="F450" s="6"/>
      <c r="G450" s="6"/>
      <c r="H450" s="6"/>
      <c r="I450" s="6"/>
      <c r="J450" s="6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>
      <c r="A451" s="5"/>
      <c r="B451" s="5"/>
      <c r="C451" s="5"/>
      <c r="D451" s="5"/>
      <c r="E451" s="6"/>
      <c r="F451" s="6"/>
      <c r="G451" s="6"/>
      <c r="H451" s="6"/>
      <c r="I451" s="6"/>
      <c r="J451" s="6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>
      <c r="A452" s="5"/>
      <c r="B452" s="5"/>
      <c r="C452" s="5"/>
      <c r="D452" s="5"/>
      <c r="E452" s="6"/>
      <c r="F452" s="6"/>
      <c r="G452" s="6"/>
      <c r="H452" s="6"/>
      <c r="I452" s="6"/>
      <c r="J452" s="6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>
      <c r="A453" s="5"/>
      <c r="B453" s="5"/>
      <c r="C453" s="5"/>
      <c r="D453" s="5"/>
      <c r="E453" s="6"/>
      <c r="F453" s="6"/>
      <c r="G453" s="6"/>
      <c r="H453" s="6"/>
      <c r="I453" s="6"/>
      <c r="J453" s="6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>
      <c r="A454" s="5"/>
      <c r="B454" s="5"/>
      <c r="C454" s="5"/>
      <c r="D454" s="5"/>
      <c r="E454" s="6"/>
      <c r="F454" s="6"/>
      <c r="G454" s="6"/>
      <c r="H454" s="6"/>
      <c r="I454" s="6"/>
      <c r="J454" s="6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>
      <c r="A455" s="5"/>
      <c r="B455" s="5"/>
      <c r="C455" s="5"/>
      <c r="D455" s="5"/>
      <c r="E455" s="6"/>
      <c r="F455" s="6"/>
      <c r="G455" s="6"/>
      <c r="H455" s="6"/>
      <c r="I455" s="6"/>
      <c r="J455" s="6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>
      <c r="A456" s="5"/>
      <c r="B456" s="5"/>
      <c r="C456" s="5"/>
      <c r="D456" s="5"/>
      <c r="E456" s="6"/>
      <c r="F456" s="6"/>
      <c r="G456" s="6"/>
      <c r="H456" s="6"/>
      <c r="I456" s="6"/>
      <c r="J456" s="6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>
      <c r="A457" s="5"/>
      <c r="B457" s="5"/>
      <c r="C457" s="5"/>
      <c r="D457" s="5"/>
      <c r="E457" s="6"/>
      <c r="F457" s="6"/>
      <c r="G457" s="6"/>
      <c r="H457" s="6"/>
      <c r="I457" s="6"/>
      <c r="J457" s="6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>
      <c r="A458" s="5"/>
      <c r="B458" s="5"/>
      <c r="C458" s="5"/>
      <c r="D458" s="5"/>
      <c r="E458" s="6"/>
      <c r="F458" s="6"/>
      <c r="G458" s="6"/>
      <c r="H458" s="6"/>
      <c r="I458" s="6"/>
      <c r="J458" s="6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>
      <c r="A459" s="5"/>
      <c r="B459" s="5"/>
      <c r="C459" s="5"/>
      <c r="D459" s="5"/>
      <c r="E459" s="6"/>
      <c r="F459" s="6"/>
      <c r="G459" s="6"/>
      <c r="H459" s="6"/>
      <c r="I459" s="6"/>
      <c r="J459" s="6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>
      <c r="A460" s="5"/>
      <c r="B460" s="5"/>
      <c r="C460" s="5"/>
      <c r="D460" s="5"/>
      <c r="E460" s="6"/>
      <c r="F460" s="6"/>
      <c r="G460" s="6"/>
      <c r="H460" s="6"/>
      <c r="I460" s="6"/>
      <c r="J460" s="6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>
      <c r="A461" s="5"/>
      <c r="B461" s="5"/>
      <c r="C461" s="5"/>
      <c r="D461" s="5"/>
      <c r="E461" s="6"/>
      <c r="F461" s="6"/>
      <c r="G461" s="6"/>
      <c r="H461" s="6"/>
      <c r="I461" s="6"/>
      <c r="J461" s="6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>
      <c r="A462" s="5"/>
      <c r="B462" s="5"/>
      <c r="C462" s="5"/>
      <c r="D462" s="5"/>
      <c r="E462" s="6"/>
      <c r="F462" s="6"/>
      <c r="G462" s="6"/>
      <c r="H462" s="6"/>
      <c r="I462" s="6"/>
      <c r="J462" s="6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>
      <c r="A463" s="5"/>
      <c r="B463" s="5"/>
      <c r="C463" s="5"/>
      <c r="D463" s="5"/>
      <c r="E463" s="6"/>
      <c r="F463" s="6"/>
      <c r="G463" s="6"/>
      <c r="H463" s="6"/>
      <c r="I463" s="6"/>
      <c r="J463" s="6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>
      <c r="A464" s="5"/>
      <c r="B464" s="5"/>
      <c r="C464" s="5"/>
      <c r="D464" s="5"/>
      <c r="E464" s="6"/>
      <c r="F464" s="6"/>
      <c r="G464" s="6"/>
      <c r="H464" s="6"/>
      <c r="I464" s="6"/>
      <c r="J464" s="6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>
      <c r="A465" s="5"/>
      <c r="B465" s="5"/>
      <c r="C465" s="5"/>
      <c r="D465" s="5"/>
      <c r="E465" s="6"/>
      <c r="F465" s="6"/>
      <c r="G465" s="6"/>
      <c r="H465" s="6"/>
      <c r="I465" s="6"/>
      <c r="J465" s="6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>
      <c r="A466" s="5"/>
      <c r="B466" s="5"/>
      <c r="C466" s="5"/>
      <c r="D466" s="5"/>
      <c r="E466" s="6"/>
      <c r="F466" s="6"/>
      <c r="G466" s="6"/>
      <c r="H466" s="6"/>
      <c r="I466" s="6"/>
      <c r="J466" s="6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>
      <c r="A467" s="5"/>
      <c r="B467" s="5"/>
      <c r="C467" s="5"/>
      <c r="D467" s="5"/>
      <c r="E467" s="6"/>
      <c r="F467" s="6"/>
      <c r="G467" s="6"/>
      <c r="H467" s="6"/>
      <c r="I467" s="6"/>
      <c r="J467" s="6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>
      <c r="A468" s="5"/>
      <c r="B468" s="5"/>
      <c r="C468" s="5"/>
      <c r="D468" s="5"/>
      <c r="E468" s="6"/>
      <c r="F468" s="6"/>
      <c r="G468" s="6"/>
      <c r="H468" s="6"/>
      <c r="I468" s="6"/>
      <c r="J468" s="6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>
      <c r="A469" s="5"/>
      <c r="B469" s="5"/>
      <c r="C469" s="5"/>
      <c r="D469" s="5"/>
      <c r="E469" s="6"/>
      <c r="F469" s="6"/>
      <c r="G469" s="6"/>
      <c r="H469" s="6"/>
      <c r="I469" s="6"/>
      <c r="J469" s="6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>
      <c r="A470" s="5"/>
      <c r="B470" s="5"/>
      <c r="C470" s="5"/>
      <c r="D470" s="5"/>
      <c r="E470" s="6"/>
      <c r="F470" s="6"/>
      <c r="G470" s="6"/>
      <c r="H470" s="6"/>
      <c r="I470" s="6"/>
      <c r="J470" s="6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>
      <c r="A471" s="5"/>
      <c r="B471" s="5"/>
      <c r="C471" s="5"/>
      <c r="D471" s="5"/>
      <c r="E471" s="6"/>
      <c r="F471" s="6"/>
      <c r="G471" s="6"/>
      <c r="H471" s="6"/>
      <c r="I471" s="6"/>
      <c r="J471" s="6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>
      <c r="A472" s="5"/>
      <c r="B472" s="5"/>
      <c r="C472" s="5"/>
      <c r="D472" s="5"/>
      <c r="E472" s="6"/>
      <c r="F472" s="6"/>
      <c r="G472" s="6"/>
      <c r="H472" s="6"/>
      <c r="I472" s="6"/>
      <c r="J472" s="6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>
      <c r="A473" s="5"/>
      <c r="B473" s="5"/>
      <c r="C473" s="5"/>
      <c r="D473" s="5"/>
      <c r="E473" s="6"/>
      <c r="F473" s="6"/>
      <c r="G473" s="6"/>
      <c r="H473" s="6"/>
      <c r="I473" s="6"/>
      <c r="J473" s="6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>
      <c r="A474" s="5"/>
      <c r="B474" s="5"/>
      <c r="C474" s="5"/>
      <c r="D474" s="5"/>
      <c r="E474" s="6"/>
      <c r="F474" s="6"/>
      <c r="G474" s="6"/>
      <c r="H474" s="6"/>
      <c r="I474" s="6"/>
      <c r="J474" s="6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>
      <c r="A475" s="5"/>
      <c r="B475" s="5"/>
      <c r="C475" s="5"/>
      <c r="D475" s="5"/>
      <c r="E475" s="6"/>
      <c r="F475" s="6"/>
      <c r="G475" s="6"/>
      <c r="H475" s="6"/>
      <c r="I475" s="6"/>
      <c r="J475" s="6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>
      <c r="A476" s="5"/>
      <c r="B476" s="5"/>
      <c r="C476" s="5"/>
      <c r="D476" s="5"/>
      <c r="E476" s="6"/>
      <c r="F476" s="6"/>
      <c r="G476" s="6"/>
      <c r="H476" s="6"/>
      <c r="I476" s="6"/>
      <c r="J476" s="6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>
      <c r="A477" s="5"/>
      <c r="B477" s="5"/>
      <c r="C477" s="5"/>
      <c r="D477" s="5"/>
      <c r="E477" s="6"/>
      <c r="F477" s="6"/>
      <c r="G477" s="6"/>
      <c r="H477" s="6"/>
      <c r="I477" s="6"/>
      <c r="J477" s="6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>
      <c r="A478" s="5"/>
      <c r="B478" s="5"/>
      <c r="C478" s="5"/>
      <c r="D478" s="5"/>
      <c r="E478" s="6"/>
      <c r="F478" s="6"/>
      <c r="G478" s="6"/>
      <c r="H478" s="6"/>
      <c r="I478" s="6"/>
      <c r="J478" s="6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>
      <c r="A479" s="5"/>
      <c r="B479" s="5"/>
      <c r="C479" s="5"/>
      <c r="D479" s="5"/>
      <c r="E479" s="6"/>
      <c r="F479" s="6"/>
      <c r="G479" s="6"/>
      <c r="H479" s="6"/>
      <c r="I479" s="6"/>
      <c r="J479" s="6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>
      <c r="A480" s="5"/>
      <c r="B480" s="5"/>
      <c r="C480" s="5"/>
      <c r="D480" s="5"/>
      <c r="E480" s="6"/>
      <c r="F480" s="6"/>
      <c r="G480" s="6"/>
      <c r="H480" s="6"/>
      <c r="I480" s="6"/>
      <c r="J480" s="6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>
      <c r="A481" s="5"/>
      <c r="B481" s="5"/>
      <c r="C481" s="5"/>
      <c r="D481" s="5"/>
      <c r="E481" s="6"/>
      <c r="F481" s="6"/>
      <c r="G481" s="6"/>
      <c r="H481" s="6"/>
      <c r="I481" s="6"/>
      <c r="J481" s="6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>
      <c r="A482" s="5"/>
      <c r="B482" s="5"/>
      <c r="C482" s="5"/>
      <c r="D482" s="5"/>
      <c r="E482" s="6"/>
      <c r="F482" s="6"/>
      <c r="G482" s="6"/>
      <c r="H482" s="6"/>
      <c r="I482" s="6"/>
      <c r="J482" s="6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>
      <c r="A483" s="5"/>
      <c r="B483" s="5"/>
      <c r="C483" s="5"/>
      <c r="D483" s="5"/>
      <c r="E483" s="6"/>
      <c r="F483" s="6"/>
      <c r="G483" s="6"/>
      <c r="H483" s="6"/>
      <c r="I483" s="6"/>
      <c r="J483" s="6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>
      <c r="A484" s="5"/>
      <c r="B484" s="5"/>
      <c r="C484" s="5"/>
      <c r="D484" s="5"/>
      <c r="E484" s="6"/>
      <c r="F484" s="6"/>
      <c r="G484" s="6"/>
      <c r="H484" s="6"/>
      <c r="I484" s="6"/>
      <c r="J484" s="6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>
      <c r="A485" s="5"/>
      <c r="B485" s="5"/>
      <c r="C485" s="5"/>
      <c r="D485" s="5"/>
      <c r="E485" s="6"/>
      <c r="F485" s="6"/>
      <c r="G485" s="6"/>
      <c r="H485" s="6"/>
      <c r="I485" s="6"/>
      <c r="J485" s="6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>
      <c r="A486" s="5"/>
      <c r="B486" s="5"/>
      <c r="C486" s="5"/>
      <c r="D486" s="5"/>
      <c r="E486" s="6"/>
      <c r="F486" s="6"/>
      <c r="G486" s="6"/>
      <c r="H486" s="6"/>
      <c r="I486" s="6"/>
      <c r="J486" s="6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>
      <c r="A487" s="5"/>
      <c r="B487" s="5"/>
      <c r="C487" s="5"/>
      <c r="D487" s="5"/>
      <c r="E487" s="6"/>
      <c r="F487" s="6"/>
      <c r="G487" s="6"/>
      <c r="H487" s="6"/>
      <c r="I487" s="6"/>
      <c r="J487" s="6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>
      <c r="A488" s="5"/>
      <c r="B488" s="5"/>
      <c r="C488" s="5"/>
      <c r="D488" s="5"/>
      <c r="E488" s="6"/>
      <c r="F488" s="6"/>
      <c r="G488" s="6"/>
      <c r="H488" s="6"/>
      <c r="I488" s="6"/>
      <c r="J488" s="6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>
      <c r="A489" s="5"/>
      <c r="B489" s="5"/>
      <c r="C489" s="5"/>
      <c r="D489" s="5"/>
      <c r="E489" s="6"/>
      <c r="F489" s="6"/>
      <c r="G489" s="6"/>
      <c r="H489" s="6"/>
      <c r="I489" s="6"/>
      <c r="J489" s="6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>
      <c r="A490" s="5"/>
      <c r="B490" s="5"/>
      <c r="C490" s="5"/>
      <c r="D490" s="5"/>
      <c r="E490" s="6"/>
      <c r="F490" s="6"/>
      <c r="G490" s="6"/>
      <c r="H490" s="6"/>
      <c r="I490" s="6"/>
      <c r="J490" s="6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>
      <c r="A491" s="5"/>
      <c r="B491" s="5"/>
      <c r="C491" s="5"/>
      <c r="D491" s="5"/>
      <c r="E491" s="6"/>
      <c r="F491" s="6"/>
      <c r="G491" s="6"/>
      <c r="H491" s="6"/>
      <c r="I491" s="6"/>
      <c r="J491" s="6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>
      <c r="A492" s="5"/>
      <c r="B492" s="5"/>
      <c r="C492" s="5"/>
      <c r="D492" s="5"/>
      <c r="E492" s="6"/>
      <c r="F492" s="6"/>
      <c r="G492" s="6"/>
      <c r="H492" s="6"/>
      <c r="I492" s="6"/>
      <c r="J492" s="6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>
      <c r="A493" s="5"/>
      <c r="B493" s="5"/>
      <c r="C493" s="5"/>
      <c r="D493" s="5"/>
      <c r="E493" s="6"/>
      <c r="F493" s="6"/>
      <c r="G493" s="6"/>
      <c r="H493" s="6"/>
      <c r="I493" s="6"/>
      <c r="J493" s="6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>
      <c r="A494" s="5"/>
      <c r="B494" s="5"/>
      <c r="C494" s="5"/>
      <c r="D494" s="5"/>
      <c r="E494" s="6"/>
      <c r="F494" s="6"/>
      <c r="G494" s="6"/>
      <c r="H494" s="6"/>
      <c r="I494" s="6"/>
      <c r="J494" s="6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>
      <c r="A495" s="5"/>
      <c r="B495" s="5"/>
      <c r="C495" s="5"/>
      <c r="D495" s="5"/>
      <c r="E495" s="6"/>
      <c r="F495" s="6"/>
      <c r="G495" s="6"/>
      <c r="H495" s="6"/>
      <c r="I495" s="6"/>
      <c r="J495" s="6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>
      <c r="A496" s="5"/>
      <c r="B496" s="5"/>
      <c r="C496" s="5"/>
      <c r="D496" s="5"/>
      <c r="E496" s="6"/>
      <c r="F496" s="6"/>
      <c r="G496" s="6"/>
      <c r="H496" s="6"/>
      <c r="I496" s="6"/>
      <c r="J496" s="6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>
      <c r="A497" s="5"/>
      <c r="B497" s="5"/>
      <c r="C497" s="5"/>
      <c r="D497" s="5"/>
      <c r="E497" s="6"/>
      <c r="F497" s="6"/>
      <c r="G497" s="6"/>
      <c r="H497" s="6"/>
      <c r="I497" s="6"/>
      <c r="J497" s="6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>
      <c r="A498" s="5"/>
      <c r="B498" s="5"/>
      <c r="C498" s="5"/>
      <c r="D498" s="5"/>
      <c r="E498" s="6"/>
      <c r="F498" s="6"/>
      <c r="G498" s="6"/>
      <c r="H498" s="6"/>
      <c r="I498" s="6"/>
      <c r="J498" s="6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>
      <c r="A499" s="5"/>
      <c r="B499" s="5"/>
      <c r="C499" s="5"/>
      <c r="D499" s="5"/>
      <c r="E499" s="6"/>
      <c r="F499" s="6"/>
      <c r="G499" s="6"/>
      <c r="H499" s="6"/>
      <c r="I499" s="6"/>
      <c r="J499" s="6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>
      <c r="A500" s="5"/>
      <c r="B500" s="5"/>
      <c r="C500" s="5"/>
      <c r="D500" s="5"/>
      <c r="E500" s="6"/>
      <c r="F500" s="6"/>
      <c r="G500" s="6"/>
      <c r="H500" s="6"/>
      <c r="I500" s="6"/>
      <c r="J500" s="6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>
      <c r="A501" s="5"/>
      <c r="B501" s="5"/>
      <c r="C501" s="5"/>
      <c r="D501" s="5"/>
      <c r="E501" s="6"/>
      <c r="F501" s="6"/>
      <c r="G501" s="6"/>
      <c r="H501" s="6"/>
      <c r="I501" s="6"/>
      <c r="J501" s="6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>
      <c r="A502" s="5"/>
      <c r="B502" s="5"/>
      <c r="C502" s="5"/>
      <c r="D502" s="5"/>
      <c r="E502" s="6"/>
      <c r="F502" s="6"/>
      <c r="G502" s="6"/>
      <c r="H502" s="6"/>
      <c r="I502" s="6"/>
      <c r="J502" s="6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>
      <c r="A503" s="5"/>
      <c r="B503" s="5"/>
      <c r="C503" s="5"/>
      <c r="D503" s="5"/>
      <c r="E503" s="6"/>
      <c r="F503" s="6"/>
      <c r="G503" s="6"/>
      <c r="H503" s="6"/>
      <c r="I503" s="6"/>
      <c r="J503" s="6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>
      <c r="A504" s="5"/>
      <c r="B504" s="5"/>
      <c r="C504" s="5"/>
      <c r="D504" s="5"/>
      <c r="E504" s="6"/>
      <c r="F504" s="6"/>
      <c r="G504" s="6"/>
      <c r="H504" s="6"/>
      <c r="I504" s="6"/>
      <c r="J504" s="6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>
      <c r="A505" s="5"/>
      <c r="B505" s="5"/>
      <c r="C505" s="5"/>
      <c r="D505" s="5"/>
      <c r="E505" s="6"/>
      <c r="F505" s="6"/>
      <c r="G505" s="6"/>
      <c r="H505" s="6"/>
      <c r="I505" s="6"/>
      <c r="J505" s="6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>
      <c r="A506" s="5"/>
      <c r="B506" s="5"/>
      <c r="C506" s="5"/>
      <c r="D506" s="5"/>
      <c r="E506" s="6"/>
      <c r="F506" s="6"/>
      <c r="G506" s="6"/>
      <c r="H506" s="6"/>
      <c r="I506" s="6"/>
      <c r="J506" s="6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>
      <c r="A507" s="5"/>
      <c r="B507" s="5"/>
      <c r="C507" s="5"/>
      <c r="D507" s="5"/>
      <c r="E507" s="6"/>
      <c r="F507" s="6"/>
      <c r="G507" s="6"/>
      <c r="H507" s="6"/>
      <c r="I507" s="6"/>
      <c r="J507" s="6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>
      <c r="A508" s="5"/>
      <c r="B508" s="5"/>
      <c r="C508" s="5"/>
      <c r="D508" s="5"/>
      <c r="E508" s="6"/>
      <c r="F508" s="6"/>
      <c r="G508" s="6"/>
      <c r="H508" s="6"/>
      <c r="I508" s="6"/>
      <c r="J508" s="6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>
      <c r="A509" s="5"/>
      <c r="B509" s="5"/>
      <c r="C509" s="5"/>
      <c r="D509" s="5"/>
      <c r="E509" s="6"/>
      <c r="F509" s="6"/>
      <c r="G509" s="6"/>
      <c r="H509" s="6"/>
      <c r="I509" s="6"/>
      <c r="J509" s="6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>
      <c r="A510" s="5"/>
      <c r="B510" s="5"/>
      <c r="C510" s="5"/>
      <c r="D510" s="5"/>
      <c r="E510" s="6"/>
      <c r="F510" s="6"/>
      <c r="G510" s="6"/>
      <c r="H510" s="6"/>
      <c r="I510" s="6"/>
      <c r="J510" s="6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>
      <c r="A511" s="5"/>
      <c r="B511" s="5"/>
      <c r="C511" s="5"/>
      <c r="D511" s="5"/>
      <c r="E511" s="6"/>
      <c r="F511" s="6"/>
      <c r="G511" s="6"/>
      <c r="H511" s="6"/>
      <c r="I511" s="6"/>
      <c r="J511" s="6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>
      <c r="A512" s="5"/>
      <c r="B512" s="5"/>
      <c r="C512" s="5"/>
      <c r="D512" s="5"/>
      <c r="E512" s="6"/>
      <c r="F512" s="6"/>
      <c r="G512" s="6"/>
      <c r="H512" s="6"/>
      <c r="I512" s="6"/>
      <c r="J512" s="6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>
      <c r="A513" s="5"/>
      <c r="B513" s="5"/>
      <c r="C513" s="5"/>
      <c r="D513" s="5"/>
      <c r="E513" s="6"/>
      <c r="F513" s="6"/>
      <c r="G513" s="6"/>
      <c r="H513" s="6"/>
      <c r="I513" s="6"/>
      <c r="J513" s="6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>
      <c r="A514" s="5"/>
      <c r="B514" s="5"/>
      <c r="C514" s="5"/>
      <c r="D514" s="5"/>
      <c r="E514" s="6"/>
      <c r="F514" s="6"/>
      <c r="G514" s="6"/>
      <c r="H514" s="6"/>
      <c r="I514" s="6"/>
      <c r="J514" s="6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>
      <c r="A515" s="5"/>
      <c r="B515" s="5"/>
      <c r="C515" s="5"/>
      <c r="D515" s="5"/>
      <c r="E515" s="6"/>
      <c r="F515" s="6"/>
      <c r="G515" s="6"/>
      <c r="H515" s="6"/>
      <c r="I515" s="6"/>
      <c r="J515" s="6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>
      <c r="A516" s="5"/>
      <c r="B516" s="5"/>
      <c r="C516" s="5"/>
      <c r="D516" s="5"/>
      <c r="E516" s="6"/>
      <c r="F516" s="6"/>
      <c r="G516" s="6"/>
      <c r="H516" s="6"/>
      <c r="I516" s="6"/>
      <c r="J516" s="6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>
      <c r="A517" s="5"/>
      <c r="B517" s="5"/>
      <c r="C517" s="5"/>
      <c r="D517" s="5"/>
      <c r="E517" s="6"/>
      <c r="F517" s="6"/>
      <c r="G517" s="6"/>
      <c r="H517" s="6"/>
      <c r="I517" s="6"/>
      <c r="J517" s="6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>
      <c r="A518" s="5"/>
      <c r="B518" s="5"/>
      <c r="C518" s="5"/>
      <c r="D518" s="5"/>
      <c r="E518" s="6"/>
      <c r="F518" s="6"/>
      <c r="G518" s="6"/>
      <c r="H518" s="6"/>
      <c r="I518" s="6"/>
      <c r="J518" s="6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>
      <c r="A519" s="5"/>
      <c r="B519" s="5"/>
      <c r="C519" s="5"/>
      <c r="D519" s="5"/>
      <c r="E519" s="6"/>
      <c r="F519" s="6"/>
      <c r="G519" s="6"/>
      <c r="H519" s="6"/>
      <c r="I519" s="6"/>
      <c r="J519" s="6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>
      <c r="A520" s="5"/>
      <c r="B520" s="5"/>
      <c r="C520" s="5"/>
      <c r="D520" s="5"/>
      <c r="E520" s="6"/>
      <c r="F520" s="6"/>
      <c r="G520" s="6"/>
      <c r="H520" s="6"/>
      <c r="I520" s="6"/>
      <c r="J520" s="6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>
      <c r="A521" s="5"/>
      <c r="B521" s="5"/>
      <c r="C521" s="5"/>
      <c r="D521" s="5"/>
      <c r="E521" s="6"/>
      <c r="F521" s="6"/>
      <c r="G521" s="6"/>
      <c r="H521" s="6"/>
      <c r="I521" s="6"/>
      <c r="J521" s="6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>
      <c r="A522" s="5"/>
      <c r="B522" s="5"/>
      <c r="C522" s="5"/>
      <c r="D522" s="5"/>
      <c r="E522" s="6"/>
      <c r="F522" s="6"/>
      <c r="G522" s="6"/>
      <c r="H522" s="6"/>
      <c r="I522" s="6"/>
      <c r="J522" s="6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>
      <c r="A523" s="5"/>
      <c r="B523" s="5"/>
      <c r="C523" s="5"/>
      <c r="D523" s="5"/>
      <c r="E523" s="6"/>
      <c r="F523" s="6"/>
      <c r="G523" s="6"/>
      <c r="H523" s="6"/>
      <c r="I523" s="6"/>
      <c r="J523" s="6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>
      <c r="A524" s="5"/>
      <c r="B524" s="5"/>
      <c r="C524" s="5"/>
      <c r="D524" s="5"/>
      <c r="E524" s="6"/>
      <c r="F524" s="6"/>
      <c r="G524" s="6"/>
      <c r="H524" s="6"/>
      <c r="I524" s="6"/>
      <c r="J524" s="6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>
      <c r="A525" s="5"/>
      <c r="B525" s="5"/>
      <c r="C525" s="5"/>
      <c r="D525" s="5"/>
      <c r="E525" s="6"/>
      <c r="F525" s="6"/>
      <c r="G525" s="6"/>
      <c r="H525" s="6"/>
      <c r="I525" s="6"/>
      <c r="J525" s="6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>
      <c r="A526" s="5"/>
      <c r="B526" s="5"/>
      <c r="C526" s="5"/>
      <c r="D526" s="5"/>
      <c r="E526" s="6"/>
      <c r="F526" s="6"/>
      <c r="G526" s="6"/>
      <c r="H526" s="6"/>
      <c r="I526" s="6"/>
      <c r="J526" s="6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>
      <c r="A527" s="5"/>
      <c r="B527" s="5"/>
      <c r="C527" s="5"/>
      <c r="D527" s="5"/>
      <c r="E527" s="6"/>
      <c r="F527" s="6"/>
      <c r="G527" s="6"/>
      <c r="H527" s="6"/>
      <c r="I527" s="6"/>
      <c r="J527" s="6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>
      <c r="A528" s="5"/>
      <c r="B528" s="5"/>
      <c r="C528" s="5"/>
      <c r="D528" s="5"/>
      <c r="E528" s="6"/>
      <c r="F528" s="6"/>
      <c r="G528" s="6"/>
      <c r="H528" s="6"/>
      <c r="I528" s="6"/>
      <c r="J528" s="6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>
      <c r="A529" s="5"/>
      <c r="B529" s="5"/>
      <c r="C529" s="5"/>
      <c r="D529" s="5"/>
      <c r="E529" s="6"/>
      <c r="F529" s="6"/>
      <c r="G529" s="6"/>
      <c r="H529" s="6"/>
      <c r="I529" s="6"/>
      <c r="J529" s="6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>
      <c r="A530" s="5"/>
      <c r="B530" s="5"/>
      <c r="C530" s="5"/>
      <c r="D530" s="5"/>
      <c r="E530" s="6"/>
      <c r="F530" s="6"/>
      <c r="G530" s="6"/>
      <c r="H530" s="6"/>
      <c r="I530" s="6"/>
      <c r="J530" s="6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>
      <c r="A531" s="5"/>
      <c r="B531" s="5"/>
      <c r="C531" s="5"/>
      <c r="D531" s="5"/>
      <c r="E531" s="6"/>
      <c r="F531" s="6"/>
      <c r="G531" s="6"/>
      <c r="H531" s="6"/>
      <c r="I531" s="6"/>
      <c r="J531" s="6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>
      <c r="A532" s="5"/>
      <c r="B532" s="5"/>
      <c r="C532" s="5"/>
      <c r="D532" s="5"/>
      <c r="E532" s="6"/>
      <c r="F532" s="6"/>
      <c r="G532" s="6"/>
      <c r="H532" s="6"/>
      <c r="I532" s="6"/>
      <c r="J532" s="6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>
      <c r="A533" s="5"/>
      <c r="B533" s="5"/>
      <c r="C533" s="5"/>
      <c r="D533" s="5"/>
      <c r="E533" s="6"/>
      <c r="F533" s="6"/>
      <c r="G533" s="6"/>
      <c r="H533" s="6"/>
      <c r="I533" s="6"/>
      <c r="J533" s="6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>
      <c r="A534" s="5"/>
      <c r="B534" s="5"/>
      <c r="C534" s="5"/>
      <c r="D534" s="5"/>
      <c r="E534" s="6"/>
      <c r="F534" s="6"/>
      <c r="G534" s="6"/>
      <c r="H534" s="6"/>
      <c r="I534" s="6"/>
      <c r="J534" s="6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>
      <c r="A535" s="5"/>
      <c r="B535" s="5"/>
      <c r="C535" s="5"/>
      <c r="D535" s="5"/>
      <c r="E535" s="6"/>
      <c r="F535" s="6"/>
      <c r="G535" s="6"/>
      <c r="H535" s="6"/>
      <c r="I535" s="6"/>
      <c r="J535" s="6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>
      <c r="A536" s="5"/>
      <c r="B536" s="5"/>
      <c r="C536" s="5"/>
      <c r="D536" s="5"/>
      <c r="E536" s="6"/>
      <c r="F536" s="6"/>
      <c r="G536" s="6"/>
      <c r="H536" s="6"/>
      <c r="I536" s="6"/>
      <c r="J536" s="6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>
      <c r="A537" s="5"/>
      <c r="B537" s="5"/>
      <c r="C537" s="5"/>
      <c r="D537" s="5"/>
      <c r="E537" s="6"/>
      <c r="F537" s="6"/>
      <c r="G537" s="6"/>
      <c r="H537" s="6"/>
      <c r="I537" s="6"/>
      <c r="J537" s="6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>
      <c r="A538" s="5"/>
      <c r="B538" s="5"/>
      <c r="C538" s="5"/>
      <c r="D538" s="5"/>
      <c r="E538" s="6"/>
      <c r="F538" s="6"/>
      <c r="G538" s="6"/>
      <c r="H538" s="6"/>
      <c r="I538" s="6"/>
      <c r="J538" s="6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>
      <c r="A539" s="5"/>
      <c r="B539" s="5"/>
      <c r="C539" s="5"/>
      <c r="D539" s="5"/>
      <c r="E539" s="6"/>
      <c r="F539" s="6"/>
      <c r="G539" s="6"/>
      <c r="H539" s="6"/>
      <c r="I539" s="6"/>
      <c r="J539" s="6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>
      <c r="A540" s="5"/>
      <c r="B540" s="5"/>
      <c r="C540" s="5"/>
      <c r="D540" s="5"/>
      <c r="E540" s="6"/>
      <c r="F540" s="6"/>
      <c r="G540" s="6"/>
      <c r="H540" s="6"/>
      <c r="I540" s="6"/>
      <c r="J540" s="6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>
      <c r="A541" s="5"/>
      <c r="B541" s="5"/>
      <c r="C541" s="5"/>
      <c r="D541" s="5"/>
      <c r="E541" s="6"/>
      <c r="F541" s="6"/>
      <c r="G541" s="6"/>
      <c r="H541" s="6"/>
      <c r="I541" s="6"/>
      <c r="J541" s="6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>
      <c r="A542" s="5"/>
      <c r="B542" s="5"/>
      <c r="C542" s="5"/>
      <c r="D542" s="5"/>
      <c r="E542" s="6"/>
      <c r="F542" s="6"/>
      <c r="G542" s="6"/>
      <c r="H542" s="6"/>
      <c r="I542" s="6"/>
      <c r="J542" s="6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>
      <c r="A543" s="5"/>
      <c r="B543" s="5"/>
      <c r="C543" s="5"/>
      <c r="D543" s="5"/>
      <c r="E543" s="6"/>
      <c r="F543" s="6"/>
      <c r="G543" s="6"/>
      <c r="H543" s="6"/>
      <c r="I543" s="6"/>
      <c r="J543" s="6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>
      <c r="A544" s="5"/>
      <c r="B544" s="5"/>
      <c r="C544" s="5"/>
      <c r="D544" s="5"/>
      <c r="E544" s="6"/>
      <c r="F544" s="6"/>
      <c r="G544" s="6"/>
      <c r="H544" s="6"/>
      <c r="I544" s="6"/>
      <c r="J544" s="6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>
      <c r="A545" s="5"/>
      <c r="B545" s="5"/>
      <c r="C545" s="5"/>
      <c r="D545" s="5"/>
      <c r="E545" s="6"/>
      <c r="F545" s="6"/>
      <c r="G545" s="6"/>
      <c r="H545" s="6"/>
      <c r="I545" s="6"/>
      <c r="J545" s="6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>
      <c r="A546" s="5"/>
      <c r="B546" s="5"/>
      <c r="C546" s="5"/>
      <c r="D546" s="5"/>
      <c r="E546" s="6"/>
      <c r="F546" s="6"/>
      <c r="G546" s="6"/>
      <c r="H546" s="6"/>
      <c r="I546" s="6"/>
      <c r="J546" s="6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>
      <c r="A547" s="5"/>
      <c r="B547" s="5"/>
      <c r="C547" s="5"/>
      <c r="D547" s="5"/>
      <c r="E547" s="6"/>
      <c r="F547" s="6"/>
      <c r="G547" s="6"/>
      <c r="H547" s="6"/>
      <c r="I547" s="6"/>
      <c r="J547" s="6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>
      <c r="A548" s="5"/>
      <c r="B548" s="5"/>
      <c r="C548" s="5"/>
      <c r="D548" s="5"/>
      <c r="E548" s="6"/>
      <c r="F548" s="6"/>
      <c r="G548" s="6"/>
      <c r="H548" s="6"/>
      <c r="I548" s="6"/>
      <c r="J548" s="6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>
      <c r="A549" s="5"/>
      <c r="B549" s="5"/>
      <c r="C549" s="5"/>
      <c r="D549" s="5"/>
      <c r="E549" s="6"/>
      <c r="F549" s="6"/>
      <c r="G549" s="6"/>
      <c r="H549" s="6"/>
      <c r="I549" s="6"/>
      <c r="J549" s="6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>
      <c r="A550" s="5"/>
      <c r="B550" s="5"/>
      <c r="C550" s="5"/>
      <c r="D550" s="5"/>
      <c r="E550" s="6"/>
      <c r="F550" s="6"/>
      <c r="G550" s="6"/>
      <c r="H550" s="6"/>
      <c r="I550" s="6"/>
      <c r="J550" s="6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>
      <c r="A551" s="5"/>
      <c r="B551" s="5"/>
      <c r="C551" s="5"/>
      <c r="D551" s="5"/>
      <c r="E551" s="6"/>
      <c r="F551" s="6"/>
      <c r="G551" s="6"/>
      <c r="H551" s="6"/>
      <c r="I551" s="6"/>
      <c r="J551" s="6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>
      <c r="A552" s="5"/>
      <c r="B552" s="5"/>
      <c r="C552" s="5"/>
      <c r="D552" s="5"/>
      <c r="E552" s="6"/>
      <c r="F552" s="6"/>
      <c r="G552" s="6"/>
      <c r="H552" s="6"/>
      <c r="I552" s="6"/>
      <c r="J552" s="6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>
      <c r="A553" s="5"/>
      <c r="B553" s="5"/>
      <c r="C553" s="5"/>
      <c r="D553" s="5"/>
      <c r="E553" s="6"/>
      <c r="F553" s="6"/>
      <c r="G553" s="6"/>
      <c r="H553" s="6"/>
      <c r="I553" s="6"/>
      <c r="J553" s="6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>
      <c r="A554" s="5"/>
      <c r="B554" s="5"/>
      <c r="C554" s="5"/>
      <c r="D554" s="5"/>
      <c r="E554" s="6"/>
      <c r="F554" s="6"/>
      <c r="G554" s="6"/>
      <c r="H554" s="6"/>
      <c r="I554" s="6"/>
      <c r="J554" s="6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>
      <c r="A555" s="5"/>
      <c r="B555" s="5"/>
      <c r="C555" s="5"/>
      <c r="D555" s="5"/>
      <c r="E555" s="6"/>
      <c r="F555" s="6"/>
      <c r="G555" s="6"/>
      <c r="H555" s="6"/>
      <c r="I555" s="6"/>
      <c r="J555" s="6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>
      <c r="A556" s="5"/>
      <c r="B556" s="5"/>
      <c r="C556" s="5"/>
      <c r="D556" s="5"/>
      <c r="E556" s="6"/>
      <c r="F556" s="6"/>
      <c r="G556" s="6"/>
      <c r="H556" s="6"/>
      <c r="I556" s="6"/>
      <c r="J556" s="6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>
      <c r="A557" s="5"/>
      <c r="B557" s="5"/>
      <c r="C557" s="5"/>
      <c r="D557" s="5"/>
      <c r="E557" s="6"/>
      <c r="F557" s="6"/>
      <c r="G557" s="6"/>
      <c r="H557" s="6"/>
      <c r="I557" s="6"/>
      <c r="J557" s="6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>
      <c r="A558" s="5"/>
      <c r="B558" s="5"/>
      <c r="C558" s="5"/>
      <c r="D558" s="5"/>
      <c r="E558" s="6"/>
      <c r="F558" s="6"/>
      <c r="G558" s="6"/>
      <c r="H558" s="6"/>
      <c r="I558" s="6"/>
      <c r="J558" s="6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>
      <c r="A559" s="5"/>
      <c r="B559" s="5"/>
      <c r="C559" s="5"/>
      <c r="D559" s="5"/>
      <c r="E559" s="6"/>
      <c r="F559" s="6"/>
      <c r="G559" s="6"/>
      <c r="H559" s="6"/>
      <c r="I559" s="6"/>
      <c r="J559" s="6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>
      <c r="A560" s="5"/>
      <c r="B560" s="5"/>
      <c r="C560" s="5"/>
      <c r="D560" s="5"/>
      <c r="E560" s="6"/>
      <c r="F560" s="6"/>
      <c r="G560" s="6"/>
      <c r="H560" s="6"/>
      <c r="I560" s="6"/>
      <c r="J560" s="6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>
      <c r="A561" s="5"/>
      <c r="B561" s="5"/>
      <c r="C561" s="5"/>
      <c r="D561" s="5"/>
      <c r="E561" s="6"/>
      <c r="F561" s="6"/>
      <c r="G561" s="6"/>
      <c r="H561" s="6"/>
      <c r="I561" s="6"/>
      <c r="J561" s="6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>
      <c r="A562" s="5"/>
      <c r="B562" s="5"/>
      <c r="C562" s="5"/>
      <c r="D562" s="5"/>
      <c r="E562" s="6"/>
      <c r="F562" s="6"/>
      <c r="G562" s="6"/>
      <c r="H562" s="6"/>
      <c r="I562" s="6"/>
      <c r="J562" s="6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>
      <c r="A563" s="5"/>
      <c r="B563" s="5"/>
      <c r="C563" s="5"/>
      <c r="D563" s="5"/>
      <c r="E563" s="6"/>
      <c r="F563" s="6"/>
      <c r="G563" s="6"/>
      <c r="H563" s="6"/>
      <c r="I563" s="6"/>
      <c r="J563" s="6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>
      <c r="A564" s="5"/>
      <c r="B564" s="5"/>
      <c r="C564" s="5"/>
      <c r="D564" s="5"/>
      <c r="E564" s="6"/>
      <c r="F564" s="6"/>
      <c r="G564" s="6"/>
      <c r="H564" s="6"/>
      <c r="I564" s="6"/>
      <c r="J564" s="6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>
      <c r="A565" s="5"/>
      <c r="B565" s="5"/>
      <c r="C565" s="5"/>
      <c r="D565" s="5"/>
      <c r="E565" s="6"/>
      <c r="F565" s="6"/>
      <c r="G565" s="6"/>
      <c r="H565" s="6"/>
      <c r="I565" s="6"/>
      <c r="J565" s="6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>
      <c r="A566" s="5"/>
      <c r="B566" s="5"/>
      <c r="C566" s="5"/>
      <c r="D566" s="5"/>
      <c r="E566" s="6"/>
      <c r="F566" s="6"/>
      <c r="G566" s="6"/>
      <c r="H566" s="6"/>
      <c r="I566" s="6"/>
      <c r="J566" s="6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>
      <c r="A567" s="5"/>
      <c r="B567" s="5"/>
      <c r="C567" s="5"/>
      <c r="D567" s="5"/>
      <c r="E567" s="6"/>
      <c r="F567" s="6"/>
      <c r="G567" s="6"/>
      <c r="H567" s="6"/>
      <c r="I567" s="6"/>
      <c r="J567" s="6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>
      <c r="A568" s="5"/>
      <c r="B568" s="5"/>
      <c r="C568" s="5"/>
      <c r="D568" s="5"/>
      <c r="E568" s="6"/>
      <c r="F568" s="6"/>
      <c r="G568" s="6"/>
      <c r="H568" s="6"/>
      <c r="I568" s="6"/>
      <c r="J568" s="6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>
      <c r="A569" s="5"/>
      <c r="B569" s="5"/>
      <c r="C569" s="5"/>
      <c r="D569" s="5"/>
      <c r="E569" s="6"/>
      <c r="F569" s="6"/>
      <c r="G569" s="6"/>
      <c r="H569" s="6"/>
      <c r="I569" s="6"/>
      <c r="J569" s="6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>
      <c r="A570" s="5"/>
      <c r="B570" s="5"/>
      <c r="C570" s="5"/>
      <c r="D570" s="5"/>
      <c r="E570" s="6"/>
      <c r="F570" s="6"/>
      <c r="G570" s="6"/>
      <c r="H570" s="6"/>
      <c r="I570" s="6"/>
      <c r="J570" s="6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>
      <c r="A571" s="5"/>
      <c r="B571" s="5"/>
      <c r="C571" s="5"/>
      <c r="D571" s="5"/>
      <c r="E571" s="6"/>
      <c r="F571" s="6"/>
      <c r="G571" s="6"/>
      <c r="H571" s="6"/>
      <c r="I571" s="6"/>
      <c r="J571" s="6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>
      <c r="A572" s="5"/>
      <c r="B572" s="5"/>
      <c r="C572" s="5"/>
      <c r="D572" s="5"/>
      <c r="E572" s="6"/>
      <c r="F572" s="6"/>
      <c r="G572" s="6"/>
      <c r="H572" s="6"/>
      <c r="I572" s="6"/>
      <c r="J572" s="6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>
      <c r="A573" s="5"/>
      <c r="B573" s="5"/>
      <c r="C573" s="5"/>
      <c r="D573" s="5"/>
      <c r="E573" s="6"/>
      <c r="F573" s="6"/>
      <c r="G573" s="6"/>
      <c r="H573" s="6"/>
      <c r="I573" s="6"/>
      <c r="J573" s="6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>
      <c r="A574" s="5"/>
      <c r="B574" s="5"/>
      <c r="C574" s="5"/>
      <c r="D574" s="5"/>
      <c r="E574" s="6"/>
      <c r="F574" s="6"/>
      <c r="G574" s="6"/>
      <c r="H574" s="6"/>
      <c r="I574" s="6"/>
      <c r="J574" s="6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>
      <c r="A575" s="5"/>
      <c r="B575" s="5"/>
      <c r="C575" s="5"/>
      <c r="D575" s="5"/>
      <c r="E575" s="6"/>
      <c r="F575" s="6"/>
      <c r="G575" s="6"/>
      <c r="H575" s="6"/>
      <c r="I575" s="6"/>
      <c r="J575" s="6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>
      <c r="A576" s="5"/>
      <c r="B576" s="5"/>
      <c r="C576" s="5"/>
      <c r="D576" s="5"/>
      <c r="E576" s="6"/>
      <c r="F576" s="6"/>
      <c r="G576" s="6"/>
      <c r="H576" s="6"/>
      <c r="I576" s="6"/>
      <c r="J576" s="6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>
      <c r="A577" s="5"/>
      <c r="B577" s="5"/>
      <c r="C577" s="5"/>
      <c r="D577" s="5"/>
      <c r="E577" s="6"/>
      <c r="F577" s="6"/>
      <c r="G577" s="6"/>
      <c r="H577" s="6"/>
      <c r="I577" s="6"/>
      <c r="J577" s="6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>
      <c r="A578" s="5"/>
      <c r="B578" s="5"/>
      <c r="C578" s="5"/>
      <c r="D578" s="5"/>
      <c r="E578" s="6"/>
      <c r="F578" s="6"/>
      <c r="G578" s="6"/>
      <c r="H578" s="6"/>
      <c r="I578" s="6"/>
      <c r="J578" s="6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>
      <c r="A579" s="5"/>
      <c r="B579" s="5"/>
      <c r="C579" s="5"/>
      <c r="D579" s="5"/>
      <c r="E579" s="6"/>
      <c r="F579" s="6"/>
      <c r="G579" s="6"/>
      <c r="H579" s="6"/>
      <c r="I579" s="6"/>
      <c r="J579" s="6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>
      <c r="A580" s="5"/>
      <c r="B580" s="5"/>
      <c r="C580" s="5"/>
      <c r="D580" s="5"/>
      <c r="E580" s="6"/>
      <c r="F580" s="6"/>
      <c r="G580" s="6"/>
      <c r="H580" s="6"/>
      <c r="I580" s="6"/>
      <c r="J580" s="6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>
      <c r="A581" s="5"/>
      <c r="B581" s="5"/>
      <c r="C581" s="5"/>
      <c r="D581" s="5"/>
      <c r="E581" s="6"/>
      <c r="F581" s="6"/>
      <c r="G581" s="6"/>
      <c r="H581" s="6"/>
      <c r="I581" s="6"/>
      <c r="J581" s="6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>
      <c r="A582" s="5"/>
      <c r="B582" s="5"/>
      <c r="C582" s="5"/>
      <c r="D582" s="5"/>
      <c r="E582" s="6"/>
      <c r="F582" s="6"/>
      <c r="G582" s="6"/>
      <c r="H582" s="6"/>
      <c r="I582" s="6"/>
      <c r="J582" s="6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>
      <c r="A583" s="5"/>
      <c r="B583" s="5"/>
      <c r="C583" s="5"/>
      <c r="D583" s="5"/>
      <c r="E583" s="6"/>
      <c r="F583" s="6"/>
      <c r="G583" s="6"/>
      <c r="H583" s="6"/>
      <c r="I583" s="6"/>
      <c r="J583" s="6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>
      <c r="A584" s="5"/>
      <c r="B584" s="5"/>
      <c r="C584" s="5"/>
      <c r="D584" s="5"/>
      <c r="E584" s="6"/>
      <c r="F584" s="6"/>
      <c r="G584" s="6"/>
      <c r="H584" s="6"/>
      <c r="I584" s="6"/>
      <c r="J584" s="6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>
      <c r="A585" s="5"/>
      <c r="B585" s="5"/>
      <c r="C585" s="5"/>
      <c r="D585" s="5"/>
      <c r="E585" s="6"/>
      <c r="F585" s="6"/>
      <c r="G585" s="6"/>
      <c r="H585" s="6"/>
      <c r="I585" s="6"/>
      <c r="J585" s="6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>
      <c r="A586" s="5"/>
      <c r="B586" s="5"/>
      <c r="C586" s="5"/>
      <c r="D586" s="5"/>
      <c r="E586" s="6"/>
      <c r="F586" s="6"/>
      <c r="G586" s="6"/>
      <c r="H586" s="6"/>
      <c r="I586" s="6"/>
      <c r="J586" s="6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>
      <c r="A587" s="5"/>
      <c r="B587" s="5"/>
      <c r="C587" s="5"/>
      <c r="D587" s="5"/>
      <c r="E587" s="6"/>
      <c r="F587" s="6"/>
      <c r="G587" s="6"/>
      <c r="H587" s="6"/>
      <c r="I587" s="6"/>
      <c r="J587" s="6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>
      <c r="A588" s="5"/>
      <c r="B588" s="5"/>
      <c r="C588" s="5"/>
      <c r="D588" s="5"/>
      <c r="E588" s="6"/>
      <c r="F588" s="6"/>
      <c r="G588" s="6"/>
      <c r="H588" s="6"/>
      <c r="I588" s="6"/>
      <c r="J588" s="6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>
      <c r="A589" s="5"/>
      <c r="B589" s="5"/>
      <c r="C589" s="5"/>
      <c r="D589" s="5"/>
      <c r="E589" s="6"/>
      <c r="F589" s="6"/>
      <c r="G589" s="6"/>
      <c r="H589" s="6"/>
      <c r="I589" s="6"/>
      <c r="J589" s="6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>
      <c r="A590" s="5"/>
      <c r="B590" s="5"/>
      <c r="C590" s="5"/>
      <c r="D590" s="5"/>
      <c r="E590" s="6"/>
      <c r="F590" s="6"/>
      <c r="G590" s="6"/>
      <c r="H590" s="6"/>
      <c r="I590" s="6"/>
      <c r="J590" s="6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>
      <c r="A591" s="5"/>
      <c r="B591" s="5"/>
      <c r="C591" s="5"/>
      <c r="D591" s="5"/>
      <c r="E591" s="6"/>
      <c r="F591" s="6"/>
      <c r="G591" s="6"/>
      <c r="H591" s="6"/>
      <c r="I591" s="6"/>
      <c r="J591" s="6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>
      <c r="A592" s="5"/>
      <c r="B592" s="5"/>
      <c r="C592" s="5"/>
      <c r="D592" s="5"/>
      <c r="E592" s="6"/>
      <c r="F592" s="6"/>
      <c r="G592" s="6"/>
      <c r="H592" s="6"/>
      <c r="I592" s="6"/>
      <c r="J592" s="6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>
      <c r="A593" s="5"/>
      <c r="B593" s="5"/>
      <c r="C593" s="5"/>
      <c r="D593" s="5"/>
      <c r="E593" s="6"/>
      <c r="F593" s="6"/>
      <c r="G593" s="6"/>
      <c r="H593" s="6"/>
      <c r="I593" s="6"/>
      <c r="J593" s="6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>
      <c r="A594" s="5"/>
      <c r="B594" s="5"/>
      <c r="C594" s="5"/>
      <c r="D594" s="5"/>
      <c r="E594" s="6"/>
      <c r="F594" s="6"/>
      <c r="G594" s="6"/>
      <c r="H594" s="6"/>
      <c r="I594" s="6"/>
      <c r="J594" s="6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>
      <c r="A595" s="5"/>
      <c r="B595" s="5"/>
      <c r="C595" s="5"/>
      <c r="D595" s="5"/>
      <c r="E595" s="6"/>
      <c r="F595" s="6"/>
      <c r="G595" s="6"/>
      <c r="H595" s="6"/>
      <c r="I595" s="6"/>
      <c r="J595" s="6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>
      <c r="A596" s="5"/>
      <c r="B596" s="5"/>
      <c r="C596" s="5"/>
      <c r="D596" s="5"/>
      <c r="E596" s="6"/>
      <c r="F596" s="6"/>
      <c r="G596" s="6"/>
      <c r="H596" s="6"/>
      <c r="I596" s="6"/>
      <c r="J596" s="6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>
      <c r="A597" s="5"/>
      <c r="B597" s="5"/>
      <c r="C597" s="5"/>
      <c r="D597" s="5"/>
      <c r="E597" s="6"/>
      <c r="F597" s="6"/>
      <c r="G597" s="6"/>
      <c r="H597" s="6"/>
      <c r="I597" s="6"/>
      <c r="J597" s="6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>
      <c r="A598" s="5"/>
      <c r="B598" s="5"/>
      <c r="C598" s="5"/>
      <c r="D598" s="5"/>
      <c r="E598" s="6"/>
      <c r="F598" s="6"/>
      <c r="G598" s="6"/>
      <c r="H598" s="6"/>
      <c r="I598" s="6"/>
      <c r="J598" s="6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>
      <c r="A599" s="5"/>
      <c r="B599" s="5"/>
      <c r="C599" s="5"/>
      <c r="D599" s="5"/>
      <c r="E599" s="6"/>
      <c r="F599" s="6"/>
      <c r="G599" s="6"/>
      <c r="H599" s="6"/>
      <c r="I599" s="6"/>
      <c r="J599" s="6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>
      <c r="A600" s="5"/>
      <c r="B600" s="5"/>
      <c r="C600" s="5"/>
      <c r="D600" s="5"/>
      <c r="E600" s="6"/>
      <c r="F600" s="6"/>
      <c r="G600" s="6"/>
      <c r="H600" s="6"/>
      <c r="I600" s="6"/>
      <c r="J600" s="6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>
      <c r="A601" s="5"/>
      <c r="B601" s="5"/>
      <c r="C601" s="5"/>
      <c r="D601" s="5"/>
      <c r="E601" s="6"/>
      <c r="F601" s="6"/>
      <c r="G601" s="6"/>
      <c r="H601" s="6"/>
      <c r="I601" s="6"/>
      <c r="J601" s="6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>
      <c r="A602" s="5"/>
      <c r="B602" s="5"/>
      <c r="C602" s="5"/>
      <c r="D602" s="5"/>
      <c r="E602" s="6"/>
      <c r="F602" s="6"/>
      <c r="G602" s="6"/>
      <c r="H602" s="6"/>
      <c r="I602" s="6"/>
      <c r="J602" s="6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>
      <c r="A603" s="5"/>
      <c r="B603" s="5"/>
      <c r="C603" s="5"/>
      <c r="D603" s="5"/>
      <c r="E603" s="6"/>
      <c r="F603" s="6"/>
      <c r="G603" s="6"/>
      <c r="H603" s="6"/>
      <c r="I603" s="6"/>
      <c r="J603" s="6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>
      <c r="A604" s="5"/>
      <c r="B604" s="5"/>
      <c r="C604" s="5"/>
      <c r="D604" s="5"/>
      <c r="E604" s="6"/>
      <c r="F604" s="6"/>
      <c r="G604" s="6"/>
      <c r="H604" s="6"/>
      <c r="I604" s="6"/>
      <c r="J604" s="6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>
      <c r="A605" s="5"/>
      <c r="B605" s="5"/>
      <c r="C605" s="5"/>
      <c r="D605" s="5"/>
      <c r="E605" s="6"/>
      <c r="F605" s="6"/>
      <c r="G605" s="6"/>
      <c r="H605" s="6"/>
      <c r="I605" s="6"/>
      <c r="J605" s="6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>
      <c r="A606" s="5"/>
      <c r="B606" s="5"/>
      <c r="C606" s="5"/>
      <c r="D606" s="5"/>
      <c r="E606" s="6"/>
      <c r="F606" s="6"/>
      <c r="G606" s="6"/>
      <c r="H606" s="6"/>
      <c r="I606" s="6"/>
      <c r="J606" s="6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>
      <c r="A607" s="5"/>
      <c r="B607" s="5"/>
      <c r="C607" s="5"/>
      <c r="D607" s="5"/>
      <c r="E607" s="6"/>
      <c r="F607" s="6"/>
      <c r="G607" s="6"/>
      <c r="H607" s="6"/>
      <c r="I607" s="6"/>
      <c r="J607" s="6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>
      <c r="A608" s="5"/>
      <c r="B608" s="5"/>
      <c r="C608" s="5"/>
      <c r="D608" s="5"/>
      <c r="E608" s="6"/>
      <c r="F608" s="6"/>
      <c r="G608" s="6"/>
      <c r="H608" s="6"/>
      <c r="I608" s="6"/>
      <c r="J608" s="6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>
      <c r="A609" s="5"/>
      <c r="B609" s="5"/>
      <c r="C609" s="5"/>
      <c r="D609" s="5"/>
      <c r="E609" s="6"/>
      <c r="F609" s="6"/>
      <c r="G609" s="6"/>
      <c r="H609" s="6"/>
      <c r="I609" s="6"/>
      <c r="J609" s="6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>
      <c r="A610" s="5"/>
      <c r="B610" s="5"/>
      <c r="C610" s="5"/>
      <c r="D610" s="5"/>
      <c r="E610" s="6"/>
      <c r="F610" s="6"/>
      <c r="G610" s="6"/>
      <c r="H610" s="6"/>
      <c r="I610" s="6"/>
      <c r="J610" s="6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>
      <c r="A611" s="5"/>
      <c r="B611" s="5"/>
      <c r="C611" s="5"/>
      <c r="D611" s="5"/>
      <c r="E611" s="6"/>
      <c r="F611" s="6"/>
      <c r="G611" s="6"/>
      <c r="H611" s="6"/>
      <c r="I611" s="6"/>
      <c r="J611" s="6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>
      <c r="A612" s="5"/>
      <c r="B612" s="5"/>
      <c r="C612" s="5"/>
      <c r="D612" s="5"/>
      <c r="E612" s="6"/>
      <c r="F612" s="6"/>
      <c r="G612" s="6"/>
      <c r="H612" s="6"/>
      <c r="I612" s="6"/>
      <c r="J612" s="6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>
      <c r="A613" s="5"/>
      <c r="B613" s="5"/>
      <c r="C613" s="5"/>
      <c r="D613" s="5"/>
      <c r="E613" s="6"/>
      <c r="F613" s="6"/>
      <c r="G613" s="6"/>
      <c r="H613" s="6"/>
      <c r="I613" s="6"/>
      <c r="J613" s="6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>
      <c r="A614" s="5"/>
      <c r="B614" s="5"/>
      <c r="C614" s="5"/>
      <c r="D614" s="5"/>
      <c r="E614" s="6"/>
      <c r="F614" s="6"/>
      <c r="G614" s="6"/>
      <c r="H614" s="6"/>
      <c r="I614" s="6"/>
      <c r="J614" s="6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>
      <c r="A615" s="5"/>
      <c r="B615" s="5"/>
      <c r="C615" s="5"/>
      <c r="D615" s="5"/>
      <c r="E615" s="6"/>
      <c r="F615" s="6"/>
      <c r="G615" s="6"/>
      <c r="H615" s="6"/>
      <c r="I615" s="6"/>
      <c r="J615" s="6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>
      <c r="A616" s="5"/>
      <c r="B616" s="5"/>
      <c r="C616" s="5"/>
      <c r="D616" s="5"/>
      <c r="E616" s="6"/>
      <c r="F616" s="6"/>
      <c r="G616" s="6"/>
      <c r="H616" s="6"/>
      <c r="I616" s="6"/>
      <c r="J616" s="6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>
      <c r="A617" s="5"/>
      <c r="B617" s="5"/>
      <c r="C617" s="5"/>
      <c r="D617" s="5"/>
      <c r="E617" s="6"/>
      <c r="F617" s="6"/>
      <c r="G617" s="6"/>
      <c r="H617" s="6"/>
      <c r="I617" s="6"/>
      <c r="J617" s="6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>
      <c r="A618" s="5"/>
      <c r="B618" s="5"/>
      <c r="C618" s="5"/>
      <c r="D618" s="5"/>
      <c r="E618" s="6"/>
      <c r="F618" s="6"/>
      <c r="G618" s="6"/>
      <c r="H618" s="6"/>
      <c r="I618" s="6"/>
      <c r="J618" s="6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>
      <c r="A619" s="5"/>
      <c r="B619" s="5"/>
      <c r="C619" s="5"/>
      <c r="D619" s="5"/>
      <c r="E619" s="6"/>
      <c r="F619" s="6"/>
      <c r="G619" s="6"/>
      <c r="H619" s="6"/>
      <c r="I619" s="6"/>
      <c r="J619" s="6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>
      <c r="A620" s="5"/>
      <c r="B620" s="5"/>
      <c r="C620" s="5"/>
      <c r="D620" s="5"/>
      <c r="E620" s="6"/>
      <c r="F620" s="6"/>
      <c r="G620" s="6"/>
      <c r="H620" s="6"/>
      <c r="I620" s="6"/>
      <c r="J620" s="6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>
      <c r="A621" s="5"/>
      <c r="B621" s="5"/>
      <c r="C621" s="5"/>
      <c r="D621" s="5"/>
      <c r="E621" s="6"/>
      <c r="F621" s="6"/>
      <c r="G621" s="6"/>
      <c r="H621" s="6"/>
      <c r="I621" s="6"/>
      <c r="J621" s="6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>
      <c r="A622" s="5"/>
      <c r="B622" s="5"/>
      <c r="C622" s="5"/>
      <c r="D622" s="5"/>
      <c r="E622" s="6"/>
      <c r="F622" s="6"/>
      <c r="G622" s="6"/>
      <c r="H622" s="6"/>
      <c r="I622" s="6"/>
      <c r="J622" s="6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>
      <c r="A623" s="5"/>
      <c r="B623" s="5"/>
      <c r="C623" s="5"/>
      <c r="D623" s="5"/>
      <c r="E623" s="6"/>
      <c r="F623" s="6"/>
      <c r="G623" s="6"/>
      <c r="H623" s="6"/>
      <c r="I623" s="6"/>
      <c r="J623" s="6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>
      <c r="A624" s="5"/>
      <c r="B624" s="5"/>
      <c r="C624" s="5"/>
      <c r="D624" s="5"/>
      <c r="E624" s="6"/>
      <c r="F624" s="6"/>
      <c r="G624" s="6"/>
      <c r="H624" s="6"/>
      <c r="I624" s="6"/>
      <c r="J624" s="6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>
      <c r="A625" s="5"/>
      <c r="B625" s="5"/>
      <c r="C625" s="5"/>
      <c r="D625" s="5"/>
      <c r="E625" s="6"/>
      <c r="F625" s="6"/>
      <c r="G625" s="6"/>
      <c r="H625" s="6"/>
      <c r="I625" s="6"/>
      <c r="J625" s="6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>
      <c r="A626" s="5"/>
      <c r="B626" s="5"/>
      <c r="C626" s="5"/>
      <c r="D626" s="5"/>
      <c r="E626" s="6"/>
      <c r="F626" s="6"/>
      <c r="G626" s="6"/>
      <c r="H626" s="6"/>
      <c r="I626" s="6"/>
      <c r="J626" s="6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>
      <c r="A627" s="5"/>
      <c r="B627" s="5"/>
      <c r="C627" s="5"/>
      <c r="D627" s="5"/>
      <c r="E627" s="6"/>
      <c r="F627" s="6"/>
      <c r="G627" s="6"/>
      <c r="H627" s="6"/>
      <c r="I627" s="6"/>
      <c r="J627" s="6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>
      <c r="A628" s="5"/>
      <c r="B628" s="5"/>
      <c r="C628" s="5"/>
      <c r="D628" s="5"/>
      <c r="E628" s="6"/>
      <c r="F628" s="6"/>
      <c r="G628" s="6"/>
      <c r="H628" s="6"/>
      <c r="I628" s="6"/>
      <c r="J628" s="6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>
      <c r="A629" s="5"/>
      <c r="B629" s="5"/>
      <c r="C629" s="5"/>
      <c r="D629" s="5"/>
      <c r="E629" s="6"/>
      <c r="F629" s="6"/>
      <c r="G629" s="6"/>
      <c r="H629" s="6"/>
      <c r="I629" s="6"/>
      <c r="J629" s="6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>
      <c r="A630" s="5"/>
      <c r="B630" s="5"/>
      <c r="C630" s="5"/>
      <c r="D630" s="5"/>
      <c r="E630" s="6"/>
      <c r="F630" s="6"/>
      <c r="G630" s="6"/>
      <c r="H630" s="6"/>
      <c r="I630" s="6"/>
      <c r="J630" s="6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>
      <c r="A631" s="5"/>
      <c r="B631" s="5"/>
      <c r="C631" s="5"/>
      <c r="D631" s="5"/>
      <c r="E631" s="6"/>
      <c r="F631" s="6"/>
      <c r="G631" s="6"/>
      <c r="H631" s="6"/>
      <c r="I631" s="6"/>
      <c r="J631" s="6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>
      <c r="A632" s="5"/>
      <c r="B632" s="5"/>
      <c r="C632" s="5"/>
      <c r="D632" s="5"/>
      <c r="E632" s="6"/>
      <c r="F632" s="6"/>
      <c r="G632" s="6"/>
      <c r="H632" s="6"/>
      <c r="I632" s="6"/>
      <c r="J632" s="6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>
      <c r="A633" s="5"/>
      <c r="B633" s="5"/>
      <c r="C633" s="5"/>
      <c r="D633" s="5"/>
      <c r="E633" s="6"/>
      <c r="F633" s="6"/>
      <c r="G633" s="6"/>
      <c r="H633" s="6"/>
      <c r="I633" s="6"/>
      <c r="J633" s="6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>
      <c r="A634" s="5"/>
      <c r="B634" s="5"/>
      <c r="C634" s="5"/>
      <c r="D634" s="5"/>
      <c r="E634" s="6"/>
      <c r="F634" s="6"/>
      <c r="G634" s="6"/>
      <c r="H634" s="6"/>
      <c r="I634" s="6"/>
      <c r="J634" s="6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>
      <c r="A635" s="5"/>
      <c r="B635" s="5"/>
      <c r="C635" s="5"/>
      <c r="D635" s="5"/>
      <c r="E635" s="6"/>
      <c r="F635" s="6"/>
      <c r="G635" s="6"/>
      <c r="H635" s="6"/>
      <c r="I635" s="6"/>
      <c r="J635" s="6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>
      <c r="A636" s="5"/>
      <c r="B636" s="5"/>
      <c r="C636" s="5"/>
      <c r="D636" s="5"/>
      <c r="E636" s="6"/>
      <c r="F636" s="6"/>
      <c r="G636" s="6"/>
      <c r="H636" s="6"/>
      <c r="I636" s="6"/>
      <c r="J636" s="6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>
      <c r="A637" s="5"/>
      <c r="B637" s="5"/>
      <c r="C637" s="5"/>
      <c r="D637" s="5"/>
      <c r="E637" s="6"/>
      <c r="F637" s="6"/>
      <c r="G637" s="6"/>
      <c r="H637" s="6"/>
      <c r="I637" s="6"/>
      <c r="J637" s="6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>
      <c r="A638" s="5"/>
      <c r="B638" s="5"/>
      <c r="C638" s="5"/>
      <c r="D638" s="5"/>
      <c r="E638" s="6"/>
      <c r="F638" s="6"/>
      <c r="G638" s="6"/>
      <c r="H638" s="6"/>
      <c r="I638" s="6"/>
      <c r="J638" s="6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>
      <c r="A639" s="5"/>
      <c r="B639" s="5"/>
      <c r="C639" s="5"/>
      <c r="D639" s="5"/>
      <c r="E639" s="6"/>
      <c r="F639" s="6"/>
      <c r="G639" s="6"/>
      <c r="H639" s="6"/>
      <c r="I639" s="6"/>
      <c r="J639" s="6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>
      <c r="A640" s="5"/>
      <c r="B640" s="5"/>
      <c r="C640" s="5"/>
      <c r="D640" s="5"/>
      <c r="E640" s="6"/>
      <c r="F640" s="6"/>
      <c r="G640" s="6"/>
      <c r="H640" s="6"/>
      <c r="I640" s="6"/>
      <c r="J640" s="6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>
      <c r="A641" s="5"/>
      <c r="B641" s="5"/>
      <c r="C641" s="5"/>
      <c r="D641" s="5"/>
      <c r="E641" s="6"/>
      <c r="F641" s="6"/>
      <c r="G641" s="6"/>
      <c r="H641" s="6"/>
      <c r="I641" s="6"/>
      <c r="J641" s="6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>
      <c r="A642" s="5"/>
      <c r="B642" s="5"/>
      <c r="C642" s="5"/>
      <c r="D642" s="5"/>
      <c r="E642" s="6"/>
      <c r="F642" s="6"/>
      <c r="G642" s="6"/>
      <c r="H642" s="6"/>
      <c r="I642" s="6"/>
      <c r="J642" s="6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>
      <c r="A643" s="5"/>
      <c r="B643" s="5"/>
      <c r="C643" s="5"/>
      <c r="D643" s="5"/>
      <c r="E643" s="6"/>
      <c r="F643" s="6"/>
      <c r="G643" s="6"/>
      <c r="H643" s="6"/>
      <c r="I643" s="6"/>
      <c r="J643" s="6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>
      <c r="A644" s="5"/>
      <c r="B644" s="5"/>
      <c r="C644" s="5"/>
      <c r="D644" s="5"/>
      <c r="E644" s="6"/>
      <c r="F644" s="6"/>
      <c r="G644" s="6"/>
      <c r="H644" s="6"/>
      <c r="I644" s="6"/>
      <c r="J644" s="6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>
      <c r="A645" s="5"/>
      <c r="B645" s="5"/>
      <c r="C645" s="5"/>
      <c r="D645" s="5"/>
      <c r="E645" s="6"/>
      <c r="F645" s="6"/>
      <c r="G645" s="6"/>
      <c r="H645" s="6"/>
      <c r="I645" s="6"/>
      <c r="J645" s="6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>
      <c r="A646" s="5"/>
      <c r="B646" s="5"/>
      <c r="C646" s="5"/>
      <c r="D646" s="5"/>
      <c r="E646" s="6"/>
      <c r="F646" s="6"/>
      <c r="G646" s="6"/>
      <c r="H646" s="6"/>
      <c r="I646" s="6"/>
      <c r="J646" s="6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>
      <c r="A647" s="5"/>
      <c r="B647" s="5"/>
      <c r="C647" s="5"/>
      <c r="D647" s="5"/>
      <c r="E647" s="6"/>
      <c r="F647" s="6"/>
      <c r="G647" s="6"/>
      <c r="H647" s="6"/>
      <c r="I647" s="6"/>
      <c r="J647" s="6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>
      <c r="A648" s="5"/>
      <c r="B648" s="5"/>
      <c r="C648" s="5"/>
      <c r="D648" s="5"/>
      <c r="E648" s="6"/>
      <c r="F648" s="6"/>
      <c r="G648" s="6"/>
      <c r="H648" s="6"/>
      <c r="I648" s="6"/>
      <c r="J648" s="6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>
      <c r="A649" s="5"/>
      <c r="B649" s="5"/>
      <c r="C649" s="5"/>
      <c r="D649" s="5"/>
      <c r="E649" s="6"/>
      <c r="F649" s="6"/>
      <c r="G649" s="6"/>
      <c r="H649" s="6"/>
      <c r="I649" s="6"/>
      <c r="J649" s="6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>
      <c r="A650" s="5"/>
      <c r="B650" s="5"/>
      <c r="C650" s="5"/>
      <c r="D650" s="5"/>
      <c r="E650" s="6"/>
      <c r="F650" s="6"/>
      <c r="G650" s="6"/>
      <c r="H650" s="6"/>
      <c r="I650" s="6"/>
      <c r="J650" s="6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>
      <c r="A651" s="5"/>
      <c r="B651" s="5"/>
      <c r="C651" s="5"/>
      <c r="D651" s="5"/>
      <c r="E651" s="6"/>
      <c r="F651" s="6"/>
      <c r="G651" s="6"/>
      <c r="H651" s="6"/>
      <c r="I651" s="6"/>
      <c r="J651" s="6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>
      <c r="A652" s="5"/>
      <c r="B652" s="5"/>
      <c r="C652" s="5"/>
      <c r="D652" s="5"/>
      <c r="E652" s="6"/>
      <c r="F652" s="6"/>
      <c r="G652" s="6"/>
      <c r="H652" s="6"/>
      <c r="I652" s="6"/>
      <c r="J652" s="6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>
      <c r="A653" s="5"/>
      <c r="B653" s="5"/>
      <c r="C653" s="5"/>
      <c r="D653" s="5"/>
      <c r="E653" s="6"/>
      <c r="F653" s="6"/>
      <c r="G653" s="6"/>
      <c r="H653" s="6"/>
      <c r="I653" s="6"/>
      <c r="J653" s="6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>
      <c r="A654" s="5"/>
      <c r="B654" s="5"/>
      <c r="C654" s="5"/>
      <c r="D654" s="5"/>
      <c r="E654" s="6"/>
      <c r="F654" s="6"/>
      <c r="G654" s="6"/>
      <c r="H654" s="6"/>
      <c r="I654" s="6"/>
      <c r="J654" s="6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>
      <c r="A655" s="5"/>
      <c r="B655" s="5"/>
      <c r="C655" s="5"/>
      <c r="D655" s="5"/>
      <c r="E655" s="6"/>
      <c r="F655" s="6"/>
      <c r="G655" s="6"/>
      <c r="H655" s="6"/>
      <c r="I655" s="6"/>
      <c r="J655" s="6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>
      <c r="A656" s="5"/>
      <c r="B656" s="5"/>
      <c r="C656" s="5"/>
      <c r="D656" s="5"/>
      <c r="E656" s="6"/>
      <c r="F656" s="6"/>
      <c r="G656" s="6"/>
      <c r="H656" s="6"/>
      <c r="I656" s="6"/>
      <c r="J656" s="6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>
      <c r="A657" s="5"/>
      <c r="B657" s="5"/>
      <c r="C657" s="5"/>
      <c r="D657" s="5"/>
      <c r="E657" s="6"/>
      <c r="F657" s="6"/>
      <c r="G657" s="6"/>
      <c r="H657" s="6"/>
      <c r="I657" s="6"/>
      <c r="J657" s="6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>
      <c r="A658" s="5"/>
      <c r="B658" s="5"/>
      <c r="C658" s="5"/>
      <c r="D658" s="5"/>
      <c r="E658" s="6"/>
      <c r="F658" s="6"/>
      <c r="G658" s="6"/>
      <c r="H658" s="6"/>
      <c r="I658" s="6"/>
      <c r="J658" s="6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>
      <c r="A659" s="5"/>
      <c r="B659" s="5"/>
      <c r="C659" s="5"/>
      <c r="D659" s="5"/>
      <c r="E659" s="6"/>
      <c r="F659" s="6"/>
      <c r="G659" s="6"/>
      <c r="H659" s="6"/>
      <c r="I659" s="6"/>
      <c r="J659" s="6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>
      <c r="A660" s="5"/>
      <c r="B660" s="5"/>
      <c r="C660" s="5"/>
      <c r="D660" s="5"/>
      <c r="E660" s="6"/>
      <c r="F660" s="6"/>
      <c r="G660" s="6"/>
      <c r="H660" s="6"/>
      <c r="I660" s="6"/>
      <c r="J660" s="6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>
      <c r="A661" s="5"/>
      <c r="B661" s="5"/>
      <c r="C661" s="5"/>
      <c r="D661" s="5"/>
      <c r="E661" s="6"/>
      <c r="F661" s="6"/>
      <c r="G661" s="6"/>
      <c r="H661" s="6"/>
      <c r="I661" s="6"/>
      <c r="J661" s="6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>
      <c r="A662" s="5"/>
      <c r="B662" s="5"/>
      <c r="C662" s="5"/>
      <c r="D662" s="5"/>
      <c r="E662" s="6"/>
      <c r="F662" s="6"/>
      <c r="G662" s="6"/>
      <c r="H662" s="6"/>
      <c r="I662" s="6"/>
      <c r="J662" s="6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>
      <c r="A663" s="5"/>
      <c r="B663" s="5"/>
      <c r="C663" s="5"/>
      <c r="D663" s="5"/>
      <c r="E663" s="6"/>
      <c r="F663" s="6"/>
      <c r="G663" s="6"/>
      <c r="H663" s="6"/>
      <c r="I663" s="6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>
      <c r="A664" s="5"/>
      <c r="B664" s="5"/>
      <c r="C664" s="5"/>
      <c r="D664" s="5"/>
      <c r="E664" s="6"/>
      <c r="F664" s="6"/>
      <c r="G664" s="6"/>
      <c r="H664" s="6"/>
      <c r="I664" s="6"/>
      <c r="J664" s="6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>
      <c r="A665" s="5"/>
      <c r="B665" s="5"/>
      <c r="C665" s="5"/>
      <c r="D665" s="5"/>
      <c r="E665" s="6"/>
      <c r="F665" s="6"/>
      <c r="G665" s="6"/>
      <c r="H665" s="6"/>
      <c r="I665" s="6"/>
      <c r="J665" s="6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>
      <c r="A666" s="5"/>
      <c r="B666" s="5"/>
      <c r="C666" s="5"/>
      <c r="D666" s="5"/>
      <c r="E666" s="6"/>
      <c r="F666" s="6"/>
      <c r="G666" s="6"/>
      <c r="H666" s="6"/>
      <c r="I666" s="6"/>
      <c r="J666" s="6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>
      <c r="A667" s="5"/>
      <c r="B667" s="5"/>
      <c r="C667" s="5"/>
      <c r="D667" s="5"/>
      <c r="E667" s="6"/>
      <c r="F667" s="6"/>
      <c r="G667" s="6"/>
      <c r="H667" s="6"/>
      <c r="I667" s="6"/>
      <c r="J667" s="6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>
      <c r="A668" s="5"/>
      <c r="B668" s="5"/>
      <c r="C668" s="5"/>
      <c r="D668" s="5"/>
      <c r="E668" s="6"/>
      <c r="F668" s="6"/>
      <c r="G668" s="6"/>
      <c r="H668" s="6"/>
      <c r="I668" s="6"/>
      <c r="J668" s="6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>
      <c r="A669" s="5"/>
      <c r="B669" s="5"/>
      <c r="C669" s="5"/>
      <c r="D669" s="5"/>
      <c r="E669" s="6"/>
      <c r="F669" s="6"/>
      <c r="G669" s="6"/>
      <c r="H669" s="6"/>
      <c r="I669" s="6"/>
      <c r="J669" s="6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>
      <c r="A670" s="5"/>
      <c r="B670" s="5"/>
      <c r="C670" s="5"/>
      <c r="D670" s="5"/>
      <c r="E670" s="6"/>
      <c r="F670" s="6"/>
      <c r="G670" s="6"/>
      <c r="H670" s="6"/>
      <c r="I670" s="6"/>
      <c r="J670" s="6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>
      <c r="A671" s="5"/>
      <c r="B671" s="5"/>
      <c r="C671" s="5"/>
      <c r="D671" s="5"/>
      <c r="E671" s="6"/>
      <c r="F671" s="6"/>
      <c r="G671" s="6"/>
      <c r="H671" s="6"/>
      <c r="I671" s="6"/>
      <c r="J671" s="6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>
      <c r="A672" s="5"/>
      <c r="B672" s="5"/>
      <c r="C672" s="5"/>
      <c r="D672" s="5"/>
      <c r="E672" s="6"/>
      <c r="F672" s="6"/>
      <c r="G672" s="6"/>
      <c r="H672" s="6"/>
      <c r="I672" s="6"/>
      <c r="J672" s="6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>
      <c r="A673" s="5"/>
      <c r="B673" s="5"/>
      <c r="C673" s="5"/>
      <c r="D673" s="5"/>
      <c r="E673" s="6"/>
      <c r="F673" s="6"/>
      <c r="G673" s="6"/>
      <c r="H673" s="6"/>
      <c r="I673" s="6"/>
      <c r="J673" s="6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>
      <c r="A674" s="5"/>
      <c r="B674" s="5"/>
      <c r="C674" s="5"/>
      <c r="D674" s="5"/>
      <c r="E674" s="6"/>
      <c r="F674" s="6"/>
      <c r="G674" s="6"/>
      <c r="H674" s="6"/>
      <c r="I674" s="6"/>
      <c r="J674" s="6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>
      <c r="A675" s="5"/>
      <c r="B675" s="5"/>
      <c r="C675" s="5"/>
      <c r="D675" s="5"/>
      <c r="E675" s="6"/>
      <c r="F675" s="6"/>
      <c r="G675" s="6"/>
      <c r="H675" s="6"/>
      <c r="I675" s="6"/>
      <c r="J675" s="6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>
      <c r="A676" s="5"/>
      <c r="B676" s="5"/>
      <c r="C676" s="5"/>
      <c r="D676" s="5"/>
      <c r="E676" s="6"/>
      <c r="F676" s="6"/>
      <c r="G676" s="6"/>
      <c r="H676" s="6"/>
      <c r="I676" s="6"/>
      <c r="J676" s="6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>
      <c r="A677" s="5"/>
      <c r="B677" s="5"/>
      <c r="C677" s="5"/>
      <c r="D677" s="5"/>
      <c r="E677" s="6"/>
      <c r="F677" s="6"/>
      <c r="G677" s="6"/>
      <c r="H677" s="6"/>
      <c r="I677" s="6"/>
      <c r="J677" s="6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>
      <c r="A678" s="5"/>
      <c r="B678" s="5"/>
      <c r="C678" s="5"/>
      <c r="D678" s="5"/>
      <c r="E678" s="6"/>
      <c r="F678" s="6"/>
      <c r="G678" s="6"/>
      <c r="H678" s="6"/>
      <c r="I678" s="6"/>
      <c r="J678" s="6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>
      <c r="A679" s="5"/>
      <c r="B679" s="5"/>
      <c r="C679" s="5"/>
      <c r="D679" s="5"/>
      <c r="E679" s="6"/>
      <c r="F679" s="6"/>
      <c r="G679" s="6"/>
      <c r="H679" s="6"/>
      <c r="I679" s="6"/>
      <c r="J679" s="6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>
      <c r="A680" s="5"/>
      <c r="B680" s="5"/>
      <c r="C680" s="5"/>
      <c r="D680" s="5"/>
      <c r="E680" s="6"/>
      <c r="F680" s="6"/>
      <c r="G680" s="6"/>
      <c r="H680" s="6"/>
      <c r="I680" s="6"/>
      <c r="J680" s="6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>
      <c r="A681" s="5"/>
      <c r="B681" s="5"/>
      <c r="C681" s="5"/>
      <c r="D681" s="5"/>
      <c r="E681" s="6"/>
      <c r="F681" s="6"/>
      <c r="G681" s="6"/>
      <c r="H681" s="6"/>
      <c r="I681" s="6"/>
      <c r="J681" s="6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>
      <c r="A682" s="5"/>
      <c r="B682" s="5"/>
      <c r="C682" s="5"/>
      <c r="D682" s="5"/>
      <c r="E682" s="6"/>
      <c r="F682" s="6"/>
      <c r="G682" s="6"/>
      <c r="H682" s="6"/>
      <c r="I682" s="6"/>
      <c r="J682" s="6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>
      <c r="A683" s="5"/>
      <c r="B683" s="5"/>
      <c r="C683" s="5"/>
      <c r="D683" s="5"/>
      <c r="E683" s="6"/>
      <c r="F683" s="6"/>
      <c r="G683" s="6"/>
      <c r="H683" s="6"/>
      <c r="I683" s="6"/>
      <c r="J683" s="6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>
      <c r="A684" s="5"/>
      <c r="B684" s="5"/>
      <c r="C684" s="5"/>
      <c r="D684" s="5"/>
      <c r="E684" s="6"/>
      <c r="F684" s="6"/>
      <c r="G684" s="6"/>
      <c r="H684" s="6"/>
      <c r="I684" s="6"/>
      <c r="J684" s="6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>
      <c r="A685" s="5"/>
      <c r="B685" s="5"/>
      <c r="C685" s="5"/>
      <c r="D685" s="5"/>
      <c r="E685" s="6"/>
      <c r="F685" s="6"/>
      <c r="G685" s="6"/>
      <c r="H685" s="6"/>
      <c r="I685" s="6"/>
      <c r="J685" s="6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>
      <c r="A686" s="5"/>
      <c r="B686" s="5"/>
      <c r="C686" s="5"/>
      <c r="D686" s="5"/>
      <c r="E686" s="6"/>
      <c r="F686" s="6"/>
      <c r="G686" s="6"/>
      <c r="H686" s="6"/>
      <c r="I686" s="6"/>
      <c r="J686" s="6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>
      <c r="A687" s="5"/>
      <c r="B687" s="5"/>
      <c r="C687" s="5"/>
      <c r="D687" s="5"/>
      <c r="E687" s="6"/>
      <c r="F687" s="6"/>
      <c r="G687" s="6"/>
      <c r="H687" s="6"/>
      <c r="I687" s="6"/>
      <c r="J687" s="6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>
      <c r="A688" s="5"/>
      <c r="B688" s="5"/>
      <c r="C688" s="5"/>
      <c r="D688" s="5"/>
      <c r="E688" s="6"/>
      <c r="F688" s="6"/>
      <c r="G688" s="6"/>
      <c r="H688" s="6"/>
      <c r="I688" s="6"/>
      <c r="J688" s="6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>
      <c r="A689" s="5"/>
      <c r="B689" s="5"/>
      <c r="C689" s="5"/>
      <c r="D689" s="5"/>
      <c r="E689" s="6"/>
      <c r="F689" s="6"/>
      <c r="G689" s="6"/>
      <c r="H689" s="6"/>
      <c r="I689" s="6"/>
      <c r="J689" s="6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>
      <c r="A690" s="5"/>
      <c r="B690" s="5"/>
      <c r="C690" s="5"/>
      <c r="D690" s="5"/>
      <c r="E690" s="6"/>
      <c r="F690" s="6"/>
      <c r="G690" s="6"/>
      <c r="H690" s="6"/>
      <c r="I690" s="6"/>
      <c r="J690" s="6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>
      <c r="A691" s="5"/>
      <c r="B691" s="5"/>
      <c r="C691" s="5"/>
      <c r="D691" s="5"/>
      <c r="E691" s="6"/>
      <c r="F691" s="6"/>
      <c r="G691" s="6"/>
      <c r="H691" s="6"/>
      <c r="I691" s="6"/>
      <c r="J691" s="6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>
      <c r="A692" s="5"/>
      <c r="B692" s="5"/>
      <c r="C692" s="5"/>
      <c r="D692" s="5"/>
      <c r="E692" s="6"/>
      <c r="F692" s="6"/>
      <c r="G692" s="6"/>
      <c r="H692" s="6"/>
      <c r="I692" s="6"/>
      <c r="J692" s="6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>
      <c r="A693" s="5"/>
      <c r="B693" s="5"/>
      <c r="C693" s="5"/>
      <c r="D693" s="5"/>
      <c r="E693" s="6"/>
      <c r="F693" s="6"/>
      <c r="G693" s="6"/>
      <c r="H693" s="6"/>
      <c r="I693" s="6"/>
      <c r="J693" s="6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>
      <c r="A694" s="5"/>
      <c r="B694" s="5"/>
      <c r="C694" s="5"/>
      <c r="D694" s="5"/>
      <c r="E694" s="6"/>
      <c r="F694" s="6"/>
      <c r="G694" s="6"/>
      <c r="H694" s="6"/>
      <c r="I694" s="6"/>
      <c r="J694" s="6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>
      <c r="A695" s="5"/>
      <c r="B695" s="5"/>
      <c r="C695" s="5"/>
      <c r="D695" s="5"/>
      <c r="E695" s="6"/>
      <c r="F695" s="6"/>
      <c r="G695" s="6"/>
      <c r="H695" s="6"/>
      <c r="I695" s="6"/>
      <c r="J695" s="6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>
      <c r="A696" s="5"/>
      <c r="B696" s="5"/>
      <c r="C696" s="5"/>
      <c r="D696" s="5"/>
      <c r="E696" s="6"/>
      <c r="F696" s="6"/>
      <c r="G696" s="6"/>
      <c r="H696" s="6"/>
      <c r="I696" s="6"/>
      <c r="J696" s="6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>
      <c r="A697" s="5"/>
      <c r="B697" s="5"/>
      <c r="C697" s="5"/>
      <c r="D697" s="5"/>
      <c r="E697" s="6"/>
      <c r="F697" s="6"/>
      <c r="G697" s="6"/>
      <c r="H697" s="6"/>
      <c r="I697" s="6"/>
      <c r="J697" s="6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>
      <c r="A698" s="5"/>
      <c r="B698" s="5"/>
      <c r="C698" s="5"/>
      <c r="D698" s="5"/>
      <c r="E698" s="6"/>
      <c r="F698" s="6"/>
      <c r="G698" s="6"/>
      <c r="H698" s="6"/>
      <c r="I698" s="6"/>
      <c r="J698" s="6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>
      <c r="A699" s="5"/>
      <c r="B699" s="5"/>
      <c r="C699" s="5"/>
      <c r="D699" s="5"/>
      <c r="E699" s="6"/>
      <c r="F699" s="6"/>
      <c r="G699" s="6"/>
      <c r="H699" s="6"/>
      <c r="I699" s="6"/>
      <c r="J699" s="6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>
      <c r="A700" s="5"/>
      <c r="B700" s="5"/>
      <c r="C700" s="5"/>
      <c r="D700" s="5"/>
      <c r="E700" s="6"/>
      <c r="F700" s="6"/>
      <c r="G700" s="6"/>
      <c r="H700" s="6"/>
      <c r="I700" s="6"/>
      <c r="J700" s="6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>
      <c r="A701" s="5"/>
      <c r="B701" s="5"/>
      <c r="C701" s="5"/>
      <c r="D701" s="5"/>
      <c r="E701" s="6"/>
      <c r="F701" s="6"/>
      <c r="G701" s="6"/>
      <c r="H701" s="6"/>
      <c r="I701" s="6"/>
      <c r="J701" s="6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>
      <c r="A702" s="5"/>
      <c r="B702" s="5"/>
      <c r="C702" s="5"/>
      <c r="D702" s="5"/>
      <c r="E702" s="6"/>
      <c r="F702" s="6"/>
      <c r="G702" s="6"/>
      <c r="H702" s="6"/>
      <c r="I702" s="6"/>
      <c r="J702" s="6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>
      <c r="A703" s="5"/>
      <c r="B703" s="5"/>
      <c r="C703" s="5"/>
      <c r="D703" s="5"/>
      <c r="E703" s="6"/>
      <c r="F703" s="6"/>
      <c r="G703" s="6"/>
      <c r="H703" s="6"/>
      <c r="I703" s="6"/>
      <c r="J703" s="6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>
      <c r="A704" s="5"/>
      <c r="B704" s="5"/>
      <c r="C704" s="5"/>
      <c r="D704" s="5"/>
      <c r="E704" s="6"/>
      <c r="F704" s="6"/>
      <c r="G704" s="6"/>
      <c r="H704" s="6"/>
      <c r="I704" s="6"/>
      <c r="J704" s="6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>
      <c r="A705" s="5"/>
      <c r="B705" s="5"/>
      <c r="C705" s="5"/>
      <c r="D705" s="5"/>
      <c r="E705" s="6"/>
      <c r="F705" s="6"/>
      <c r="G705" s="6"/>
      <c r="H705" s="6"/>
      <c r="I705" s="6"/>
      <c r="J705" s="6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>
      <c r="A706" s="5"/>
      <c r="B706" s="5"/>
      <c r="C706" s="5"/>
      <c r="D706" s="5"/>
      <c r="E706" s="6"/>
      <c r="F706" s="6"/>
      <c r="G706" s="6"/>
      <c r="H706" s="6"/>
      <c r="I706" s="6"/>
      <c r="J706" s="6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>
      <c r="A707" s="5"/>
      <c r="B707" s="5"/>
      <c r="C707" s="5"/>
      <c r="D707" s="5"/>
      <c r="E707" s="6"/>
      <c r="F707" s="6"/>
      <c r="G707" s="6"/>
      <c r="H707" s="6"/>
      <c r="I707" s="6"/>
      <c r="J707" s="6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>
      <c r="A708" s="5"/>
      <c r="B708" s="5"/>
      <c r="C708" s="5"/>
      <c r="D708" s="5"/>
      <c r="E708" s="6"/>
      <c r="F708" s="6"/>
      <c r="G708" s="6"/>
      <c r="H708" s="6"/>
      <c r="I708" s="6"/>
      <c r="J708" s="6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>
      <c r="A709" s="5"/>
      <c r="B709" s="5"/>
      <c r="C709" s="5"/>
      <c r="D709" s="5"/>
      <c r="E709" s="6"/>
      <c r="F709" s="6"/>
      <c r="G709" s="6"/>
      <c r="H709" s="6"/>
      <c r="I709" s="6"/>
      <c r="J709" s="6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>
      <c r="A710" s="5"/>
      <c r="B710" s="5"/>
      <c r="C710" s="5"/>
      <c r="D710" s="5"/>
      <c r="E710" s="6"/>
      <c r="F710" s="6"/>
      <c r="G710" s="6"/>
      <c r="H710" s="6"/>
      <c r="I710" s="6"/>
      <c r="J710" s="6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>
      <c r="A711" s="5"/>
      <c r="B711" s="5"/>
      <c r="C711" s="5"/>
      <c r="D711" s="5"/>
      <c r="E711" s="6"/>
      <c r="F711" s="6"/>
      <c r="G711" s="6"/>
      <c r="H711" s="6"/>
      <c r="I711" s="6"/>
      <c r="J711" s="6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>
      <c r="A712" s="5"/>
      <c r="B712" s="5"/>
      <c r="C712" s="5"/>
      <c r="D712" s="5"/>
      <c r="E712" s="6"/>
      <c r="F712" s="6"/>
      <c r="G712" s="6"/>
      <c r="H712" s="6"/>
      <c r="I712" s="6"/>
      <c r="J712" s="6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>
      <c r="A713" s="5"/>
      <c r="B713" s="5"/>
      <c r="C713" s="5"/>
      <c r="D713" s="5"/>
      <c r="E713" s="6"/>
      <c r="F713" s="6"/>
      <c r="G713" s="6"/>
      <c r="H713" s="6"/>
      <c r="I713" s="6"/>
      <c r="J713" s="6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>
      <c r="A714" s="5"/>
      <c r="B714" s="5"/>
      <c r="C714" s="5"/>
      <c r="D714" s="5"/>
      <c r="E714" s="6"/>
      <c r="F714" s="6"/>
      <c r="G714" s="6"/>
      <c r="H714" s="6"/>
      <c r="I714" s="6"/>
      <c r="J714" s="6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>
      <c r="A715" s="5"/>
      <c r="B715" s="5"/>
      <c r="C715" s="5"/>
      <c r="D715" s="5"/>
      <c r="E715" s="6"/>
      <c r="F715" s="6"/>
      <c r="G715" s="6"/>
      <c r="H715" s="6"/>
      <c r="I715" s="6"/>
      <c r="J715" s="6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>
      <c r="A716" s="5"/>
      <c r="B716" s="5"/>
      <c r="C716" s="5"/>
      <c r="D716" s="5"/>
      <c r="E716" s="6"/>
      <c r="F716" s="6"/>
      <c r="G716" s="6"/>
      <c r="H716" s="6"/>
      <c r="I716" s="6"/>
      <c r="J716" s="6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>
      <c r="A717" s="5"/>
      <c r="B717" s="5"/>
      <c r="C717" s="5"/>
      <c r="D717" s="5"/>
      <c r="E717" s="6"/>
      <c r="F717" s="6"/>
      <c r="G717" s="6"/>
      <c r="H717" s="6"/>
      <c r="I717" s="6"/>
      <c r="J717" s="6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>
      <c r="A718" s="5"/>
      <c r="B718" s="5"/>
      <c r="C718" s="5"/>
      <c r="D718" s="5"/>
      <c r="E718" s="6"/>
      <c r="F718" s="6"/>
      <c r="G718" s="6"/>
      <c r="H718" s="6"/>
      <c r="I718" s="6"/>
      <c r="J718" s="6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>
      <c r="A719" s="5"/>
      <c r="B719" s="5"/>
      <c r="C719" s="5"/>
      <c r="D719" s="5"/>
      <c r="E719" s="6"/>
      <c r="F719" s="6"/>
      <c r="G719" s="6"/>
      <c r="H719" s="6"/>
      <c r="I719" s="6"/>
      <c r="J719" s="6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>
      <c r="A720" s="5"/>
      <c r="B720" s="5"/>
      <c r="C720" s="5"/>
      <c r="D720" s="5"/>
      <c r="E720" s="6"/>
      <c r="F720" s="6"/>
      <c r="G720" s="6"/>
      <c r="H720" s="6"/>
      <c r="I720" s="6"/>
      <c r="J720" s="6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>
      <c r="A721" s="5"/>
      <c r="B721" s="5"/>
      <c r="C721" s="5"/>
      <c r="D721" s="5"/>
      <c r="E721" s="6"/>
      <c r="F721" s="6"/>
      <c r="G721" s="6"/>
      <c r="H721" s="6"/>
      <c r="I721" s="6"/>
      <c r="J721" s="6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>
      <c r="A722" s="5"/>
      <c r="B722" s="5"/>
      <c r="C722" s="5"/>
      <c r="D722" s="5"/>
      <c r="E722" s="6"/>
      <c r="F722" s="6"/>
      <c r="G722" s="6"/>
      <c r="H722" s="6"/>
      <c r="I722" s="6"/>
      <c r="J722" s="6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>
      <c r="A723" s="5"/>
      <c r="B723" s="5"/>
      <c r="C723" s="5"/>
      <c r="D723" s="5"/>
      <c r="E723" s="6"/>
      <c r="F723" s="6"/>
      <c r="G723" s="6"/>
      <c r="H723" s="6"/>
      <c r="I723" s="6"/>
      <c r="J723" s="6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>
      <c r="A724" s="5"/>
      <c r="B724" s="5"/>
      <c r="C724" s="5"/>
      <c r="D724" s="5"/>
      <c r="E724" s="6"/>
      <c r="F724" s="6"/>
      <c r="G724" s="6"/>
      <c r="H724" s="6"/>
      <c r="I724" s="6"/>
      <c r="J724" s="6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>
      <c r="A725" s="5"/>
      <c r="B725" s="5"/>
      <c r="C725" s="5"/>
      <c r="D725" s="5"/>
      <c r="E725" s="6"/>
      <c r="F725" s="6"/>
      <c r="G725" s="6"/>
      <c r="H725" s="6"/>
      <c r="I725" s="6"/>
      <c r="J725" s="6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>
      <c r="A726" s="5"/>
      <c r="B726" s="5"/>
      <c r="C726" s="5"/>
      <c r="D726" s="5"/>
      <c r="E726" s="6"/>
      <c r="F726" s="6"/>
      <c r="G726" s="6"/>
      <c r="H726" s="6"/>
      <c r="I726" s="6"/>
      <c r="J726" s="6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>
      <c r="A727" s="5"/>
      <c r="B727" s="5"/>
      <c r="C727" s="5"/>
      <c r="D727" s="5"/>
      <c r="E727" s="6"/>
      <c r="F727" s="6"/>
      <c r="G727" s="6"/>
      <c r="H727" s="6"/>
      <c r="I727" s="6"/>
      <c r="J727" s="6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>
      <c r="A728" s="5"/>
      <c r="B728" s="5"/>
      <c r="C728" s="5"/>
      <c r="D728" s="5"/>
      <c r="E728" s="6"/>
      <c r="F728" s="6"/>
      <c r="G728" s="6"/>
      <c r="H728" s="6"/>
      <c r="I728" s="6"/>
      <c r="J728" s="6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>
      <c r="A729" s="5"/>
      <c r="B729" s="5"/>
      <c r="C729" s="5"/>
      <c r="D729" s="5"/>
      <c r="E729" s="6"/>
      <c r="F729" s="6"/>
      <c r="G729" s="6"/>
      <c r="H729" s="6"/>
      <c r="I729" s="6"/>
      <c r="J729" s="6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>
      <c r="A730" s="5"/>
      <c r="B730" s="5"/>
      <c r="C730" s="5"/>
      <c r="D730" s="5"/>
      <c r="E730" s="6"/>
      <c r="F730" s="6"/>
      <c r="G730" s="6"/>
      <c r="H730" s="6"/>
      <c r="I730" s="6"/>
      <c r="J730" s="6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>
      <c r="A731" s="5"/>
      <c r="B731" s="5"/>
      <c r="C731" s="5"/>
      <c r="D731" s="5"/>
      <c r="E731" s="6"/>
      <c r="F731" s="6"/>
      <c r="G731" s="6"/>
      <c r="H731" s="6"/>
      <c r="I731" s="6"/>
      <c r="J731" s="6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>
      <c r="A732" s="5"/>
      <c r="B732" s="5"/>
      <c r="C732" s="5"/>
      <c r="D732" s="5"/>
      <c r="E732" s="6"/>
      <c r="F732" s="6"/>
      <c r="G732" s="6"/>
      <c r="H732" s="6"/>
      <c r="I732" s="6"/>
      <c r="J732" s="6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>
      <c r="A733" s="5"/>
      <c r="B733" s="5"/>
      <c r="C733" s="5"/>
      <c r="D733" s="5"/>
      <c r="E733" s="6"/>
      <c r="F733" s="6"/>
      <c r="G733" s="6"/>
      <c r="H733" s="6"/>
      <c r="I733" s="6"/>
      <c r="J733" s="6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>
      <c r="A734" s="5"/>
      <c r="B734" s="5"/>
      <c r="C734" s="5"/>
      <c r="D734" s="5"/>
      <c r="E734" s="6"/>
      <c r="F734" s="6"/>
      <c r="G734" s="6"/>
      <c r="H734" s="6"/>
      <c r="I734" s="6"/>
      <c r="J734" s="6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>
      <c r="A735" s="5"/>
      <c r="B735" s="5"/>
      <c r="C735" s="5"/>
      <c r="D735" s="5"/>
      <c r="E735" s="6"/>
      <c r="F735" s="6"/>
      <c r="G735" s="6"/>
      <c r="H735" s="6"/>
      <c r="I735" s="6"/>
      <c r="J735" s="6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>
      <c r="A736" s="5"/>
      <c r="B736" s="5"/>
      <c r="C736" s="5"/>
      <c r="D736" s="5"/>
      <c r="E736" s="6"/>
      <c r="F736" s="6"/>
      <c r="G736" s="6"/>
      <c r="H736" s="6"/>
      <c r="I736" s="6"/>
      <c r="J736" s="6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>
      <c r="A737" s="5"/>
      <c r="B737" s="5"/>
      <c r="C737" s="5"/>
      <c r="D737" s="5"/>
      <c r="E737" s="6"/>
      <c r="F737" s="6"/>
      <c r="G737" s="6"/>
      <c r="H737" s="6"/>
      <c r="I737" s="6"/>
      <c r="J737" s="6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>
      <c r="A738" s="5"/>
      <c r="B738" s="5"/>
      <c r="C738" s="5"/>
      <c r="D738" s="5"/>
      <c r="E738" s="6"/>
      <c r="F738" s="6"/>
      <c r="G738" s="6"/>
      <c r="H738" s="6"/>
      <c r="I738" s="6"/>
      <c r="J738" s="6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>
      <c r="A739" s="5"/>
      <c r="B739" s="5"/>
      <c r="C739" s="5"/>
      <c r="D739" s="5"/>
      <c r="E739" s="6"/>
      <c r="F739" s="6"/>
      <c r="G739" s="6"/>
      <c r="H739" s="6"/>
      <c r="I739" s="6"/>
      <c r="J739" s="6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>
      <c r="A740" s="5"/>
      <c r="B740" s="5"/>
      <c r="C740" s="5"/>
      <c r="D740" s="5"/>
      <c r="E740" s="6"/>
      <c r="F740" s="6"/>
      <c r="G740" s="6"/>
      <c r="H740" s="6"/>
      <c r="I740" s="6"/>
      <c r="J740" s="6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>
      <c r="A741" s="5"/>
      <c r="B741" s="5"/>
      <c r="C741" s="5"/>
      <c r="D741" s="5"/>
      <c r="E741" s="6"/>
      <c r="F741" s="6"/>
      <c r="G741" s="6"/>
      <c r="H741" s="6"/>
      <c r="I741" s="6"/>
      <c r="J741" s="6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>
      <c r="A742" s="5"/>
      <c r="B742" s="5"/>
      <c r="C742" s="5"/>
      <c r="D742" s="5"/>
      <c r="E742" s="6"/>
      <c r="F742" s="6"/>
      <c r="G742" s="6"/>
      <c r="H742" s="6"/>
      <c r="I742" s="6"/>
      <c r="J742" s="6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>
      <c r="A743" s="5"/>
      <c r="B743" s="5"/>
      <c r="C743" s="5"/>
      <c r="D743" s="5"/>
      <c r="E743" s="6"/>
      <c r="F743" s="6"/>
      <c r="G743" s="6"/>
      <c r="H743" s="6"/>
      <c r="I743" s="6"/>
      <c r="J743" s="6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>
      <c r="A744" s="5"/>
      <c r="B744" s="5"/>
      <c r="C744" s="5"/>
      <c r="D744" s="5"/>
      <c r="E744" s="6"/>
      <c r="F744" s="6"/>
      <c r="G744" s="6"/>
      <c r="H744" s="6"/>
      <c r="I744" s="6"/>
      <c r="J744" s="6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>
      <c r="A745" s="5"/>
      <c r="B745" s="5"/>
      <c r="C745" s="5"/>
      <c r="D745" s="5"/>
      <c r="E745" s="6"/>
      <c r="F745" s="6"/>
      <c r="G745" s="6"/>
      <c r="H745" s="6"/>
      <c r="I745" s="6"/>
      <c r="J745" s="6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>
      <c r="A746" s="5"/>
      <c r="B746" s="5"/>
      <c r="C746" s="5"/>
      <c r="D746" s="5"/>
      <c r="E746" s="6"/>
      <c r="F746" s="6"/>
      <c r="G746" s="6"/>
      <c r="H746" s="6"/>
      <c r="I746" s="6"/>
      <c r="J746" s="6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>
      <c r="A747" s="5"/>
      <c r="B747" s="5"/>
      <c r="C747" s="5"/>
      <c r="D747" s="5"/>
      <c r="E747" s="6"/>
      <c r="F747" s="6"/>
      <c r="G747" s="6"/>
      <c r="H747" s="6"/>
      <c r="I747" s="6"/>
      <c r="J747" s="6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>
      <c r="A748" s="5"/>
      <c r="B748" s="5"/>
      <c r="C748" s="5"/>
      <c r="D748" s="5"/>
      <c r="E748" s="6"/>
      <c r="F748" s="6"/>
      <c r="G748" s="6"/>
      <c r="H748" s="6"/>
      <c r="I748" s="6"/>
      <c r="J748" s="6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>
      <c r="A749" s="5"/>
      <c r="B749" s="5"/>
      <c r="C749" s="5"/>
      <c r="D749" s="5"/>
      <c r="E749" s="6"/>
      <c r="F749" s="6"/>
      <c r="G749" s="6"/>
      <c r="H749" s="6"/>
      <c r="I749" s="6"/>
      <c r="J749" s="6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>
      <c r="A750" s="5"/>
      <c r="B750" s="5"/>
      <c r="C750" s="5"/>
      <c r="D750" s="5"/>
      <c r="E750" s="6"/>
      <c r="F750" s="6"/>
      <c r="G750" s="6"/>
      <c r="H750" s="6"/>
      <c r="I750" s="6"/>
      <c r="J750" s="6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>
      <c r="A751" s="5"/>
      <c r="B751" s="5"/>
      <c r="C751" s="5"/>
      <c r="D751" s="5"/>
      <c r="E751" s="6"/>
      <c r="F751" s="6"/>
      <c r="G751" s="6"/>
      <c r="H751" s="6"/>
      <c r="I751" s="6"/>
      <c r="J751" s="6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>
      <c r="A752" s="5"/>
      <c r="B752" s="5"/>
      <c r="C752" s="5"/>
      <c r="D752" s="5"/>
      <c r="E752" s="6"/>
      <c r="F752" s="6"/>
      <c r="G752" s="6"/>
      <c r="H752" s="6"/>
      <c r="I752" s="6"/>
      <c r="J752" s="6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>
      <c r="A753" s="5"/>
      <c r="B753" s="5"/>
      <c r="C753" s="5"/>
      <c r="D753" s="5"/>
      <c r="E753" s="6"/>
      <c r="F753" s="6"/>
      <c r="G753" s="6"/>
      <c r="H753" s="6"/>
      <c r="I753" s="6"/>
      <c r="J753" s="6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>
      <c r="A754" s="5"/>
      <c r="B754" s="5"/>
      <c r="C754" s="5"/>
      <c r="D754" s="5"/>
      <c r="E754" s="6"/>
      <c r="F754" s="6"/>
      <c r="G754" s="6"/>
      <c r="H754" s="6"/>
      <c r="I754" s="6"/>
      <c r="J754" s="6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>
      <c r="A755" s="5"/>
      <c r="B755" s="5"/>
      <c r="C755" s="5"/>
      <c r="D755" s="5"/>
      <c r="E755" s="6"/>
      <c r="F755" s="6"/>
      <c r="G755" s="6"/>
      <c r="H755" s="6"/>
      <c r="I755" s="6"/>
      <c r="J755" s="6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>
      <c r="A756" s="5"/>
      <c r="B756" s="5"/>
      <c r="C756" s="5"/>
      <c r="D756" s="5"/>
      <c r="E756" s="6"/>
      <c r="F756" s="6"/>
      <c r="G756" s="6"/>
      <c r="H756" s="6"/>
      <c r="I756" s="6"/>
      <c r="J756" s="6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>
      <c r="A757" s="5"/>
      <c r="B757" s="5"/>
      <c r="C757" s="5"/>
      <c r="D757" s="5"/>
      <c r="E757" s="6"/>
      <c r="F757" s="6"/>
      <c r="G757" s="6"/>
      <c r="H757" s="6"/>
      <c r="I757" s="6"/>
      <c r="J757" s="6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>
      <c r="A758" s="5"/>
      <c r="B758" s="5"/>
      <c r="C758" s="5"/>
      <c r="D758" s="5"/>
      <c r="E758" s="6"/>
      <c r="F758" s="6"/>
      <c r="G758" s="6"/>
      <c r="H758" s="6"/>
      <c r="I758" s="6"/>
      <c r="J758" s="6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>
      <c r="A759" s="5"/>
      <c r="B759" s="5"/>
      <c r="C759" s="5"/>
      <c r="D759" s="5"/>
      <c r="E759" s="6"/>
      <c r="F759" s="6"/>
      <c r="G759" s="6"/>
      <c r="H759" s="6"/>
      <c r="I759" s="6"/>
      <c r="J759" s="6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>
      <c r="A760" s="5"/>
      <c r="B760" s="5"/>
      <c r="C760" s="5"/>
      <c r="D760" s="5"/>
      <c r="E760" s="6"/>
      <c r="F760" s="6"/>
      <c r="G760" s="6"/>
      <c r="H760" s="6"/>
      <c r="I760" s="6"/>
      <c r="J760" s="6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>
      <c r="A761" s="5"/>
      <c r="B761" s="5"/>
      <c r="C761" s="5"/>
      <c r="D761" s="5"/>
      <c r="E761" s="6"/>
      <c r="F761" s="6"/>
      <c r="G761" s="6"/>
      <c r="H761" s="6"/>
      <c r="I761" s="6"/>
      <c r="J761" s="6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>
      <c r="A762" s="5"/>
      <c r="B762" s="5"/>
      <c r="C762" s="5"/>
      <c r="D762" s="5"/>
      <c r="E762" s="6"/>
      <c r="F762" s="6"/>
      <c r="G762" s="6"/>
      <c r="H762" s="6"/>
      <c r="I762" s="6"/>
      <c r="J762" s="6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>
      <c r="A763" s="5"/>
      <c r="B763" s="5"/>
      <c r="C763" s="5"/>
      <c r="D763" s="5"/>
      <c r="E763" s="6"/>
      <c r="F763" s="6"/>
      <c r="G763" s="6"/>
      <c r="H763" s="6"/>
      <c r="I763" s="6"/>
      <c r="J763" s="6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>
      <c r="A764" s="5"/>
      <c r="B764" s="5"/>
      <c r="C764" s="5"/>
      <c r="D764" s="5"/>
      <c r="E764" s="6"/>
      <c r="F764" s="6"/>
      <c r="G764" s="6"/>
      <c r="H764" s="6"/>
      <c r="I764" s="6"/>
      <c r="J764" s="6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>
      <c r="A765" s="5"/>
      <c r="B765" s="5"/>
      <c r="C765" s="5"/>
      <c r="D765" s="5"/>
      <c r="E765" s="6"/>
      <c r="F765" s="6"/>
      <c r="G765" s="6"/>
      <c r="H765" s="6"/>
      <c r="I765" s="6"/>
      <c r="J765" s="6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>
      <c r="A766" s="5"/>
      <c r="B766" s="5"/>
      <c r="C766" s="5"/>
      <c r="D766" s="5"/>
      <c r="E766" s="6"/>
      <c r="F766" s="6"/>
      <c r="G766" s="6"/>
      <c r="H766" s="6"/>
      <c r="I766" s="6"/>
      <c r="J766" s="6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>
      <c r="A767" s="5"/>
      <c r="B767" s="5"/>
      <c r="C767" s="5"/>
      <c r="D767" s="5"/>
      <c r="E767" s="6"/>
      <c r="F767" s="6"/>
      <c r="G767" s="6"/>
      <c r="H767" s="6"/>
      <c r="I767" s="6"/>
      <c r="J767" s="6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>
      <c r="A768" s="5"/>
      <c r="B768" s="5"/>
      <c r="C768" s="5"/>
      <c r="D768" s="5"/>
      <c r="E768" s="6"/>
      <c r="F768" s="6"/>
      <c r="G768" s="6"/>
      <c r="H768" s="6"/>
      <c r="I768" s="6"/>
      <c r="J768" s="6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>
      <c r="A769" s="5"/>
      <c r="B769" s="5"/>
      <c r="C769" s="5"/>
      <c r="D769" s="5"/>
      <c r="E769" s="6"/>
      <c r="F769" s="6"/>
      <c r="G769" s="6"/>
      <c r="H769" s="6"/>
      <c r="I769" s="6"/>
      <c r="J769" s="6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>
      <c r="A770" s="5"/>
      <c r="B770" s="5"/>
      <c r="C770" s="5"/>
      <c r="D770" s="5"/>
      <c r="E770" s="6"/>
      <c r="F770" s="6"/>
      <c r="G770" s="6"/>
      <c r="H770" s="6"/>
      <c r="I770" s="6"/>
      <c r="J770" s="6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>
      <c r="A771" s="5"/>
      <c r="B771" s="5"/>
      <c r="C771" s="5"/>
      <c r="D771" s="5"/>
      <c r="E771" s="6"/>
      <c r="F771" s="6"/>
      <c r="G771" s="6"/>
      <c r="H771" s="6"/>
      <c r="I771" s="6"/>
      <c r="J771" s="6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>
      <c r="A772" s="5"/>
      <c r="B772" s="5"/>
      <c r="C772" s="5"/>
      <c r="D772" s="5"/>
      <c r="E772" s="6"/>
      <c r="F772" s="6"/>
      <c r="G772" s="6"/>
      <c r="H772" s="6"/>
      <c r="I772" s="6"/>
      <c r="J772" s="6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>
      <c r="A773" s="5"/>
      <c r="B773" s="5"/>
      <c r="C773" s="5"/>
      <c r="D773" s="5"/>
      <c r="E773" s="6"/>
      <c r="F773" s="6"/>
      <c r="G773" s="6"/>
      <c r="H773" s="6"/>
      <c r="I773" s="6"/>
      <c r="J773" s="6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>
      <c r="A774" s="5"/>
      <c r="B774" s="5"/>
      <c r="C774" s="5"/>
      <c r="D774" s="5"/>
      <c r="E774" s="6"/>
      <c r="F774" s="6"/>
      <c r="G774" s="6"/>
      <c r="H774" s="6"/>
      <c r="I774" s="6"/>
      <c r="J774" s="6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>
      <c r="A775" s="5"/>
      <c r="B775" s="5"/>
      <c r="C775" s="5"/>
      <c r="D775" s="5"/>
      <c r="E775" s="6"/>
      <c r="F775" s="6"/>
      <c r="G775" s="6"/>
      <c r="H775" s="6"/>
      <c r="I775" s="6"/>
      <c r="J775" s="6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>
      <c r="A776" s="5"/>
      <c r="B776" s="5"/>
      <c r="C776" s="5"/>
      <c r="D776" s="5"/>
      <c r="E776" s="6"/>
      <c r="F776" s="6"/>
      <c r="G776" s="6"/>
      <c r="H776" s="6"/>
      <c r="I776" s="6"/>
      <c r="J776" s="6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>
      <c r="A777" s="5"/>
      <c r="B777" s="5"/>
      <c r="C777" s="5"/>
      <c r="D777" s="5"/>
      <c r="E777" s="6"/>
      <c r="F777" s="6"/>
      <c r="G777" s="6"/>
      <c r="H777" s="6"/>
      <c r="I777" s="6"/>
      <c r="J777" s="6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>
      <c r="A778" s="5"/>
      <c r="B778" s="5"/>
      <c r="C778" s="5"/>
      <c r="D778" s="5"/>
      <c r="E778" s="6"/>
      <c r="F778" s="6"/>
      <c r="G778" s="6"/>
      <c r="H778" s="6"/>
      <c r="I778" s="6"/>
      <c r="J778" s="6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>
      <c r="A779" s="5"/>
      <c r="B779" s="5"/>
      <c r="C779" s="5"/>
      <c r="D779" s="5"/>
      <c r="E779" s="6"/>
      <c r="F779" s="6"/>
      <c r="G779" s="6"/>
      <c r="H779" s="6"/>
      <c r="I779" s="6"/>
      <c r="J779" s="6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>
      <c r="A780" s="5"/>
      <c r="B780" s="5"/>
      <c r="C780" s="5"/>
      <c r="D780" s="5"/>
      <c r="E780" s="6"/>
      <c r="F780" s="6"/>
      <c r="G780" s="6"/>
      <c r="H780" s="6"/>
      <c r="I780" s="6"/>
      <c r="J780" s="6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>
      <c r="A781" s="5"/>
      <c r="B781" s="5"/>
      <c r="C781" s="5"/>
      <c r="D781" s="5"/>
      <c r="E781" s="6"/>
      <c r="F781" s="6"/>
      <c r="G781" s="6"/>
      <c r="H781" s="6"/>
      <c r="I781" s="6"/>
      <c r="J781" s="6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>
      <c r="A782" s="5"/>
      <c r="B782" s="5"/>
      <c r="C782" s="5"/>
      <c r="D782" s="5"/>
      <c r="E782" s="6"/>
      <c r="F782" s="6"/>
      <c r="G782" s="6"/>
      <c r="H782" s="6"/>
      <c r="I782" s="6"/>
      <c r="J782" s="6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>
      <c r="A783" s="5"/>
      <c r="B783" s="5"/>
      <c r="C783" s="5"/>
      <c r="D783" s="5"/>
      <c r="E783" s="6"/>
      <c r="F783" s="6"/>
      <c r="G783" s="6"/>
      <c r="H783" s="6"/>
      <c r="I783" s="6"/>
      <c r="J783" s="6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>
      <c r="A784" s="5"/>
      <c r="B784" s="5"/>
      <c r="C784" s="5"/>
      <c r="D784" s="5"/>
      <c r="E784" s="6"/>
      <c r="F784" s="6"/>
      <c r="G784" s="6"/>
      <c r="H784" s="6"/>
      <c r="I784" s="6"/>
      <c r="J784" s="6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>
      <c r="A785" s="5"/>
      <c r="B785" s="5"/>
      <c r="C785" s="5"/>
      <c r="D785" s="5"/>
      <c r="E785" s="6"/>
      <c r="F785" s="6"/>
      <c r="G785" s="6"/>
      <c r="H785" s="6"/>
      <c r="I785" s="6"/>
      <c r="J785" s="6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>
      <c r="A786" s="5"/>
      <c r="B786" s="5"/>
      <c r="C786" s="5"/>
      <c r="D786" s="5"/>
      <c r="E786" s="6"/>
      <c r="F786" s="6"/>
      <c r="G786" s="6"/>
      <c r="H786" s="6"/>
      <c r="I786" s="6"/>
      <c r="J786" s="6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>
      <c r="A787" s="5"/>
      <c r="B787" s="5"/>
      <c r="C787" s="5"/>
      <c r="D787" s="5"/>
      <c r="E787" s="6"/>
      <c r="F787" s="6"/>
      <c r="G787" s="6"/>
      <c r="H787" s="6"/>
      <c r="I787" s="6"/>
      <c r="J787" s="6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>
      <c r="A788" s="5"/>
      <c r="B788" s="5"/>
      <c r="C788" s="5"/>
      <c r="D788" s="5"/>
      <c r="E788" s="6"/>
      <c r="F788" s="6"/>
      <c r="G788" s="6"/>
      <c r="H788" s="6"/>
      <c r="I788" s="6"/>
      <c r="J788" s="6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>
      <c r="A789" s="5"/>
      <c r="B789" s="5"/>
      <c r="C789" s="5"/>
      <c r="D789" s="5"/>
      <c r="E789" s="6"/>
      <c r="F789" s="6"/>
      <c r="G789" s="6"/>
      <c r="H789" s="6"/>
      <c r="I789" s="6"/>
      <c r="J789" s="6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>
      <c r="A790" s="5"/>
      <c r="B790" s="5"/>
      <c r="C790" s="5"/>
      <c r="D790" s="5"/>
      <c r="E790" s="6"/>
      <c r="F790" s="6"/>
      <c r="G790" s="6"/>
      <c r="H790" s="6"/>
      <c r="I790" s="6"/>
      <c r="J790" s="6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>
      <c r="A791" s="5"/>
      <c r="B791" s="5"/>
      <c r="C791" s="5"/>
      <c r="D791" s="5"/>
      <c r="E791" s="6"/>
      <c r="F791" s="6"/>
      <c r="G791" s="6"/>
      <c r="H791" s="6"/>
      <c r="I791" s="6"/>
      <c r="J791" s="6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>
      <c r="A792" s="5"/>
      <c r="B792" s="5"/>
      <c r="C792" s="5"/>
      <c r="D792" s="5"/>
      <c r="E792" s="6"/>
      <c r="F792" s="6"/>
      <c r="G792" s="6"/>
      <c r="H792" s="6"/>
      <c r="I792" s="6"/>
      <c r="J792" s="6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>
      <c r="A793" s="5"/>
      <c r="B793" s="5"/>
      <c r="C793" s="5"/>
      <c r="D793" s="5"/>
      <c r="E793" s="6"/>
      <c r="F793" s="6"/>
      <c r="G793" s="6"/>
      <c r="H793" s="6"/>
      <c r="I793" s="6"/>
      <c r="J793" s="6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>
      <c r="A794" s="5"/>
      <c r="B794" s="5"/>
      <c r="C794" s="5"/>
      <c r="D794" s="5"/>
      <c r="E794" s="6"/>
      <c r="F794" s="6"/>
      <c r="G794" s="6"/>
      <c r="H794" s="6"/>
      <c r="I794" s="6"/>
      <c r="J794" s="6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>
      <c r="A795" s="5"/>
      <c r="B795" s="5"/>
      <c r="C795" s="5"/>
      <c r="D795" s="5"/>
      <c r="E795" s="6"/>
      <c r="F795" s="6"/>
      <c r="G795" s="6"/>
      <c r="H795" s="6"/>
      <c r="I795" s="6"/>
      <c r="J795" s="6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>
      <c r="A796" s="5"/>
      <c r="B796" s="5"/>
      <c r="C796" s="5"/>
      <c r="D796" s="5"/>
      <c r="E796" s="6"/>
      <c r="F796" s="6"/>
      <c r="G796" s="6"/>
      <c r="H796" s="6"/>
      <c r="I796" s="6"/>
      <c r="J796" s="6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>
      <c r="A797" s="5"/>
      <c r="B797" s="5"/>
      <c r="C797" s="5"/>
      <c r="D797" s="5"/>
      <c r="E797" s="6"/>
      <c r="F797" s="6"/>
      <c r="G797" s="6"/>
      <c r="H797" s="6"/>
      <c r="I797" s="6"/>
      <c r="J797" s="6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>
      <c r="A798" s="5"/>
      <c r="B798" s="5"/>
      <c r="C798" s="5"/>
      <c r="D798" s="5"/>
      <c r="E798" s="6"/>
      <c r="F798" s="6"/>
      <c r="G798" s="6"/>
      <c r="H798" s="6"/>
      <c r="I798" s="6"/>
      <c r="J798" s="6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>
      <c r="A799" s="5"/>
      <c r="B799" s="5"/>
      <c r="C799" s="5"/>
      <c r="D799" s="5"/>
      <c r="E799" s="6"/>
      <c r="F799" s="6"/>
      <c r="G799" s="6"/>
      <c r="H799" s="6"/>
      <c r="I799" s="6"/>
      <c r="J799" s="6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>
      <c r="A800" s="5"/>
      <c r="B800" s="5"/>
      <c r="C800" s="5"/>
      <c r="D800" s="5"/>
      <c r="E800" s="6"/>
      <c r="F800" s="6"/>
      <c r="G800" s="6"/>
      <c r="H800" s="6"/>
      <c r="I800" s="6"/>
      <c r="J800" s="6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>
      <c r="A801" s="5"/>
      <c r="B801" s="5"/>
      <c r="C801" s="5"/>
      <c r="D801" s="5"/>
      <c r="E801" s="6"/>
      <c r="F801" s="6"/>
      <c r="G801" s="6"/>
      <c r="H801" s="6"/>
      <c r="I801" s="6"/>
      <c r="J801" s="6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>
      <c r="A802" s="5"/>
      <c r="B802" s="5"/>
      <c r="C802" s="5"/>
      <c r="D802" s="5"/>
      <c r="E802" s="6"/>
      <c r="F802" s="6"/>
      <c r="G802" s="6"/>
      <c r="H802" s="6"/>
      <c r="I802" s="6"/>
      <c r="J802" s="6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>
      <c r="A803" s="5"/>
      <c r="B803" s="5"/>
      <c r="C803" s="5"/>
      <c r="D803" s="5"/>
      <c r="E803" s="6"/>
      <c r="F803" s="6"/>
      <c r="G803" s="6"/>
      <c r="H803" s="6"/>
      <c r="I803" s="6"/>
      <c r="J803" s="6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>
      <c r="A804" s="5"/>
      <c r="B804" s="5"/>
      <c r="C804" s="5"/>
      <c r="D804" s="5"/>
      <c r="E804" s="6"/>
      <c r="F804" s="6"/>
      <c r="G804" s="6"/>
      <c r="H804" s="6"/>
      <c r="I804" s="6"/>
      <c r="J804" s="6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>
      <c r="A805" s="5"/>
      <c r="B805" s="5"/>
      <c r="C805" s="5"/>
      <c r="D805" s="5"/>
      <c r="E805" s="6"/>
      <c r="F805" s="6"/>
      <c r="G805" s="6"/>
      <c r="H805" s="6"/>
      <c r="I805" s="6"/>
      <c r="J805" s="6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>
      <c r="A806" s="5"/>
      <c r="B806" s="5"/>
      <c r="C806" s="5"/>
      <c r="D806" s="5"/>
      <c r="E806" s="6"/>
      <c r="F806" s="6"/>
      <c r="G806" s="6"/>
      <c r="H806" s="6"/>
      <c r="I806" s="6"/>
      <c r="J806" s="6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>
      <c r="A807" s="5"/>
      <c r="B807" s="5"/>
      <c r="C807" s="5"/>
      <c r="D807" s="5"/>
      <c r="E807" s="6"/>
      <c r="F807" s="6"/>
      <c r="G807" s="6"/>
      <c r="H807" s="6"/>
      <c r="I807" s="6"/>
      <c r="J807" s="6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>
      <c r="A808" s="5"/>
      <c r="B808" s="5"/>
      <c r="C808" s="5"/>
      <c r="D808" s="5"/>
      <c r="E808" s="6"/>
      <c r="F808" s="6"/>
      <c r="G808" s="6"/>
      <c r="H808" s="6"/>
      <c r="I808" s="6"/>
      <c r="J808" s="6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>
      <c r="A809" s="5"/>
      <c r="B809" s="5"/>
      <c r="C809" s="5"/>
      <c r="D809" s="5"/>
      <c r="E809" s="6"/>
      <c r="F809" s="6"/>
      <c r="G809" s="6"/>
      <c r="H809" s="6"/>
      <c r="I809" s="6"/>
      <c r="J809" s="6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>
      <c r="A810" s="5"/>
      <c r="B810" s="5"/>
      <c r="C810" s="5"/>
      <c r="D810" s="5"/>
      <c r="E810" s="6"/>
      <c r="F810" s="6"/>
      <c r="G810" s="6"/>
      <c r="H810" s="6"/>
      <c r="I810" s="6"/>
      <c r="J810" s="6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>
      <c r="A811" s="5"/>
      <c r="B811" s="5"/>
      <c r="C811" s="5"/>
      <c r="D811" s="5"/>
      <c r="E811" s="6"/>
      <c r="F811" s="6"/>
      <c r="G811" s="6"/>
      <c r="H811" s="6"/>
      <c r="I811" s="6"/>
      <c r="J811" s="6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>
      <c r="A812" s="5"/>
      <c r="B812" s="5"/>
      <c r="C812" s="5"/>
      <c r="D812" s="5"/>
      <c r="E812" s="6"/>
      <c r="F812" s="6"/>
      <c r="G812" s="6"/>
      <c r="H812" s="6"/>
      <c r="I812" s="6"/>
      <c r="J812" s="6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>
      <c r="A813" s="5"/>
      <c r="B813" s="5"/>
      <c r="C813" s="5"/>
      <c r="D813" s="5"/>
      <c r="E813" s="6"/>
      <c r="F813" s="6"/>
      <c r="G813" s="6"/>
      <c r="H813" s="6"/>
      <c r="I813" s="6"/>
      <c r="J813" s="6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>
      <c r="A814" s="5"/>
      <c r="B814" s="5"/>
      <c r="C814" s="5"/>
      <c r="D814" s="5"/>
      <c r="E814" s="6"/>
      <c r="F814" s="6"/>
      <c r="G814" s="6"/>
      <c r="H814" s="6"/>
      <c r="I814" s="6"/>
      <c r="J814" s="6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>
      <c r="A815" s="5"/>
      <c r="B815" s="5"/>
      <c r="C815" s="5"/>
      <c r="D815" s="5"/>
      <c r="E815" s="6"/>
      <c r="F815" s="6"/>
      <c r="G815" s="6"/>
      <c r="H815" s="6"/>
      <c r="I815" s="6"/>
      <c r="J815" s="6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>
      <c r="A816" s="5"/>
      <c r="B816" s="5"/>
      <c r="C816" s="5"/>
      <c r="D816" s="5"/>
      <c r="E816" s="6"/>
      <c r="F816" s="6"/>
      <c r="G816" s="6"/>
      <c r="H816" s="6"/>
      <c r="I816" s="6"/>
      <c r="J816" s="6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>
      <c r="A817" s="5"/>
      <c r="B817" s="5"/>
      <c r="C817" s="5"/>
      <c r="D817" s="5"/>
      <c r="E817" s="6"/>
      <c r="F817" s="6"/>
      <c r="G817" s="6"/>
      <c r="H817" s="6"/>
      <c r="I817" s="6"/>
      <c r="J817" s="6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>
      <c r="A818" s="5"/>
      <c r="B818" s="5"/>
      <c r="C818" s="5"/>
      <c r="D818" s="5"/>
      <c r="E818" s="6"/>
      <c r="F818" s="6"/>
      <c r="G818" s="6"/>
      <c r="H818" s="6"/>
      <c r="I818" s="6"/>
      <c r="J818" s="6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>
      <c r="A819" s="5"/>
      <c r="B819" s="5"/>
      <c r="C819" s="5"/>
      <c r="D819" s="5"/>
      <c r="E819" s="6"/>
      <c r="F819" s="6"/>
      <c r="G819" s="6"/>
      <c r="H819" s="6"/>
      <c r="I819" s="6"/>
      <c r="J819" s="6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>
      <c r="A820" s="5"/>
      <c r="B820" s="5"/>
      <c r="C820" s="5"/>
      <c r="D820" s="5"/>
      <c r="E820" s="6"/>
      <c r="F820" s="6"/>
      <c r="G820" s="6"/>
      <c r="H820" s="6"/>
      <c r="I820" s="6"/>
      <c r="J820" s="6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>
      <c r="A821" s="5"/>
      <c r="B821" s="5"/>
      <c r="C821" s="5"/>
      <c r="D821" s="5"/>
      <c r="E821" s="6"/>
      <c r="F821" s="6"/>
      <c r="G821" s="6"/>
      <c r="H821" s="6"/>
      <c r="I821" s="6"/>
      <c r="J821" s="6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>
      <c r="A822" s="5"/>
      <c r="B822" s="5"/>
      <c r="C822" s="5"/>
      <c r="D822" s="5"/>
      <c r="E822" s="6"/>
      <c r="F822" s="6"/>
      <c r="G822" s="6"/>
      <c r="H822" s="6"/>
      <c r="I822" s="6"/>
      <c r="J822" s="6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>
      <c r="A823" s="5"/>
      <c r="B823" s="5"/>
      <c r="C823" s="5"/>
      <c r="D823" s="5"/>
      <c r="E823" s="6"/>
      <c r="F823" s="6"/>
      <c r="G823" s="6"/>
      <c r="H823" s="6"/>
      <c r="I823" s="6"/>
      <c r="J823" s="6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>
      <c r="A824" s="5"/>
      <c r="B824" s="5"/>
      <c r="C824" s="5"/>
      <c r="D824" s="5"/>
      <c r="E824" s="6"/>
      <c r="F824" s="6"/>
      <c r="G824" s="6"/>
      <c r="H824" s="6"/>
      <c r="I824" s="6"/>
      <c r="J824" s="6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>
      <c r="A825" s="5"/>
      <c r="B825" s="5"/>
      <c r="C825" s="5"/>
      <c r="D825" s="5"/>
      <c r="E825" s="6"/>
      <c r="F825" s="6"/>
      <c r="G825" s="6"/>
      <c r="H825" s="6"/>
      <c r="I825" s="6"/>
      <c r="J825" s="6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>
      <c r="A826" s="5"/>
      <c r="B826" s="5"/>
      <c r="C826" s="5"/>
      <c r="D826" s="5"/>
      <c r="E826" s="6"/>
      <c r="F826" s="6"/>
      <c r="G826" s="6"/>
      <c r="H826" s="6"/>
      <c r="I826" s="6"/>
      <c r="J826" s="6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>
      <c r="A827" s="5"/>
      <c r="B827" s="5"/>
      <c r="C827" s="5"/>
      <c r="D827" s="5"/>
      <c r="E827" s="6"/>
      <c r="F827" s="6"/>
      <c r="G827" s="6"/>
      <c r="H827" s="6"/>
      <c r="I827" s="6"/>
      <c r="J827" s="6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>
      <c r="A828" s="5"/>
      <c r="B828" s="5"/>
      <c r="C828" s="5"/>
      <c r="D828" s="5"/>
      <c r="E828" s="6"/>
      <c r="F828" s="6"/>
      <c r="G828" s="6"/>
      <c r="H828" s="6"/>
      <c r="I828" s="6"/>
      <c r="J828" s="6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>
      <c r="A829" s="5"/>
      <c r="B829" s="5"/>
      <c r="C829" s="5"/>
      <c r="D829" s="5"/>
      <c r="E829" s="6"/>
      <c r="F829" s="6"/>
      <c r="G829" s="6"/>
      <c r="H829" s="6"/>
      <c r="I829" s="6"/>
      <c r="J829" s="6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>
      <c r="A830" s="5"/>
      <c r="B830" s="5"/>
      <c r="C830" s="5"/>
      <c r="D830" s="5"/>
      <c r="E830" s="6"/>
      <c r="F830" s="6"/>
      <c r="G830" s="6"/>
      <c r="H830" s="6"/>
      <c r="I830" s="6"/>
      <c r="J830" s="6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>
      <c r="A831" s="5"/>
      <c r="B831" s="5"/>
      <c r="C831" s="5"/>
      <c r="D831" s="5"/>
      <c r="E831" s="6"/>
      <c r="F831" s="6"/>
      <c r="G831" s="6"/>
      <c r="H831" s="6"/>
      <c r="I831" s="6"/>
      <c r="J831" s="6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>
      <c r="A832" s="5"/>
      <c r="B832" s="5"/>
      <c r="C832" s="5"/>
      <c r="D832" s="5"/>
      <c r="E832" s="6"/>
      <c r="F832" s="6"/>
      <c r="G832" s="6"/>
      <c r="H832" s="6"/>
      <c r="I832" s="6"/>
      <c r="J832" s="6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>
      <c r="A833" s="5"/>
      <c r="B833" s="5"/>
      <c r="C833" s="5"/>
      <c r="D833" s="5"/>
      <c r="E833" s="6"/>
      <c r="F833" s="6"/>
      <c r="G833" s="6"/>
      <c r="H833" s="6"/>
      <c r="I833" s="6"/>
      <c r="J833" s="6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>
      <c r="A834" s="5"/>
      <c r="B834" s="5"/>
      <c r="C834" s="5"/>
      <c r="D834" s="5"/>
      <c r="E834" s="6"/>
      <c r="F834" s="6"/>
      <c r="G834" s="6"/>
      <c r="H834" s="6"/>
      <c r="I834" s="6"/>
      <c r="J834" s="6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>
      <c r="A835" s="5"/>
      <c r="B835" s="5"/>
      <c r="C835" s="5"/>
      <c r="D835" s="5"/>
      <c r="E835" s="6"/>
      <c r="F835" s="6"/>
      <c r="G835" s="6"/>
      <c r="H835" s="6"/>
      <c r="I835" s="6"/>
      <c r="J835" s="6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>
      <c r="A836" s="5"/>
      <c r="B836" s="5"/>
      <c r="C836" s="5"/>
      <c r="D836" s="5"/>
      <c r="E836" s="6"/>
      <c r="F836" s="6"/>
      <c r="G836" s="6"/>
      <c r="H836" s="6"/>
      <c r="I836" s="6"/>
      <c r="J836" s="6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>
      <c r="A837" s="5"/>
      <c r="B837" s="5"/>
      <c r="C837" s="5"/>
      <c r="D837" s="5"/>
      <c r="E837" s="6"/>
      <c r="F837" s="6"/>
      <c r="G837" s="6"/>
      <c r="H837" s="6"/>
      <c r="I837" s="6"/>
      <c r="J837" s="6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>
      <c r="A838" s="5"/>
      <c r="B838" s="5"/>
      <c r="C838" s="5"/>
      <c r="D838" s="5"/>
      <c r="E838" s="6"/>
      <c r="F838" s="6"/>
      <c r="G838" s="6"/>
      <c r="H838" s="6"/>
      <c r="I838" s="6"/>
      <c r="J838" s="6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>
      <c r="A839" s="5"/>
      <c r="B839" s="5"/>
      <c r="C839" s="5"/>
      <c r="D839" s="5"/>
      <c r="E839" s="6"/>
      <c r="F839" s="6"/>
      <c r="G839" s="6"/>
      <c r="H839" s="6"/>
      <c r="I839" s="6"/>
      <c r="J839" s="6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>
      <c r="A840" s="5"/>
      <c r="B840" s="5"/>
      <c r="C840" s="5"/>
      <c r="D840" s="5"/>
      <c r="E840" s="6"/>
      <c r="F840" s="6"/>
      <c r="G840" s="6"/>
      <c r="H840" s="6"/>
      <c r="I840" s="6"/>
      <c r="J840" s="6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>
      <c r="A841" s="5"/>
      <c r="B841" s="5"/>
      <c r="C841" s="5"/>
      <c r="D841" s="5"/>
      <c r="E841" s="6"/>
      <c r="F841" s="6"/>
      <c r="G841" s="6"/>
      <c r="H841" s="6"/>
      <c r="I841" s="6"/>
      <c r="J841" s="6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>
      <c r="A842" s="5"/>
      <c r="B842" s="5"/>
      <c r="C842" s="5"/>
      <c r="D842" s="5"/>
      <c r="E842" s="6"/>
      <c r="F842" s="6"/>
      <c r="G842" s="6"/>
      <c r="H842" s="6"/>
      <c r="I842" s="6"/>
      <c r="J842" s="6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>
      <c r="A843" s="5"/>
      <c r="B843" s="5"/>
      <c r="C843" s="5"/>
      <c r="D843" s="5"/>
      <c r="E843" s="6"/>
      <c r="F843" s="6"/>
      <c r="G843" s="6"/>
      <c r="H843" s="6"/>
      <c r="I843" s="6"/>
      <c r="J843" s="6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>
      <c r="A844" s="5"/>
      <c r="B844" s="5"/>
      <c r="C844" s="5"/>
      <c r="D844" s="5"/>
      <c r="E844" s="6"/>
      <c r="F844" s="6"/>
      <c r="G844" s="6"/>
      <c r="H844" s="6"/>
      <c r="I844" s="6"/>
      <c r="J844" s="6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>
      <c r="A845" s="5"/>
      <c r="B845" s="5"/>
      <c r="C845" s="5"/>
      <c r="D845" s="5"/>
      <c r="E845" s="6"/>
      <c r="F845" s="6"/>
      <c r="G845" s="6"/>
      <c r="H845" s="6"/>
      <c r="I845" s="6"/>
      <c r="J845" s="6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>
      <c r="A846" s="5"/>
      <c r="B846" s="5"/>
      <c r="C846" s="5"/>
      <c r="D846" s="5"/>
      <c r="E846" s="6"/>
      <c r="F846" s="6"/>
      <c r="G846" s="6"/>
      <c r="H846" s="6"/>
      <c r="I846" s="6"/>
      <c r="J846" s="6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>
      <c r="A847" s="5"/>
      <c r="B847" s="5"/>
      <c r="C847" s="5"/>
      <c r="D847" s="5"/>
      <c r="E847" s="6"/>
      <c r="F847" s="6"/>
      <c r="G847" s="6"/>
      <c r="H847" s="6"/>
      <c r="I847" s="6"/>
      <c r="J847" s="6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>
      <c r="A848" s="5"/>
      <c r="B848" s="5"/>
      <c r="C848" s="5"/>
      <c r="D848" s="5"/>
      <c r="E848" s="6"/>
      <c r="F848" s="6"/>
      <c r="G848" s="6"/>
      <c r="H848" s="6"/>
      <c r="I848" s="6"/>
      <c r="J848" s="6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>
      <c r="A849" s="5"/>
      <c r="B849" s="5"/>
      <c r="C849" s="5"/>
      <c r="D849" s="5"/>
      <c r="E849" s="6"/>
      <c r="F849" s="6"/>
      <c r="G849" s="6"/>
      <c r="H849" s="6"/>
      <c r="I849" s="6"/>
      <c r="J849" s="6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>
      <c r="A850" s="5"/>
      <c r="B850" s="5"/>
      <c r="C850" s="5"/>
      <c r="D850" s="5"/>
      <c r="E850" s="6"/>
      <c r="F850" s="6"/>
      <c r="G850" s="6"/>
      <c r="H850" s="6"/>
      <c r="I850" s="6"/>
      <c r="J850" s="6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>
      <c r="A851" s="5"/>
      <c r="B851" s="5"/>
      <c r="C851" s="5"/>
      <c r="D851" s="5"/>
      <c r="E851" s="6"/>
      <c r="F851" s="6"/>
      <c r="G851" s="6"/>
      <c r="H851" s="6"/>
      <c r="I851" s="6"/>
      <c r="J851" s="6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>
      <c r="A852" s="5"/>
      <c r="B852" s="5"/>
      <c r="C852" s="5"/>
      <c r="D852" s="5"/>
      <c r="E852" s="6"/>
      <c r="F852" s="6"/>
      <c r="G852" s="6"/>
      <c r="H852" s="6"/>
      <c r="I852" s="6"/>
      <c r="J852" s="6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>
      <c r="A853" s="5"/>
      <c r="B853" s="5"/>
      <c r="C853" s="5"/>
      <c r="D853" s="5"/>
      <c r="E853" s="6"/>
      <c r="F853" s="6"/>
      <c r="G853" s="6"/>
      <c r="H853" s="6"/>
      <c r="I853" s="6"/>
      <c r="J853" s="6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>
      <c r="A854" s="5"/>
      <c r="B854" s="5"/>
      <c r="C854" s="5"/>
      <c r="D854" s="5"/>
      <c r="E854" s="6"/>
      <c r="F854" s="6"/>
      <c r="G854" s="6"/>
      <c r="H854" s="6"/>
      <c r="I854" s="6"/>
      <c r="J854" s="6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>
      <c r="A855" s="5"/>
      <c r="B855" s="5"/>
      <c r="C855" s="5"/>
      <c r="D855" s="5"/>
      <c r="E855" s="6"/>
      <c r="F855" s="6"/>
      <c r="G855" s="6"/>
      <c r="H855" s="6"/>
      <c r="I855" s="6"/>
      <c r="J855" s="6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>
      <c r="A856" s="5"/>
      <c r="B856" s="5"/>
      <c r="C856" s="5"/>
      <c r="D856" s="5"/>
      <c r="E856" s="6"/>
      <c r="F856" s="6"/>
      <c r="G856" s="6"/>
      <c r="H856" s="6"/>
      <c r="I856" s="6"/>
      <c r="J856" s="6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>
      <c r="A857" s="5"/>
      <c r="B857" s="5"/>
      <c r="C857" s="5"/>
      <c r="D857" s="5"/>
      <c r="E857" s="6"/>
      <c r="F857" s="6"/>
      <c r="G857" s="6"/>
      <c r="H857" s="6"/>
      <c r="I857" s="6"/>
      <c r="J857" s="6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>
      <c r="A858" s="5"/>
      <c r="B858" s="5"/>
      <c r="C858" s="5"/>
      <c r="D858" s="5"/>
      <c r="E858" s="6"/>
      <c r="F858" s="6"/>
      <c r="G858" s="6"/>
      <c r="H858" s="6"/>
      <c r="I858" s="6"/>
      <c r="J858" s="6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>
      <c r="A859" s="5"/>
      <c r="B859" s="5"/>
      <c r="C859" s="5"/>
      <c r="D859" s="5"/>
      <c r="E859" s="6"/>
      <c r="F859" s="6"/>
      <c r="G859" s="6"/>
      <c r="H859" s="6"/>
      <c r="I859" s="6"/>
      <c r="J859" s="6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>
      <c r="A860" s="5"/>
      <c r="B860" s="5"/>
      <c r="C860" s="5"/>
      <c r="D860" s="5"/>
      <c r="E860" s="6"/>
      <c r="F860" s="6"/>
      <c r="G860" s="6"/>
      <c r="H860" s="6"/>
      <c r="I860" s="6"/>
      <c r="J860" s="6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>
      <c r="A861" s="5"/>
      <c r="B861" s="5"/>
      <c r="C861" s="5"/>
      <c r="D861" s="5"/>
      <c r="E861" s="6"/>
      <c r="F861" s="6"/>
      <c r="G861" s="6"/>
      <c r="H861" s="6"/>
      <c r="I861" s="6"/>
      <c r="J861" s="6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>
      <c r="A862" s="5"/>
      <c r="B862" s="5"/>
      <c r="C862" s="5"/>
      <c r="D862" s="5"/>
      <c r="E862" s="6"/>
      <c r="F862" s="6"/>
      <c r="G862" s="6"/>
      <c r="H862" s="6"/>
      <c r="I862" s="6"/>
      <c r="J862" s="6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>
      <c r="A863" s="5"/>
      <c r="B863" s="5"/>
      <c r="C863" s="5"/>
      <c r="D863" s="5"/>
      <c r="E863" s="6"/>
      <c r="F863" s="6"/>
      <c r="G863" s="6"/>
      <c r="H863" s="6"/>
      <c r="I863" s="6"/>
      <c r="J863" s="6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>
      <c r="A864" s="5"/>
      <c r="B864" s="5"/>
      <c r="C864" s="5"/>
      <c r="D864" s="5"/>
      <c r="E864" s="6"/>
      <c r="F864" s="6"/>
      <c r="G864" s="6"/>
      <c r="H864" s="6"/>
      <c r="I864" s="6"/>
      <c r="J864" s="6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>
      <c r="A865" s="5"/>
      <c r="B865" s="5"/>
      <c r="C865" s="5"/>
      <c r="D865" s="5"/>
      <c r="E865" s="6"/>
      <c r="F865" s="6"/>
      <c r="G865" s="6"/>
      <c r="H865" s="6"/>
      <c r="I865" s="6"/>
      <c r="J865" s="6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>
      <c r="A866" s="5"/>
      <c r="B866" s="5"/>
      <c r="C866" s="5"/>
      <c r="D866" s="5"/>
      <c r="E866" s="6"/>
      <c r="F866" s="6"/>
      <c r="G866" s="6"/>
      <c r="H866" s="6"/>
      <c r="I866" s="6"/>
      <c r="J866" s="6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>
      <c r="A867" s="5"/>
      <c r="B867" s="5"/>
      <c r="C867" s="5"/>
      <c r="D867" s="5"/>
      <c r="E867" s="6"/>
      <c r="F867" s="6"/>
      <c r="G867" s="6"/>
      <c r="H867" s="6"/>
      <c r="I867" s="6"/>
      <c r="J867" s="6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>
      <c r="A868" s="5"/>
      <c r="B868" s="5"/>
      <c r="C868" s="5"/>
      <c r="D868" s="5"/>
      <c r="E868" s="6"/>
      <c r="F868" s="6"/>
      <c r="G868" s="6"/>
      <c r="H868" s="6"/>
      <c r="I868" s="6"/>
      <c r="J868" s="6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>
      <c r="A869" s="5"/>
      <c r="B869" s="5"/>
      <c r="C869" s="5"/>
      <c r="D869" s="5"/>
      <c r="E869" s="6"/>
      <c r="F869" s="6"/>
      <c r="G869" s="6"/>
      <c r="H869" s="6"/>
      <c r="I869" s="6"/>
      <c r="J869" s="6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>
      <c r="A870" s="5"/>
      <c r="B870" s="5"/>
      <c r="C870" s="5"/>
      <c r="D870" s="5"/>
      <c r="E870" s="6"/>
      <c r="F870" s="6"/>
      <c r="G870" s="6"/>
      <c r="H870" s="6"/>
      <c r="I870" s="6"/>
      <c r="J870" s="6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>
      <c r="A871" s="5"/>
      <c r="B871" s="5"/>
      <c r="C871" s="5"/>
      <c r="D871" s="5"/>
      <c r="E871" s="6"/>
      <c r="F871" s="6"/>
      <c r="G871" s="6"/>
      <c r="H871" s="6"/>
      <c r="I871" s="6"/>
      <c r="J871" s="6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>
      <c r="A872" s="5"/>
      <c r="B872" s="5"/>
      <c r="C872" s="5"/>
      <c r="D872" s="5"/>
      <c r="E872" s="6"/>
      <c r="F872" s="6"/>
      <c r="G872" s="6"/>
      <c r="H872" s="6"/>
      <c r="I872" s="6"/>
      <c r="J872" s="6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>
      <c r="A873" s="5"/>
      <c r="B873" s="5"/>
      <c r="C873" s="5"/>
      <c r="D873" s="5"/>
      <c r="E873" s="6"/>
      <c r="F873" s="6"/>
      <c r="G873" s="6"/>
      <c r="H873" s="6"/>
      <c r="I873" s="6"/>
      <c r="J873" s="6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>
      <c r="A874" s="5"/>
      <c r="B874" s="5"/>
      <c r="C874" s="5"/>
      <c r="D874" s="5"/>
      <c r="E874" s="6"/>
      <c r="F874" s="6"/>
      <c r="G874" s="6"/>
      <c r="H874" s="6"/>
      <c r="I874" s="6"/>
      <c r="J874" s="6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>
      <c r="A875" s="5"/>
      <c r="B875" s="5"/>
      <c r="C875" s="5"/>
      <c r="D875" s="5"/>
      <c r="E875" s="6"/>
      <c r="F875" s="6"/>
      <c r="G875" s="6"/>
      <c r="H875" s="6"/>
      <c r="I875" s="6"/>
      <c r="J875" s="6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>
      <c r="A876" s="5"/>
      <c r="B876" s="5"/>
      <c r="C876" s="5"/>
      <c r="D876" s="5"/>
      <c r="E876" s="6"/>
      <c r="F876" s="6"/>
      <c r="G876" s="6"/>
      <c r="H876" s="6"/>
      <c r="I876" s="6"/>
      <c r="J876" s="6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>
      <c r="A877" s="5"/>
      <c r="B877" s="5"/>
      <c r="C877" s="5"/>
      <c r="D877" s="5"/>
      <c r="E877" s="6"/>
      <c r="F877" s="6"/>
      <c r="G877" s="6"/>
      <c r="H877" s="6"/>
      <c r="I877" s="6"/>
      <c r="J877" s="6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>
      <c r="A878" s="5"/>
      <c r="B878" s="5"/>
      <c r="C878" s="5"/>
      <c r="D878" s="5"/>
      <c r="E878" s="6"/>
      <c r="F878" s="6"/>
      <c r="G878" s="6"/>
      <c r="H878" s="6"/>
      <c r="I878" s="6"/>
      <c r="J878" s="6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>
      <c r="A879" s="5"/>
      <c r="B879" s="5"/>
      <c r="C879" s="5"/>
      <c r="D879" s="5"/>
      <c r="E879" s="6"/>
      <c r="F879" s="6"/>
      <c r="G879" s="6"/>
      <c r="H879" s="6"/>
      <c r="I879" s="6"/>
      <c r="J879" s="6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>
      <c r="A880" s="5"/>
      <c r="B880" s="5"/>
      <c r="C880" s="5"/>
      <c r="D880" s="5"/>
      <c r="E880" s="6"/>
      <c r="F880" s="6"/>
      <c r="G880" s="6"/>
      <c r="H880" s="6"/>
      <c r="I880" s="6"/>
      <c r="J880" s="6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>
      <c r="A881" s="5"/>
      <c r="B881" s="5"/>
      <c r="C881" s="5"/>
      <c r="D881" s="5"/>
      <c r="E881" s="6"/>
      <c r="F881" s="6"/>
      <c r="G881" s="6"/>
      <c r="H881" s="6"/>
      <c r="I881" s="6"/>
      <c r="J881" s="6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>
      <c r="A882" s="5"/>
      <c r="B882" s="5"/>
      <c r="C882" s="5"/>
      <c r="D882" s="5"/>
      <c r="E882" s="6"/>
      <c r="F882" s="6"/>
      <c r="G882" s="6"/>
      <c r="H882" s="6"/>
      <c r="I882" s="6"/>
      <c r="J882" s="6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>
      <c r="A883" s="5"/>
      <c r="B883" s="5"/>
      <c r="C883" s="5"/>
      <c r="D883" s="5"/>
      <c r="E883" s="6"/>
      <c r="F883" s="6"/>
      <c r="G883" s="6"/>
      <c r="H883" s="6"/>
      <c r="I883" s="6"/>
      <c r="J883" s="6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>
      <c r="A884" s="5"/>
      <c r="B884" s="5"/>
      <c r="C884" s="5"/>
      <c r="D884" s="5"/>
      <c r="E884" s="6"/>
      <c r="F884" s="6"/>
      <c r="G884" s="6"/>
      <c r="H884" s="6"/>
      <c r="I884" s="6"/>
      <c r="J884" s="6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>
      <c r="A885" s="5"/>
      <c r="B885" s="5"/>
      <c r="C885" s="5"/>
      <c r="D885" s="5"/>
      <c r="E885" s="6"/>
      <c r="F885" s="6"/>
      <c r="G885" s="6"/>
      <c r="H885" s="6"/>
      <c r="I885" s="6"/>
      <c r="J885" s="6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>
      <c r="A886" s="5"/>
      <c r="B886" s="5"/>
      <c r="C886" s="5"/>
      <c r="D886" s="5"/>
      <c r="E886" s="6"/>
      <c r="F886" s="6"/>
      <c r="G886" s="6"/>
      <c r="H886" s="6"/>
      <c r="I886" s="6"/>
      <c r="J886" s="6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>
      <c r="A887" s="5"/>
      <c r="B887" s="5"/>
      <c r="C887" s="5"/>
      <c r="D887" s="5"/>
      <c r="E887" s="6"/>
      <c r="F887" s="6"/>
      <c r="G887" s="6"/>
      <c r="H887" s="6"/>
      <c r="I887" s="6"/>
      <c r="J887" s="6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>
      <c r="A888" s="5"/>
      <c r="B888" s="5"/>
      <c r="C888" s="5"/>
      <c r="D888" s="5"/>
      <c r="E888" s="6"/>
      <c r="F888" s="6"/>
      <c r="G888" s="6"/>
      <c r="H888" s="6"/>
      <c r="I888" s="6"/>
      <c r="J888" s="6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>
      <c r="A889" s="5"/>
      <c r="B889" s="5"/>
      <c r="C889" s="5"/>
      <c r="D889" s="5"/>
      <c r="E889" s="6"/>
      <c r="F889" s="6"/>
      <c r="G889" s="6"/>
      <c r="H889" s="6"/>
      <c r="I889" s="6"/>
      <c r="J889" s="6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>
      <c r="A890" s="5"/>
      <c r="B890" s="5"/>
      <c r="C890" s="5"/>
      <c r="D890" s="5"/>
      <c r="E890" s="6"/>
      <c r="F890" s="6"/>
      <c r="G890" s="6"/>
      <c r="H890" s="6"/>
      <c r="I890" s="6"/>
      <c r="J890" s="6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>
      <c r="A891" s="5"/>
      <c r="B891" s="5"/>
      <c r="C891" s="5"/>
      <c r="D891" s="5"/>
      <c r="E891" s="6"/>
      <c r="F891" s="6"/>
      <c r="G891" s="6"/>
      <c r="H891" s="6"/>
      <c r="I891" s="6"/>
      <c r="J891" s="6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>
      <c r="A892" s="5"/>
      <c r="B892" s="5"/>
      <c r="C892" s="5"/>
      <c r="D892" s="5"/>
      <c r="E892" s="6"/>
      <c r="F892" s="6"/>
      <c r="G892" s="6"/>
      <c r="H892" s="6"/>
      <c r="I892" s="6"/>
      <c r="J892" s="6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>
      <c r="A893" s="5"/>
      <c r="B893" s="5"/>
      <c r="C893" s="5"/>
      <c r="D893" s="5"/>
      <c r="E893" s="6"/>
      <c r="F893" s="6"/>
      <c r="G893" s="6"/>
      <c r="H893" s="6"/>
      <c r="I893" s="6"/>
      <c r="J893" s="6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>
      <c r="A894" s="5"/>
      <c r="B894" s="5"/>
      <c r="C894" s="5"/>
      <c r="D894" s="5"/>
      <c r="E894" s="6"/>
      <c r="F894" s="6"/>
      <c r="G894" s="6"/>
      <c r="H894" s="6"/>
      <c r="I894" s="6"/>
      <c r="J894" s="6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>
      <c r="A895" s="5"/>
      <c r="B895" s="5"/>
      <c r="C895" s="5"/>
      <c r="D895" s="5"/>
      <c r="E895" s="6"/>
      <c r="F895" s="6"/>
      <c r="G895" s="6"/>
      <c r="H895" s="6"/>
      <c r="I895" s="6"/>
      <c r="J895" s="6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>
      <c r="A896" s="5"/>
      <c r="B896" s="5"/>
      <c r="C896" s="5"/>
      <c r="D896" s="5"/>
      <c r="E896" s="6"/>
      <c r="F896" s="6"/>
      <c r="G896" s="6"/>
      <c r="H896" s="6"/>
      <c r="I896" s="6"/>
      <c r="J896" s="6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>
      <c r="A897" s="5"/>
      <c r="B897" s="5"/>
      <c r="C897" s="5"/>
      <c r="D897" s="5"/>
      <c r="E897" s="6"/>
      <c r="F897" s="6"/>
      <c r="G897" s="6"/>
      <c r="H897" s="6"/>
      <c r="I897" s="6"/>
      <c r="J897" s="6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>
      <c r="A898" s="5"/>
      <c r="B898" s="5"/>
      <c r="C898" s="5"/>
      <c r="D898" s="5"/>
      <c r="E898" s="6"/>
      <c r="F898" s="6"/>
      <c r="G898" s="6"/>
      <c r="H898" s="6"/>
      <c r="I898" s="6"/>
      <c r="J898" s="6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>
      <c r="A899" s="5"/>
      <c r="B899" s="5"/>
      <c r="C899" s="5"/>
      <c r="D899" s="5"/>
      <c r="E899" s="6"/>
      <c r="F899" s="6"/>
      <c r="G899" s="6"/>
      <c r="H899" s="6"/>
      <c r="I899" s="6"/>
      <c r="J899" s="6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>
      <c r="A900" s="5"/>
      <c r="B900" s="5"/>
      <c r="C900" s="5"/>
      <c r="D900" s="5"/>
      <c r="E900" s="6"/>
      <c r="F900" s="6"/>
      <c r="G900" s="6"/>
      <c r="H900" s="6"/>
      <c r="I900" s="6"/>
      <c r="J900" s="6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>
      <c r="A901" s="5"/>
      <c r="B901" s="5"/>
      <c r="C901" s="5"/>
      <c r="D901" s="5"/>
      <c r="E901" s="6"/>
      <c r="F901" s="6"/>
      <c r="G901" s="6"/>
      <c r="H901" s="6"/>
      <c r="I901" s="6"/>
      <c r="J901" s="6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>
      <c r="A902" s="5"/>
      <c r="B902" s="5"/>
      <c r="C902" s="5"/>
      <c r="D902" s="5"/>
      <c r="E902" s="6"/>
      <c r="F902" s="6"/>
      <c r="G902" s="6"/>
      <c r="H902" s="6"/>
      <c r="I902" s="6"/>
      <c r="J902" s="6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>
      <c r="A903" s="5"/>
      <c r="B903" s="5"/>
      <c r="C903" s="5"/>
      <c r="D903" s="5"/>
      <c r="E903" s="6"/>
      <c r="F903" s="6"/>
      <c r="G903" s="6"/>
      <c r="H903" s="6"/>
      <c r="I903" s="6"/>
      <c r="J903" s="6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>
      <c r="A904" s="5"/>
      <c r="B904" s="5"/>
      <c r="C904" s="5"/>
      <c r="D904" s="5"/>
      <c r="E904" s="6"/>
      <c r="F904" s="6"/>
      <c r="G904" s="6"/>
      <c r="H904" s="6"/>
      <c r="I904" s="6"/>
      <c r="J904" s="6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>
      <c r="A905" s="5"/>
      <c r="B905" s="5"/>
      <c r="C905" s="5"/>
      <c r="D905" s="5"/>
      <c r="E905" s="6"/>
      <c r="F905" s="6"/>
      <c r="G905" s="6"/>
      <c r="H905" s="6"/>
      <c r="I905" s="6"/>
      <c r="J905" s="6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>
      <c r="A906" s="5"/>
      <c r="B906" s="5"/>
      <c r="C906" s="5"/>
      <c r="D906" s="5"/>
      <c r="E906" s="6"/>
      <c r="F906" s="6"/>
      <c r="G906" s="6"/>
      <c r="H906" s="6"/>
      <c r="I906" s="6"/>
      <c r="J906" s="6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>
      <c r="A907" s="5"/>
      <c r="B907" s="5"/>
      <c r="C907" s="5"/>
      <c r="D907" s="5"/>
      <c r="E907" s="6"/>
      <c r="F907" s="6"/>
      <c r="G907" s="6"/>
      <c r="H907" s="6"/>
      <c r="I907" s="6"/>
      <c r="J907" s="6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>
      <c r="A908" s="5"/>
      <c r="B908" s="5"/>
      <c r="C908" s="5"/>
      <c r="D908" s="5"/>
      <c r="E908" s="6"/>
      <c r="F908" s="6"/>
      <c r="G908" s="6"/>
      <c r="H908" s="6"/>
      <c r="I908" s="6"/>
      <c r="J908" s="6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>
      <c r="A909" s="5"/>
      <c r="B909" s="5"/>
      <c r="C909" s="5"/>
      <c r="D909" s="5"/>
      <c r="E909" s="6"/>
      <c r="F909" s="6"/>
      <c r="G909" s="6"/>
      <c r="H909" s="6"/>
      <c r="I909" s="6"/>
      <c r="J909" s="6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>
      <c r="A910" s="5"/>
      <c r="B910" s="5"/>
      <c r="C910" s="5"/>
      <c r="D910" s="5"/>
      <c r="E910" s="6"/>
      <c r="F910" s="6"/>
      <c r="G910" s="6"/>
      <c r="H910" s="6"/>
      <c r="I910" s="6"/>
      <c r="J910" s="6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>
      <c r="A911" s="5"/>
      <c r="B911" s="5"/>
      <c r="C911" s="5"/>
      <c r="D911" s="5"/>
      <c r="E911" s="6"/>
      <c r="F911" s="6"/>
      <c r="G911" s="6"/>
      <c r="H911" s="6"/>
      <c r="I911" s="6"/>
      <c r="J911" s="6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>
      <c r="A912" s="5"/>
      <c r="B912" s="5"/>
      <c r="C912" s="5"/>
      <c r="D912" s="5"/>
      <c r="E912" s="6"/>
      <c r="F912" s="6"/>
      <c r="G912" s="6"/>
      <c r="H912" s="6"/>
      <c r="I912" s="6"/>
      <c r="J912" s="6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>
      <c r="A913" s="5"/>
      <c r="B913" s="5"/>
      <c r="C913" s="5"/>
      <c r="D913" s="5"/>
      <c r="E913" s="6"/>
      <c r="F913" s="6"/>
      <c r="G913" s="6"/>
      <c r="H913" s="6"/>
      <c r="I913" s="6"/>
      <c r="J913" s="6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>
      <c r="A914" s="5"/>
      <c r="B914" s="5"/>
      <c r="C914" s="5"/>
      <c r="D914" s="5"/>
      <c r="E914" s="6"/>
      <c r="F914" s="6"/>
      <c r="G914" s="6"/>
      <c r="H914" s="6"/>
      <c r="I914" s="6"/>
      <c r="J914" s="6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>
      <c r="A915" s="5"/>
      <c r="B915" s="5"/>
      <c r="C915" s="5"/>
      <c r="D915" s="5"/>
      <c r="E915" s="6"/>
      <c r="F915" s="6"/>
      <c r="G915" s="6"/>
      <c r="H915" s="6"/>
      <c r="I915" s="6"/>
      <c r="J915" s="6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>
      <c r="A916" s="5"/>
      <c r="B916" s="5"/>
      <c r="C916" s="5"/>
      <c r="D916" s="5"/>
      <c r="E916" s="6"/>
      <c r="F916" s="6"/>
      <c r="G916" s="6"/>
      <c r="H916" s="6"/>
      <c r="I916" s="6"/>
      <c r="J916" s="6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>
      <c r="A917" s="5"/>
      <c r="B917" s="5"/>
      <c r="C917" s="5"/>
      <c r="D917" s="5"/>
      <c r="E917" s="6"/>
      <c r="F917" s="6"/>
      <c r="G917" s="6"/>
      <c r="H917" s="6"/>
      <c r="I917" s="6"/>
      <c r="J917" s="6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>
      <c r="A918" s="5"/>
      <c r="B918" s="5"/>
      <c r="C918" s="5"/>
      <c r="D918" s="5"/>
      <c r="E918" s="6"/>
      <c r="F918" s="6"/>
      <c r="G918" s="6"/>
      <c r="H918" s="6"/>
      <c r="I918" s="6"/>
      <c r="J918" s="6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>
      <c r="A919" s="5"/>
      <c r="B919" s="5"/>
      <c r="C919" s="5"/>
      <c r="D919" s="5"/>
      <c r="E919" s="6"/>
      <c r="F919" s="6"/>
      <c r="G919" s="6"/>
      <c r="H919" s="6"/>
      <c r="I919" s="6"/>
      <c r="J919" s="6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>
      <c r="A920" s="5"/>
      <c r="B920" s="5"/>
      <c r="C920" s="5"/>
      <c r="D920" s="5"/>
      <c r="E920" s="6"/>
      <c r="F920" s="6"/>
      <c r="G920" s="6"/>
      <c r="H920" s="6"/>
      <c r="I920" s="6"/>
      <c r="J920" s="6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>
      <c r="A921" s="5"/>
      <c r="B921" s="5"/>
      <c r="C921" s="5"/>
      <c r="D921" s="5"/>
      <c r="E921" s="6"/>
      <c r="F921" s="6"/>
      <c r="G921" s="6"/>
      <c r="H921" s="6"/>
      <c r="I921" s="6"/>
      <c r="J921" s="6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>
      <c r="A922" s="5"/>
      <c r="B922" s="5"/>
      <c r="C922" s="5"/>
      <c r="D922" s="5"/>
      <c r="E922" s="6"/>
      <c r="F922" s="6"/>
      <c r="G922" s="6"/>
      <c r="H922" s="6"/>
      <c r="I922" s="6"/>
      <c r="J922" s="6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>
      <c r="A923" s="5"/>
      <c r="B923" s="5"/>
      <c r="C923" s="5"/>
      <c r="D923" s="5"/>
      <c r="E923" s="6"/>
      <c r="F923" s="6"/>
      <c r="G923" s="6"/>
      <c r="H923" s="6"/>
      <c r="I923" s="6"/>
      <c r="J923" s="6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>
      <c r="A924" s="5"/>
      <c r="B924" s="5"/>
      <c r="C924" s="5"/>
      <c r="D924" s="5"/>
      <c r="E924" s="6"/>
      <c r="F924" s="6"/>
      <c r="G924" s="6"/>
      <c r="H924" s="6"/>
      <c r="I924" s="6"/>
      <c r="J924" s="6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>
      <c r="A925" s="5"/>
      <c r="B925" s="5"/>
      <c r="C925" s="5"/>
      <c r="D925" s="5"/>
      <c r="E925" s="6"/>
      <c r="F925" s="6"/>
      <c r="G925" s="6"/>
      <c r="H925" s="6"/>
      <c r="I925" s="6"/>
      <c r="J925" s="6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>
      <c r="A926" s="5"/>
      <c r="B926" s="5"/>
      <c r="C926" s="5"/>
      <c r="D926" s="5"/>
      <c r="E926" s="6"/>
      <c r="F926" s="6"/>
      <c r="G926" s="6"/>
      <c r="H926" s="6"/>
      <c r="I926" s="6"/>
      <c r="J926" s="6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>
      <c r="A927" s="5"/>
      <c r="B927" s="5"/>
      <c r="C927" s="5"/>
      <c r="D927" s="5"/>
      <c r="E927" s="6"/>
      <c r="F927" s="6"/>
      <c r="G927" s="6"/>
      <c r="H927" s="6"/>
      <c r="I927" s="6"/>
      <c r="J927" s="6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>
      <c r="A928" s="5"/>
      <c r="B928" s="5"/>
      <c r="C928" s="5"/>
      <c r="D928" s="5"/>
      <c r="E928" s="6"/>
      <c r="F928" s="6"/>
      <c r="G928" s="6"/>
      <c r="H928" s="6"/>
      <c r="I928" s="6"/>
      <c r="J928" s="6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>
      <c r="A929" s="5"/>
      <c r="B929" s="5"/>
      <c r="C929" s="5"/>
      <c r="D929" s="5"/>
      <c r="E929" s="6"/>
      <c r="F929" s="6"/>
      <c r="G929" s="6"/>
      <c r="H929" s="6"/>
      <c r="I929" s="6"/>
      <c r="J929" s="6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>
      <c r="A930" s="5"/>
      <c r="B930" s="5"/>
      <c r="C930" s="5"/>
      <c r="D930" s="5"/>
      <c r="E930" s="6"/>
      <c r="F930" s="6"/>
      <c r="G930" s="6"/>
      <c r="H930" s="6"/>
      <c r="I930" s="6"/>
      <c r="J930" s="6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>
      <c r="A931" s="5"/>
      <c r="B931" s="5"/>
      <c r="C931" s="5"/>
      <c r="D931" s="5"/>
      <c r="E931" s="6"/>
      <c r="F931" s="6"/>
      <c r="G931" s="6"/>
      <c r="H931" s="6"/>
      <c r="I931" s="6"/>
      <c r="J931" s="6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>
      <c r="A932" s="5"/>
      <c r="B932" s="5"/>
      <c r="C932" s="5"/>
      <c r="D932" s="5"/>
      <c r="E932" s="6"/>
      <c r="F932" s="6"/>
      <c r="G932" s="6"/>
      <c r="H932" s="6"/>
      <c r="I932" s="6"/>
      <c r="J932" s="6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>
      <c r="A933" s="5"/>
      <c r="B933" s="5"/>
      <c r="C933" s="5"/>
      <c r="D933" s="5"/>
      <c r="E933" s="6"/>
      <c r="F933" s="6"/>
      <c r="G933" s="6"/>
      <c r="H933" s="6"/>
      <c r="I933" s="6"/>
      <c r="J933" s="6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>
      <c r="A934" s="5"/>
      <c r="B934" s="5"/>
      <c r="C934" s="5"/>
      <c r="D934" s="5"/>
      <c r="E934" s="6"/>
      <c r="F934" s="6"/>
      <c r="G934" s="6"/>
      <c r="H934" s="6"/>
      <c r="I934" s="6"/>
      <c r="J934" s="6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>
      <c r="A935" s="5"/>
      <c r="B935" s="5"/>
      <c r="C935" s="5"/>
      <c r="D935" s="5"/>
      <c r="E935" s="6"/>
      <c r="F935" s="6"/>
      <c r="G935" s="6"/>
      <c r="H935" s="6"/>
      <c r="I935" s="6"/>
      <c r="J935" s="6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>
      <c r="A936" s="5"/>
      <c r="B936" s="5"/>
      <c r="C936" s="5"/>
      <c r="D936" s="5"/>
      <c r="E936" s="6"/>
      <c r="F936" s="6"/>
      <c r="G936" s="6"/>
      <c r="H936" s="6"/>
      <c r="I936" s="6"/>
      <c r="J936" s="6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>
      <c r="A937" s="5"/>
      <c r="B937" s="5"/>
      <c r="C937" s="5"/>
      <c r="D937" s="5"/>
      <c r="E937" s="6"/>
      <c r="F937" s="6"/>
      <c r="G937" s="6"/>
      <c r="H937" s="6"/>
      <c r="I937" s="6"/>
      <c r="J937" s="6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>
      <c r="A938" s="5"/>
      <c r="B938" s="5"/>
      <c r="C938" s="5"/>
      <c r="D938" s="5"/>
      <c r="E938" s="6"/>
      <c r="F938" s="6"/>
      <c r="G938" s="6"/>
      <c r="H938" s="6"/>
      <c r="I938" s="6"/>
      <c r="J938" s="6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>
      <c r="A939" s="5"/>
      <c r="B939" s="5"/>
      <c r="C939" s="5"/>
      <c r="D939" s="5"/>
      <c r="E939" s="6"/>
      <c r="F939" s="6"/>
      <c r="G939" s="6"/>
      <c r="H939" s="6"/>
      <c r="I939" s="6"/>
      <c r="J939" s="6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>
      <c r="A940" s="5"/>
      <c r="B940" s="5"/>
      <c r="C940" s="5"/>
      <c r="D940" s="5"/>
      <c r="E940" s="6"/>
      <c r="F940" s="6"/>
      <c r="G940" s="6"/>
      <c r="H940" s="6"/>
      <c r="I940" s="6"/>
      <c r="J940" s="6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>
      <c r="A941" s="5"/>
      <c r="B941" s="5"/>
      <c r="C941" s="5"/>
      <c r="D941" s="5"/>
      <c r="E941" s="6"/>
      <c r="F941" s="6"/>
      <c r="G941" s="6"/>
      <c r="H941" s="6"/>
      <c r="I941" s="6"/>
      <c r="J941" s="6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>
      <c r="A942" s="5"/>
      <c r="B942" s="5"/>
      <c r="C942" s="5"/>
      <c r="D942" s="5"/>
      <c r="E942" s="6"/>
      <c r="F942" s="6"/>
      <c r="G942" s="6"/>
      <c r="H942" s="6"/>
      <c r="I942" s="6"/>
      <c r="J942" s="6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>
      <c r="A943" s="5"/>
      <c r="B943" s="5"/>
      <c r="C943" s="5"/>
      <c r="D943" s="5"/>
      <c r="E943" s="6"/>
      <c r="F943" s="6"/>
      <c r="G943" s="6"/>
      <c r="H943" s="6"/>
      <c r="I943" s="6"/>
      <c r="J943" s="6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>
      <c r="A944" s="5"/>
      <c r="B944" s="5"/>
      <c r="C944" s="5"/>
      <c r="D944" s="5"/>
      <c r="E944" s="6"/>
      <c r="F944" s="6"/>
      <c r="G944" s="6"/>
      <c r="H944" s="6"/>
      <c r="I944" s="6"/>
      <c r="J944" s="6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>
      <c r="A945" s="5"/>
      <c r="B945" s="5"/>
      <c r="C945" s="5"/>
      <c r="D945" s="5"/>
      <c r="E945" s="6"/>
      <c r="F945" s="6"/>
      <c r="G945" s="6"/>
      <c r="H945" s="6"/>
      <c r="I945" s="6"/>
      <c r="J945" s="6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>
      <c r="A946" s="5"/>
      <c r="B946" s="5"/>
      <c r="C946" s="5"/>
      <c r="D946" s="5"/>
      <c r="E946" s="6"/>
      <c r="F946" s="6"/>
      <c r="G946" s="6"/>
      <c r="H946" s="6"/>
      <c r="I946" s="6"/>
      <c r="J946" s="6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>
      <c r="A947" s="5"/>
      <c r="B947" s="5"/>
      <c r="C947" s="5"/>
      <c r="D947" s="5"/>
      <c r="E947" s="6"/>
      <c r="F947" s="6"/>
      <c r="G947" s="6"/>
      <c r="H947" s="6"/>
      <c r="I947" s="6"/>
      <c r="J947" s="6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>
      <c r="A948" s="5"/>
      <c r="B948" s="5"/>
      <c r="C948" s="5"/>
      <c r="D948" s="5"/>
      <c r="E948" s="6"/>
      <c r="F948" s="6"/>
      <c r="G948" s="6"/>
      <c r="H948" s="6"/>
      <c r="I948" s="6"/>
      <c r="J948" s="6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>
      <c r="A949" s="5"/>
      <c r="B949" s="5"/>
      <c r="C949" s="5"/>
      <c r="D949" s="5"/>
      <c r="E949" s="6"/>
      <c r="F949" s="6"/>
      <c r="G949" s="6"/>
      <c r="H949" s="6"/>
      <c r="I949" s="6"/>
      <c r="J949" s="6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>
      <c r="A950" s="5"/>
      <c r="B950" s="5"/>
      <c r="C950" s="5"/>
      <c r="D950" s="5"/>
      <c r="E950" s="6"/>
      <c r="F950" s="6"/>
      <c r="G950" s="6"/>
      <c r="H950" s="6"/>
      <c r="I950" s="6"/>
      <c r="J950" s="6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>
      <c r="A951" s="5"/>
      <c r="B951" s="5"/>
      <c r="C951" s="5"/>
      <c r="D951" s="5"/>
      <c r="E951" s="6"/>
      <c r="F951" s="6"/>
      <c r="G951" s="6"/>
      <c r="H951" s="6"/>
      <c r="I951" s="6"/>
      <c r="J951" s="6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>
      <c r="A952" s="5"/>
      <c r="B952" s="5"/>
      <c r="C952" s="5"/>
      <c r="D952" s="5"/>
      <c r="E952" s="6"/>
      <c r="F952" s="6"/>
      <c r="G952" s="6"/>
      <c r="H952" s="6"/>
      <c r="I952" s="6"/>
      <c r="J952" s="6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>
      <c r="A953" s="5"/>
      <c r="B953" s="5"/>
      <c r="C953" s="5"/>
      <c r="D953" s="5"/>
      <c r="E953" s="6"/>
      <c r="F953" s="6"/>
      <c r="G953" s="6"/>
      <c r="H953" s="6"/>
      <c r="I953" s="6"/>
      <c r="J953" s="6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>
      <c r="A954" s="5"/>
      <c r="B954" s="5"/>
      <c r="C954" s="5"/>
      <c r="D954" s="5"/>
      <c r="E954" s="6"/>
      <c r="F954" s="6"/>
      <c r="G954" s="6"/>
      <c r="H954" s="6"/>
      <c r="I954" s="6"/>
      <c r="J954" s="6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>
      <c r="A955" s="5"/>
      <c r="B955" s="5"/>
      <c r="C955" s="5"/>
      <c r="D955" s="5"/>
      <c r="E955" s="6"/>
      <c r="F955" s="6"/>
      <c r="G955" s="6"/>
      <c r="H955" s="6"/>
      <c r="I955" s="6"/>
      <c r="J955" s="6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>
      <c r="A956" s="5"/>
      <c r="B956" s="5"/>
      <c r="C956" s="5"/>
      <c r="D956" s="5"/>
      <c r="E956" s="6"/>
      <c r="F956" s="6"/>
      <c r="G956" s="6"/>
      <c r="H956" s="6"/>
      <c r="I956" s="6"/>
      <c r="J956" s="6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>
      <c r="A957" s="5"/>
      <c r="B957" s="5"/>
      <c r="C957" s="5"/>
      <c r="D957" s="5"/>
      <c r="E957" s="6"/>
      <c r="F957" s="6"/>
      <c r="G957" s="6"/>
      <c r="H957" s="6"/>
      <c r="I957" s="6"/>
      <c r="J957" s="6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>
      <c r="A958" s="5"/>
      <c r="B958" s="5"/>
      <c r="C958" s="5"/>
      <c r="D958" s="5"/>
      <c r="E958" s="6"/>
      <c r="F958" s="6"/>
      <c r="G958" s="6"/>
      <c r="H958" s="6"/>
      <c r="I958" s="6"/>
      <c r="J958" s="6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>
      <c r="A959" s="5"/>
      <c r="B959" s="5"/>
      <c r="C959" s="5"/>
      <c r="D959" s="5"/>
      <c r="E959" s="6"/>
      <c r="F959" s="6"/>
      <c r="G959" s="6"/>
      <c r="H959" s="6"/>
      <c r="I959" s="6"/>
      <c r="J959" s="6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>
      <c r="A960" s="5"/>
      <c r="B960" s="5"/>
      <c r="C960" s="5"/>
      <c r="D960" s="5"/>
      <c r="E960" s="6"/>
      <c r="F960" s="6"/>
      <c r="G960" s="6"/>
      <c r="H960" s="6"/>
      <c r="I960" s="6"/>
      <c r="J960" s="6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>
      <c r="A961" s="5"/>
      <c r="B961" s="5"/>
      <c r="C961" s="5"/>
      <c r="D961" s="5"/>
      <c r="E961" s="6"/>
      <c r="F961" s="6"/>
      <c r="G961" s="6"/>
      <c r="H961" s="6"/>
      <c r="I961" s="6"/>
      <c r="J961" s="6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>
      <c r="A962" s="5"/>
      <c r="B962" s="5"/>
      <c r="C962" s="5"/>
      <c r="D962" s="5"/>
      <c r="E962" s="6"/>
      <c r="F962" s="6"/>
      <c r="G962" s="6"/>
      <c r="H962" s="6"/>
      <c r="I962" s="6"/>
      <c r="J962" s="6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>
      <c r="A963" s="5"/>
      <c r="B963" s="5"/>
      <c r="C963" s="5"/>
      <c r="D963" s="5"/>
      <c r="E963" s="6"/>
      <c r="F963" s="6"/>
      <c r="G963" s="6"/>
      <c r="H963" s="6"/>
      <c r="I963" s="6"/>
      <c r="J963" s="6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>
      <c r="A964" s="5"/>
      <c r="B964" s="5"/>
      <c r="C964" s="5"/>
      <c r="D964" s="5"/>
      <c r="E964" s="6"/>
      <c r="F964" s="6"/>
      <c r="G964" s="6"/>
      <c r="H964" s="6"/>
      <c r="I964" s="6"/>
      <c r="J964" s="6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>
      <c r="A965" s="5"/>
      <c r="B965" s="5"/>
      <c r="C965" s="5"/>
      <c r="D965" s="5"/>
      <c r="E965" s="6"/>
      <c r="F965" s="6"/>
      <c r="G965" s="6"/>
      <c r="H965" s="6"/>
      <c r="I965" s="6"/>
      <c r="J965" s="6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>
      <c r="A966" s="5"/>
      <c r="B966" s="5"/>
      <c r="C966" s="5"/>
      <c r="D966" s="5"/>
      <c r="E966" s="6"/>
      <c r="F966" s="6"/>
      <c r="G966" s="6"/>
      <c r="H966" s="6"/>
      <c r="I966" s="6"/>
      <c r="J966" s="6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>
      <c r="A967" s="5"/>
      <c r="B967" s="5"/>
      <c r="C967" s="5"/>
      <c r="D967" s="5"/>
      <c r="E967" s="6"/>
      <c r="F967" s="6"/>
      <c r="G967" s="6"/>
      <c r="H967" s="6"/>
      <c r="I967" s="6"/>
      <c r="J967" s="6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>
      <c r="A968" s="5"/>
      <c r="B968" s="5"/>
      <c r="C968" s="5"/>
      <c r="D968" s="5"/>
      <c r="E968" s="6"/>
      <c r="F968" s="6"/>
      <c r="G968" s="6"/>
      <c r="H968" s="6"/>
      <c r="I968" s="6"/>
      <c r="J968" s="6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>
      <c r="A969" s="5"/>
      <c r="B969" s="5"/>
      <c r="C969" s="5"/>
      <c r="D969" s="5"/>
      <c r="E969" s="6"/>
      <c r="F969" s="6"/>
      <c r="G969" s="6"/>
      <c r="H969" s="6"/>
      <c r="I969" s="6"/>
      <c r="J969" s="6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>
      <c r="A970" s="5"/>
      <c r="B970" s="5"/>
      <c r="C970" s="5"/>
      <c r="D970" s="5"/>
      <c r="E970" s="6"/>
      <c r="F970" s="6"/>
      <c r="G970" s="6"/>
      <c r="H970" s="6"/>
      <c r="I970" s="6"/>
      <c r="J970" s="6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>
      <c r="A971" s="5"/>
      <c r="B971" s="5"/>
      <c r="C971" s="5"/>
      <c r="D971" s="5"/>
      <c r="E971" s="6"/>
      <c r="F971" s="6"/>
      <c r="G971" s="6"/>
      <c r="H971" s="6"/>
      <c r="I971" s="6"/>
      <c r="J971" s="6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>
      <c r="A972" s="5"/>
      <c r="B972" s="5"/>
      <c r="C972" s="5"/>
      <c r="D972" s="5"/>
      <c r="E972" s="6"/>
      <c r="F972" s="6"/>
      <c r="G972" s="6"/>
      <c r="H972" s="6"/>
      <c r="I972" s="6"/>
      <c r="J972" s="6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>
      <c r="A973" s="5"/>
      <c r="B973" s="5"/>
      <c r="C973" s="5"/>
      <c r="D973" s="5"/>
      <c r="E973" s="6"/>
      <c r="F973" s="6"/>
      <c r="G973" s="6"/>
      <c r="H973" s="6"/>
      <c r="I973" s="6"/>
      <c r="J973" s="6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>
      <c r="A974" s="5"/>
      <c r="B974" s="5"/>
      <c r="C974" s="5"/>
      <c r="D974" s="5"/>
      <c r="E974" s="6"/>
      <c r="F974" s="6"/>
      <c r="G974" s="6"/>
      <c r="H974" s="6"/>
      <c r="I974" s="6"/>
      <c r="J974" s="6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>
      <c r="A975" s="5"/>
      <c r="B975" s="5"/>
      <c r="C975" s="5"/>
      <c r="D975" s="5"/>
      <c r="E975" s="6"/>
      <c r="F975" s="6"/>
      <c r="G975" s="6"/>
      <c r="H975" s="6"/>
      <c r="I975" s="6"/>
      <c r="J975" s="6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>
      <c r="A976" s="5"/>
      <c r="B976" s="5"/>
      <c r="C976" s="5"/>
      <c r="D976" s="5"/>
      <c r="E976" s="6"/>
      <c r="F976" s="6"/>
      <c r="G976" s="6"/>
      <c r="H976" s="6"/>
      <c r="I976" s="6"/>
      <c r="J976" s="6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>
      <c r="A977" s="5"/>
      <c r="B977" s="5"/>
      <c r="C977" s="5"/>
      <c r="D977" s="5"/>
      <c r="E977" s="6"/>
      <c r="F977" s="6"/>
      <c r="G977" s="6"/>
      <c r="H977" s="6"/>
      <c r="I977" s="6"/>
      <c r="J977" s="6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>
      <c r="A978" s="5"/>
      <c r="B978" s="5"/>
      <c r="C978" s="5"/>
      <c r="D978" s="5"/>
      <c r="E978" s="6"/>
      <c r="F978" s="6"/>
      <c r="G978" s="6"/>
      <c r="H978" s="6"/>
      <c r="I978" s="6"/>
      <c r="J978" s="6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>
      <c r="A979" s="5"/>
      <c r="B979" s="5"/>
      <c r="C979" s="5"/>
      <c r="D979" s="5"/>
      <c r="E979" s="6"/>
      <c r="F979" s="6"/>
      <c r="G979" s="6"/>
      <c r="H979" s="6"/>
      <c r="I979" s="6"/>
      <c r="J979" s="6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>
      <c r="A980" s="5"/>
      <c r="B980" s="5"/>
      <c r="C980" s="5"/>
      <c r="D980" s="5"/>
      <c r="E980" s="6"/>
      <c r="F980" s="6"/>
      <c r="G980" s="6"/>
      <c r="H980" s="6"/>
      <c r="I980" s="6"/>
      <c r="J980" s="6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>
      <c r="A981" s="5"/>
      <c r="B981" s="5"/>
      <c r="C981" s="5"/>
      <c r="D981" s="5"/>
      <c r="E981" s="6"/>
      <c r="F981" s="6"/>
      <c r="G981" s="6"/>
      <c r="H981" s="6"/>
      <c r="I981" s="6"/>
      <c r="J981" s="6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>
      <c r="A982" s="5"/>
      <c r="B982" s="5"/>
      <c r="C982" s="5"/>
      <c r="D982" s="5"/>
      <c r="E982" s="6"/>
      <c r="F982" s="6"/>
      <c r="G982" s="6"/>
      <c r="H982" s="6"/>
      <c r="I982" s="6"/>
      <c r="J982" s="6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>
      <c r="A983" s="5"/>
      <c r="B983" s="5"/>
      <c r="C983" s="5"/>
      <c r="D983" s="5"/>
      <c r="E983" s="6"/>
      <c r="F983" s="6"/>
      <c r="G983" s="6"/>
      <c r="H983" s="6"/>
      <c r="I983" s="6"/>
      <c r="J983" s="6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>
      <c r="A984" s="5"/>
      <c r="B984" s="5"/>
      <c r="C984" s="5"/>
      <c r="D984" s="5"/>
      <c r="E984" s="6"/>
      <c r="F984" s="6"/>
      <c r="G984" s="6"/>
      <c r="H984" s="6"/>
      <c r="I984" s="6"/>
      <c r="J984" s="6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>
      <c r="A985" s="5"/>
      <c r="B985" s="5"/>
      <c r="C985" s="5"/>
      <c r="D985" s="5"/>
      <c r="E985" s="6"/>
      <c r="F985" s="6"/>
      <c r="G985" s="6"/>
      <c r="H985" s="6"/>
      <c r="I985" s="6"/>
      <c r="J985" s="6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>
      <c r="A986" s="5"/>
      <c r="B986" s="5"/>
      <c r="C986" s="5"/>
      <c r="D986" s="5"/>
      <c r="E986" s="6"/>
      <c r="F986" s="6"/>
      <c r="G986" s="6"/>
      <c r="H986" s="6"/>
      <c r="I986" s="6"/>
      <c r="J986" s="6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>
      <c r="A987" s="5"/>
      <c r="B987" s="5"/>
      <c r="C987" s="5"/>
      <c r="D987" s="5"/>
      <c r="E987" s="6"/>
      <c r="F987" s="6"/>
      <c r="G987" s="6"/>
      <c r="H987" s="6"/>
      <c r="I987" s="6"/>
      <c r="J987" s="6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>
      <c r="A988" s="5"/>
      <c r="B988" s="5"/>
      <c r="C988" s="5"/>
      <c r="D988" s="5"/>
      <c r="E988" s="6"/>
      <c r="F988" s="6"/>
      <c r="G988" s="6"/>
      <c r="H988" s="6"/>
      <c r="I988" s="6"/>
      <c r="J988" s="6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>
      <c r="A989" s="5"/>
      <c r="B989" s="5"/>
      <c r="C989" s="5"/>
      <c r="D989" s="5"/>
      <c r="E989" s="6"/>
      <c r="F989" s="6"/>
      <c r="G989" s="6"/>
      <c r="H989" s="6"/>
      <c r="I989" s="6"/>
      <c r="J989" s="6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>
      <c r="A990" s="5"/>
      <c r="B990" s="5"/>
      <c r="C990" s="5"/>
      <c r="D990" s="5"/>
      <c r="E990" s="6"/>
      <c r="F990" s="6"/>
      <c r="G990" s="6"/>
      <c r="H990" s="6"/>
      <c r="I990" s="6"/>
      <c r="J990" s="6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>
      <c r="A991" s="5"/>
      <c r="B991" s="5"/>
      <c r="C991" s="5"/>
      <c r="D991" s="5"/>
      <c r="E991" s="6"/>
      <c r="F991" s="6"/>
      <c r="G991" s="6"/>
      <c r="H991" s="6"/>
      <c r="I991" s="6"/>
      <c r="J991" s="6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>
      <c r="A992" s="5"/>
      <c r="B992" s="5"/>
      <c r="C992" s="5"/>
      <c r="D992" s="5"/>
      <c r="E992" s="6"/>
      <c r="F992" s="6"/>
      <c r="G992" s="6"/>
      <c r="H992" s="6"/>
      <c r="I992" s="6"/>
      <c r="J992" s="6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>
      <c r="A993" s="5"/>
      <c r="B993" s="5"/>
      <c r="C993" s="5"/>
      <c r="D993" s="5"/>
      <c r="E993" s="6"/>
      <c r="F993" s="6"/>
      <c r="G993" s="6"/>
      <c r="H993" s="6"/>
      <c r="I993" s="6"/>
      <c r="J993" s="6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>
      <c r="A994" s="5"/>
      <c r="B994" s="5"/>
      <c r="C994" s="5"/>
      <c r="D994" s="5"/>
      <c r="E994" s="6"/>
      <c r="F994" s="6"/>
      <c r="G994" s="6"/>
      <c r="H994" s="6"/>
      <c r="I994" s="6"/>
      <c r="J994" s="6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>
      <c r="A995" s="5"/>
      <c r="B995" s="5"/>
      <c r="C995" s="5"/>
      <c r="D995" s="5"/>
      <c r="E995" s="6"/>
      <c r="F995" s="6"/>
      <c r="G995" s="6"/>
      <c r="H995" s="6"/>
      <c r="I995" s="6"/>
      <c r="J995" s="6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>
      <c r="A996" s="5"/>
      <c r="B996" s="5"/>
      <c r="C996" s="5"/>
      <c r="D996" s="5"/>
      <c r="E996" s="6"/>
      <c r="F996" s="6"/>
      <c r="G996" s="6"/>
      <c r="H996" s="6"/>
      <c r="I996" s="6"/>
      <c r="J996" s="6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>
      <c r="A997" s="5"/>
      <c r="B997" s="5"/>
      <c r="C997" s="5"/>
      <c r="D997" s="5"/>
      <c r="E997" s="6"/>
      <c r="F997" s="6"/>
      <c r="G997" s="6"/>
      <c r="H997" s="6"/>
      <c r="I997" s="6"/>
      <c r="J997" s="6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>
      <c r="A998" s="5"/>
      <c r="B998" s="5"/>
      <c r="C998" s="5"/>
      <c r="D998" s="5"/>
      <c r="E998" s="6"/>
      <c r="F998" s="6"/>
      <c r="G998" s="6"/>
      <c r="H998" s="6"/>
      <c r="I998" s="6"/>
      <c r="J998" s="6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>
      <c r="A999" s="5"/>
      <c r="B999" s="5"/>
      <c r="C999" s="5"/>
      <c r="D999" s="5"/>
      <c r="E999" s="6"/>
      <c r="F999" s="6"/>
      <c r="G999" s="6"/>
      <c r="H999" s="6"/>
      <c r="I999" s="6"/>
      <c r="J999" s="6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>
      <c r="A1000" s="5"/>
      <c r="B1000" s="5"/>
      <c r="C1000" s="5"/>
      <c r="D1000" s="5"/>
      <c r="E1000" s="6"/>
      <c r="F1000" s="6"/>
      <c r="G1000" s="6"/>
      <c r="H1000" s="6"/>
      <c r="I1000" s="6"/>
      <c r="J1000" s="6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>
      <c r="A1001" s="5"/>
      <c r="B1001" s="5"/>
      <c r="C1001" s="5"/>
      <c r="D1001" s="5"/>
      <c r="E1001" s="6"/>
      <c r="F1001" s="6"/>
      <c r="G1001" s="6"/>
      <c r="H1001" s="6"/>
      <c r="I1001" s="6"/>
      <c r="J1001" s="6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>
      <c r="A1002" s="5"/>
      <c r="B1002" s="5"/>
      <c r="C1002" s="5"/>
      <c r="D1002" s="5"/>
      <c r="E1002" s="6"/>
      <c r="F1002" s="6"/>
      <c r="G1002" s="6"/>
      <c r="H1002" s="6"/>
      <c r="I1002" s="6"/>
      <c r="J1002" s="6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>
      <c r="A1003" s="5"/>
      <c r="B1003" s="5"/>
      <c r="C1003" s="5"/>
      <c r="D1003" s="5"/>
      <c r="E1003" s="6"/>
      <c r="F1003" s="6"/>
      <c r="G1003" s="6"/>
      <c r="H1003" s="6"/>
      <c r="I1003" s="6"/>
      <c r="J1003" s="6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>
      <c r="A1004" s="5"/>
      <c r="B1004" s="5"/>
      <c r="C1004" s="5"/>
      <c r="D1004" s="5"/>
      <c r="E1004" s="6"/>
      <c r="F1004" s="6"/>
      <c r="G1004" s="6"/>
      <c r="H1004" s="6"/>
      <c r="I1004" s="6"/>
      <c r="J1004" s="6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sheetProtection algorithmName="SHA-512" hashValue="3bCjmMj5QjHMBU/T1xuuZPNawqIbWenASACe7CDgUS5SgPjJfUi6JIrOXbgRjABuAIAmpfkH6/IUMbie0oXodg==" saltValue="S3NsDx1El1yKIQbqfn57pQ==" spinCount="100000" sheet="1" objects="1" scenarios="1"/>
  <mergeCells count="93">
    <mergeCell ref="A3:D3"/>
    <mergeCell ref="A7:A8"/>
    <mergeCell ref="B7:B8"/>
    <mergeCell ref="C7:C8"/>
    <mergeCell ref="D7:D8"/>
    <mergeCell ref="C5:D5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B41:B42"/>
    <mergeCell ref="C41:C42"/>
    <mergeCell ref="D41:D42"/>
    <mergeCell ref="A43:A44"/>
    <mergeCell ref="B43:B44"/>
    <mergeCell ref="C43:C44"/>
    <mergeCell ref="D43:D44"/>
    <mergeCell ref="A51:B51"/>
    <mergeCell ref="A1:D2"/>
    <mergeCell ref="B4:D4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  <mergeCell ref="C47:C48"/>
    <mergeCell ref="D47:D48"/>
    <mergeCell ref="A41:A42"/>
  </mergeCells>
  <conditionalFormatting sqref="B7 B9:B50">
    <cfRule type="cellIs" dxfId="0" priority="1" operator="equal">
      <formula>"(digite a descrição do item aqui)"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Cronograma</vt:lpstr>
      <vt:lpstr>Resumo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Pinho Madruga</dc:creator>
  <cp:lastModifiedBy>Tainan Ely Clarino</cp:lastModifiedBy>
  <dcterms:created xsi:type="dcterms:W3CDTF">2025-08-01T13:52:04Z</dcterms:created>
  <dcterms:modified xsi:type="dcterms:W3CDTF">2025-08-11T18:55:41Z</dcterms:modified>
</cp:coreProperties>
</file>