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updateLinks="never" codeName="EstaPastaDeTrabalho"/>
  <mc:AlternateContent xmlns:mc="http://schemas.openxmlformats.org/markup-compatibility/2006">
    <mc:Choice Requires="x15">
      <x15ac:absPath xmlns:x15ac="http://schemas.microsoft.com/office/spreadsheetml/2010/11/ac" url="\\pmpa-fs3\smap-celic$\UCRP\SITE SMAP\INCLUIR NO SITE\"/>
    </mc:Choice>
  </mc:AlternateContent>
  <xr:revisionPtr revIDLastSave="0" documentId="13_ncr:1_{F951D567-26AC-44E1-8D76-CCD2B80B6764}" xr6:coauthVersionLast="47" xr6:coauthVersionMax="47" xr10:uidLastSave="{00000000-0000-0000-0000-000000000000}"/>
  <bookViews>
    <workbookView xWindow="-120" yWindow="-120" windowWidth="29040" windowHeight="15840" tabRatio="910" xr2:uid="{00000000-000D-0000-FFFF-FFFF00000000}"/>
  </bookViews>
  <sheets>
    <sheet name="PE 164.2025" sheetId="9" r:id="rId1"/>
  </sheets>
  <definedNames>
    <definedName name="_01_09_96">#REF!</definedName>
    <definedName name="_PL1">#REF!</definedName>
    <definedName name="a">#REF!</definedName>
    <definedName name="aa">#REF!</definedName>
    <definedName name="ACIDO">#REF!</definedName>
    <definedName name="AÇO">#REF!</definedName>
    <definedName name="AÇO_CA_50_3_16">#REF!</definedName>
    <definedName name="ADESIVO_PVC">#REF!</definedName>
    <definedName name="AGUA_10LT">#REF!</definedName>
    <definedName name="AGUARRAZ">#REF!</definedName>
    <definedName name="AJUDANTE">#REF!</definedName>
    <definedName name="ALIZAR_MAD_LEI">#REF!</definedName>
    <definedName name="ALTA">#REF!</definedName>
    <definedName name="amarela">#REF!</definedName>
    <definedName name="AMONIA">#REF!</definedName>
    <definedName name="AREIA">#REF!</definedName>
    <definedName name="ARMAÇÃO_CONCRETO">#REF!</definedName>
    <definedName name="ARMADOR">#REF!</definedName>
    <definedName name="ARMARIO_90X60X17_CM">#REF!</definedName>
    <definedName name="ASSENTO_PLASTICO">#REF!</definedName>
    <definedName name="ATERRO_ARENOSO">#REF!</definedName>
    <definedName name="azul">#REF!</definedName>
    <definedName name="AZULEGISTA">#REF!</definedName>
    <definedName name="AZULEJO_15X15">#REF!</definedName>
    <definedName name="AZULSINAL">#REF!</definedName>
    <definedName name="b">#REF!</definedName>
    <definedName name="BDI">#REF!</definedName>
    <definedName name="BDI_4">#REF!</definedName>
    <definedName name="BDI_5">#REF!</definedName>
    <definedName name="BDI_6">#REF!</definedName>
    <definedName name="BG">#REF!</definedName>
    <definedName name="BGU">#REF!</definedName>
    <definedName name="BLOCO.CONC.CELULAR.12">#REF!</definedName>
    <definedName name="BLOCO.CONCRETO.14X19X39">#REF!</definedName>
    <definedName name="BLOCO.CONCRETO.19X19X39">#REF!</definedName>
    <definedName name="BLOCO.CONCRETO.9X19X39">#REF!</definedName>
    <definedName name="BLOCO_VIDRO">#REF!</definedName>
    <definedName name="BR">#REF!</definedName>
    <definedName name="BRITA1">#REF!</definedName>
    <definedName name="CAIXILHO_MAD_LEI">#REF!</definedName>
    <definedName name="CAL">#REF!</definedName>
    <definedName name="CBU">#REF!</definedName>
    <definedName name="CBUII">#REF!</definedName>
    <definedName name="CBUQB">#REF!</definedName>
    <definedName name="CBUQc">#REF!</definedName>
    <definedName name="CERAMICA_30X30_PEI_IV">#REF!</definedName>
    <definedName name="CERAMICA_30x30_PEI_V">#REF!</definedName>
    <definedName name="CIMENTO">#REF!</definedName>
    <definedName name="CIMENTO_BRANCO">#REF!</definedName>
    <definedName name="CIMENTO_COLA">#REF!</definedName>
    <definedName name="CLIENTE">#REF!</definedName>
    <definedName name="COMPENSA.PLAST">#REF!</definedName>
    <definedName name="COMPENSADO_RES_10MM">#REF!</definedName>
    <definedName name="COMPENSADO_RES_12MM">#REF!</definedName>
    <definedName name="CONCRETO_18_MPA">#REF!</definedName>
    <definedName name="CPU_66">#REF!</definedName>
    <definedName name="d">#REF!</definedName>
    <definedName name="daad">#REF!</definedName>
    <definedName name="DATA">#REF!</definedName>
    <definedName name="Data_Final">#REF!</definedName>
    <definedName name="Data_Início">#REF!</definedName>
    <definedName name="dd">#REF!</definedName>
    <definedName name="DECANEL">#REF!</definedName>
    <definedName name="DESFORMA">#REF!</definedName>
    <definedName name="DGA">#REF!</definedName>
    <definedName name="DIA">#REF!</definedName>
    <definedName name="DIESEL">#REF!</definedName>
    <definedName name="DIESEL_3">#REF!</definedName>
    <definedName name="DIESEL_4">#REF!</definedName>
    <definedName name="DIESEL_5">#REF!</definedName>
    <definedName name="DIESEL_6">#REF!</definedName>
    <definedName name="DJ">#REF!</definedName>
    <definedName name="ECJ">#REF!</definedName>
    <definedName name="EJ">#REF!</definedName>
    <definedName name="ELEMENTO_VAZADO">#REF!</definedName>
    <definedName name="ELETRICISTA">#REF!</definedName>
    <definedName name="EMPRESA">#REF!</definedName>
    <definedName name="ENCANADOR">#REF!</definedName>
    <definedName name="ENGATE_STORZ">#REF!</definedName>
    <definedName name="EXA">#REF!</definedName>
    <definedName name="Excel_BuiltIn_Print_Titles_2_1">#REF!</definedName>
    <definedName name="Excel_BuiltIn_Print_Titles_2_1_1">#REF!</definedName>
    <definedName name="Excel_BuiltIn_Print_Titles_3_1_1">#REF!</definedName>
    <definedName name="Excel_BuiltIn_Print_Titles_3_1_1_1">#REF!</definedName>
    <definedName name="Excel_BuiltIn_Print_Titles_3_1_1_1_1">#REF!</definedName>
    <definedName name="Excel_BuiltIn_Print_Titles_3_1_1_1_1_1">#REF!</definedName>
    <definedName name="fc1a">#REF!</definedName>
    <definedName name="FC2A">#REF!</definedName>
    <definedName name="FC3A">#REF!</definedName>
    <definedName name="FORMA_MAD_BRANCA">#REF!</definedName>
    <definedName name="GAS_CARBONICO_6KG">#REF!</definedName>
    <definedName name="GASOL">#REF!</definedName>
    <definedName name="GASOL_3">#REF!</definedName>
    <definedName name="GASOL_4">#REF!</definedName>
    <definedName name="GASOL_5">#REF!</definedName>
    <definedName name="GASOL_6">#REF!</definedName>
    <definedName name="GESSO">#REF!</definedName>
    <definedName name="GRANITO_AMENDOA">#REF!</definedName>
    <definedName name="GRANITO_CINZA_CORUMBA">#REF!</definedName>
    <definedName name="hi">#REF!</definedName>
    <definedName name="IGOL_2">#REF!</definedName>
    <definedName name="IGOLFLEX">#REF!</definedName>
    <definedName name="IM">#REF!</definedName>
    <definedName name="IMPERMEABILIZANTE_SIKA">#REF!</definedName>
    <definedName name="ITENS">#REF!</definedName>
    <definedName name="JUNTA_PLÁSTICA">#REF!</definedName>
    <definedName name="KORODUR">#REF!</definedName>
    <definedName name="LAMBRI_IPÊ">#REF!</definedName>
    <definedName name="LANÇAMENTO_CONCRETO">#REF!</definedName>
    <definedName name="LIGAÇÃO_FLEXIVEL">#REF!</definedName>
    <definedName name="LILASDRENA">#REF!</definedName>
    <definedName name="LIQUIDO_PREPARADOR">#REF!</definedName>
    <definedName name="LIXA_FERRO">#REF!</definedName>
    <definedName name="LOCAL">#REF!</definedName>
    <definedName name="LS">#REF!</definedName>
    <definedName name="MANGUEIRA_30_M">#REF!</definedName>
    <definedName name="MARCENEIRO">#REF!</definedName>
    <definedName name="MARMORE_BRANCO">#REF!</definedName>
    <definedName name="MASSA_OLEO">#REF!</definedName>
    <definedName name="Medição">#REF!</definedName>
    <definedName name="NTEI">#REF!</definedName>
    <definedName name="OBRA">#REF!</definedName>
    <definedName name="OPA">#REF!</definedName>
    <definedName name="PARAFUSO_PARA_LOUÇA">#REF!</definedName>
    <definedName name="PEÇA_6_X_3_MAD_LEI">#REF!</definedName>
    <definedName name="PEDREIRO">#REF!</definedName>
    <definedName name="PERNAMANCA_MAD_LEI">#REF!</definedName>
    <definedName name="pesquisa">#REF!</definedName>
    <definedName name="PINTOR">#REF!</definedName>
    <definedName name="PL">#REF!</definedName>
    <definedName name="PO_QUIMICO_4KG">#REF!</definedName>
    <definedName name="PONTALETE">#REF!</definedName>
    <definedName name="prego">#REF!</definedName>
    <definedName name="PREGO_1_X_16">#REF!</definedName>
    <definedName name="PREGO_2_12_X_12">#REF!</definedName>
    <definedName name="PREGO_2_12X10">#REF!</definedName>
    <definedName name="PREGO_2X11">#REF!</definedName>
    <definedName name="PREGO_2X12">#REF!</definedName>
    <definedName name="REFERENTE">#REF!</definedName>
    <definedName name="REG">#REF!</definedName>
    <definedName name="REGULA">#REF!</definedName>
    <definedName name="REJUNTE">#REF!</definedName>
    <definedName name="RGTR">#REF!</definedName>
    <definedName name="RIPÃO">#REF!</definedName>
    <definedName name="RIPÃO_MAD_LEI">#REF!</definedName>
    <definedName name="RMA">#REF!</definedName>
    <definedName name="RODAPE_CINZA_CORUMBA">#REF!</definedName>
    <definedName name="RS">#REF!</definedName>
    <definedName name="SARRAFO">#REF!</definedName>
    <definedName name="sbg">#REF!</definedName>
    <definedName name="SBTC">#REF!</definedName>
    <definedName name="SEIXO">#REF!</definedName>
    <definedName name="SemanaTerminando">#REF!</definedName>
    <definedName name="SIFÃO_CROMADO">#REF!</definedName>
    <definedName name="SOLEIRA_CINZA_CORUMBA">#REF!</definedName>
    <definedName name="SOLU_LIMPADORA">#REF!</definedName>
    <definedName name="ssss">#REF!</definedName>
    <definedName name="SUBT">#REF!</definedName>
    <definedName name="TABUA">#REF!</definedName>
    <definedName name="TABUA.METRO">#REF!</definedName>
    <definedName name="TÁBUA_MAD_FORTE">#REF!</definedName>
    <definedName name="TARUGO">#REF!</definedName>
    <definedName name="TELHA_FIBROCIMENTO_6MM">#REF!</definedName>
    <definedName name="TELHA_FRIBOCIMENTO_4MM">#REF!</definedName>
    <definedName name="TELHA_PLAN">#REF!</definedName>
    <definedName name="TELHACRYL">#REF!</definedName>
    <definedName name="TINTA_ACRILICA">#REF!</definedName>
    <definedName name="TINTA_ESMALTE">#REF!</definedName>
    <definedName name="TINTA_NOVACOR">#REF!</definedName>
    <definedName name="TOTAL_ADMINISTRATIVO">#REF!</definedName>
    <definedName name="TOTAL_AULA">#REF!</definedName>
    <definedName name="TOTAL_EXTERNA">#REF!</definedName>
    <definedName name="TOTAL_QUADRA">#REF!</definedName>
    <definedName name="TOTAL_VESTIÁRIO">#REF!</definedName>
    <definedName name="TPM">#REF!</definedName>
    <definedName name="UL">#REF!</definedName>
    <definedName name="VEDA_ROSCA">#REF!</definedName>
    <definedName name="verde">#REF!</definedName>
    <definedName name="verdepav">#REF!</definedName>
    <definedName name="VERNIZ_POLIURETANO">#REF!</definedName>
    <definedName name="x">#REF!</definedName>
    <definedName name="yy">#REF!</definedName>
    <definedName name="ZARCA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9" l="1"/>
  <c r="K14" i="9"/>
  <c r="K12" i="9"/>
  <c r="U15" i="9" l="1"/>
  <c r="U17" i="9"/>
  <c r="T17" i="9" l="1"/>
  <c r="T15" i="9"/>
  <c r="T14" i="9"/>
  <c r="T13" i="9"/>
  <c r="T12" i="9"/>
  <c r="O13" i="9" l="1"/>
  <c r="U13" i="9" s="1"/>
  <c r="M12" i="9" l="1"/>
  <c r="Q12" i="9" s="1"/>
  <c r="M13" i="9"/>
  <c r="Q13" i="9" s="1"/>
  <c r="U14" i="9"/>
  <c r="O12" i="9"/>
  <c r="M14" i="9"/>
  <c r="Q14" i="9" s="1"/>
  <c r="P12" i="9" l="1"/>
  <c r="P13" i="9"/>
  <c r="O14" i="9"/>
  <c r="P14" i="9" s="1"/>
  <c r="Q16" i="9"/>
  <c r="Q18" i="9" s="1"/>
  <c r="U12" i="9"/>
  <c r="N18" i="9"/>
  <c r="P16" i="9" l="1"/>
  <c r="P18" i="9" s="1"/>
  <c r="O16" i="9"/>
  <c r="O18" i="9" s="1"/>
  <c r="O19" i="9" s="1"/>
  <c r="Q11" i="9"/>
  <c r="V16" i="9" l="1"/>
  <c r="W16" i="9" s="1"/>
  <c r="U16" i="9"/>
</calcChain>
</file>

<file path=xl/sharedStrings.xml><?xml version="1.0" encoding="utf-8"?>
<sst xmlns="http://schemas.openxmlformats.org/spreadsheetml/2006/main" count="53" uniqueCount="47">
  <si>
    <t>CCU</t>
  </si>
  <si>
    <t>Tabela Não Desonerada</t>
  </si>
  <si>
    <t>PLANILHA ORÇAMENTÁRIA</t>
  </si>
  <si>
    <t>Local:</t>
  </si>
  <si>
    <t>Item</t>
  </si>
  <si>
    <t>Código</t>
  </si>
  <si>
    <t>Fonte</t>
  </si>
  <si>
    <t>Descrição</t>
  </si>
  <si>
    <t>Unid.</t>
  </si>
  <si>
    <t>Quant.</t>
  </si>
  <si>
    <t>Custo Unitário (R$)</t>
  </si>
  <si>
    <t>BDI</t>
  </si>
  <si>
    <t>Preço Unitário (R$)</t>
  </si>
  <si>
    <t>Preço Total (R$)</t>
  </si>
  <si>
    <t>Mão de Obra</t>
  </si>
  <si>
    <t>Total</t>
  </si>
  <si>
    <t xml:space="preserve"> TOTAL GERAL DO ORÇAMENTO R$</t>
  </si>
  <si>
    <t>Observações:</t>
  </si>
  <si>
    <t>Processo SEI:</t>
  </si>
  <si>
    <t>Objeto:</t>
  </si>
  <si>
    <t>Responsável Técnico:</t>
  </si>
  <si>
    <t>Título:</t>
  </si>
  <si>
    <t>Matrícula:</t>
  </si>
  <si>
    <t>Encargos sociais SINAPI (hora):</t>
  </si>
  <si>
    <t>Encargos sociais SINAPI (mês):</t>
  </si>
  <si>
    <t>1.1</t>
  </si>
  <si>
    <t>1.2</t>
  </si>
  <si>
    <t>1.3</t>
  </si>
  <si>
    <t>CCU-01</t>
  </si>
  <si>
    <t>CCU-02</t>
  </si>
  <si>
    <t>CCU-03</t>
  </si>
  <si>
    <t>M</t>
  </si>
  <si>
    <t>UN</t>
  </si>
  <si>
    <t>Percentual de mão de obra em relação ao valor total (Ordem de Serviço nº 03/2021)</t>
  </si>
  <si>
    <t>2 - O BDI utilizado deverá respeitar o percentual máximo e diretrizes definidas pelo Decreto nº 19.224/ 2015, bem como o BDI diferenciado para o fornecimento de materiais e/ou equipamentos de natureza específica, que possam ser fornecidos por empresas com especialidades próprias e diversas da empresa a ser contratada;
3 - Foi utilizada fórmula arred em duas casas decimais para o preço total.</t>
  </si>
  <si>
    <t>Material + Equipamento</t>
  </si>
  <si>
    <t>25.0.000050262-9</t>
  </si>
  <si>
    <t>MOBILIZAÇÃO, INSTALAÇÃO E DESMOBILIZAÇÃO DE EQUIPAMENTO DE SONDAGEM</t>
  </si>
  <si>
    <t>DESLOCAMENTO ENTRE FUROS DE SONDAGEM</t>
  </si>
  <si>
    <t>SONDAGEM A PERCUSSÃO (INCLUSO RELATÓRIO)</t>
  </si>
  <si>
    <t>SERVIÇO DE SONDAGEM</t>
  </si>
  <si>
    <t>Subtotal SERVIÇO DE SONDAGEM</t>
  </si>
  <si>
    <t>1 - Foi utilizada data base SINAPI abr/2025;</t>
  </si>
  <si>
    <t>(preencher este campo com o local da prestação dos serviços)</t>
  </si>
  <si>
    <r>
      <t xml:space="preserve">PE 164/2025
</t>
    </r>
    <r>
      <rPr>
        <b/>
        <sz val="10"/>
        <color theme="1"/>
        <rFont val="Arial"/>
        <family val="2"/>
      </rPr>
      <t xml:space="preserve">
</t>
    </r>
    <r>
      <rPr>
        <b/>
        <sz val="18"/>
        <color theme="1"/>
        <rFont val="Arial"/>
        <family val="2"/>
      </rPr>
      <t xml:space="preserve">REGISTRO DE PREÇOS DE SONDAGENS SPT
</t>
    </r>
    <r>
      <rPr>
        <b/>
        <sz val="10"/>
        <color theme="1"/>
        <rFont val="Arial"/>
        <family val="2"/>
      </rPr>
      <t xml:space="preserve">
</t>
    </r>
    <r>
      <rPr>
        <b/>
        <sz val="14"/>
        <color theme="1"/>
        <rFont val="Arial"/>
        <family val="2"/>
      </rPr>
      <t>Vigência da Ata: de 19/08/2025 a 19/08/2026</t>
    </r>
  </si>
  <si>
    <t>Registro de Preços para prestação de serviços de Execução de Sondagens SPT (Standard Penetration Test)</t>
  </si>
  <si>
    <t>CREA-RS: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</si>
</sst>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[$-416]mmm\-yy"/>
    <numFmt numFmtId="165" formatCode="_(* #,##0.00_);_(* \(#,##0.00\);_(* \-??_);_(@_)"/>
    <numFmt numFmtId="166" formatCode="#,##0.00\ ;&quot; (&quot;#,##0.00\);&quot; -&quot;#\ ;@\ "/>
  </numFmts>
  <fonts count="19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D8D8D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Century Gothic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rgb="FFD8D8D8"/>
        <bgColor rgb="FFD8D8D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4"/>
    <xf numFmtId="9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4"/>
    <xf numFmtId="0" fontId="18" fillId="0" borderId="4"/>
  </cellStyleXfs>
  <cellXfs count="132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locked="0"/>
    </xf>
    <xf numFmtId="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4" fontId="8" fillId="6" borderId="13" xfId="0" applyNumberFormat="1" applyFont="1" applyFill="1" applyBorder="1" applyAlignment="1" applyProtection="1">
      <alignment horizontal="center" vertical="center" wrapText="1"/>
      <protection locked="0"/>
    </xf>
    <xf numFmtId="9" fontId="6" fillId="5" borderId="26" xfId="4" applyFont="1" applyFill="1" applyBorder="1" applyAlignment="1" applyProtection="1">
      <alignment horizontal="center" vertical="center"/>
    </xf>
    <xf numFmtId="10" fontId="6" fillId="5" borderId="26" xfId="4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7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164" fontId="2" fillId="2" borderId="38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right" vertical="center"/>
    </xf>
    <xf numFmtId="10" fontId="2" fillId="2" borderId="38" xfId="0" applyNumberFormat="1" applyFont="1" applyFill="1" applyBorder="1" applyAlignment="1">
      <alignment horizontal="center" vertical="center"/>
    </xf>
    <xf numFmtId="4" fontId="2" fillId="2" borderId="20" xfId="0" applyNumberFormat="1" applyFont="1" applyFill="1" applyBorder="1" applyAlignment="1">
      <alignment horizontal="right" vertical="center"/>
    </xf>
    <xf numFmtId="10" fontId="2" fillId="2" borderId="34" xfId="0" applyNumberFormat="1" applyFont="1" applyFill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 wrapText="1"/>
    </xf>
    <xf numFmtId="4" fontId="6" fillId="3" borderId="4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8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vertical="center"/>
    </xf>
    <xf numFmtId="0" fontId="2" fillId="5" borderId="12" xfId="0" applyFont="1" applyFill="1" applyBorder="1" applyAlignment="1">
      <alignment horizontal="center" vertical="center"/>
    </xf>
    <xf numFmtId="165" fontId="7" fillId="5" borderId="44" xfId="0" applyNumberFormat="1" applyFont="1" applyFill="1" applyBorder="1" applyAlignment="1">
      <alignment vertical="center"/>
    </xf>
    <xf numFmtId="0" fontId="8" fillId="0" borderId="4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166" fontId="8" fillId="0" borderId="13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10" fontId="8" fillId="0" borderId="13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4" fontId="8" fillId="0" borderId="46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center" vertical="center" wrapText="1"/>
    </xf>
    <xf numFmtId="2" fontId="8" fillId="3" borderId="15" xfId="0" applyNumberFormat="1" applyFont="1" applyFill="1" applyBorder="1" applyAlignment="1">
      <alignment horizontal="center" vertical="center" wrapText="1"/>
    </xf>
    <xf numFmtId="2" fontId="8" fillId="3" borderId="16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165" fontId="8" fillId="0" borderId="17" xfId="0" applyNumberFormat="1" applyFont="1" applyBorder="1" applyAlignment="1">
      <alignment horizontal="center" vertical="center"/>
    </xf>
    <xf numFmtId="165" fontId="8" fillId="0" borderId="48" xfId="0" applyNumberFormat="1" applyFont="1" applyBorder="1" applyAlignment="1">
      <alignment horizontal="center" vertical="center"/>
    </xf>
    <xf numFmtId="0" fontId="9" fillId="5" borderId="43" xfId="0" applyFont="1" applyFill="1" applyBorder="1" applyAlignment="1">
      <alignment horizontal="right" vertical="center" wrapText="1"/>
    </xf>
    <xf numFmtId="0" fontId="9" fillId="5" borderId="12" xfId="0" applyFont="1" applyFill="1" applyBorder="1" applyAlignment="1">
      <alignment horizontal="right" vertical="center" wrapText="1"/>
    </xf>
    <xf numFmtId="0" fontId="8" fillId="5" borderId="12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right" vertical="center"/>
    </xf>
    <xf numFmtId="4" fontId="9" fillId="5" borderId="18" xfId="0" applyNumberFormat="1" applyFont="1" applyFill="1" applyBorder="1" applyAlignment="1">
      <alignment horizontal="center" vertical="center"/>
    </xf>
    <xf numFmtId="4" fontId="6" fillId="5" borderId="49" xfId="0" applyNumberFormat="1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center" vertical="center"/>
    </xf>
    <xf numFmtId="49" fontId="6" fillId="5" borderId="50" xfId="0" applyNumberFormat="1" applyFont="1" applyFill="1" applyBorder="1" applyAlignment="1">
      <alignment horizontal="right" vertical="center" wrapText="1"/>
    </xf>
    <xf numFmtId="49" fontId="6" fillId="5" borderId="28" xfId="0" applyNumberFormat="1" applyFont="1" applyFill="1" applyBorder="1" applyAlignment="1">
      <alignment horizontal="right" vertical="center" wrapText="1"/>
    </xf>
    <xf numFmtId="0" fontId="6" fillId="5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right" vertical="center"/>
    </xf>
    <xf numFmtId="4" fontId="6" fillId="5" borderId="29" xfId="0" applyNumberFormat="1" applyFont="1" applyFill="1" applyBorder="1" applyAlignment="1">
      <alignment horizontal="center" vertical="center"/>
    </xf>
    <xf numFmtId="4" fontId="6" fillId="5" borderId="51" xfId="0" applyNumberFormat="1" applyFont="1" applyFill="1" applyBorder="1" applyAlignment="1">
      <alignment horizontal="center" vertical="center"/>
    </xf>
    <xf numFmtId="49" fontId="6" fillId="5" borderId="52" xfId="0" applyNumberFormat="1" applyFont="1" applyFill="1" applyBorder="1" applyAlignment="1">
      <alignment horizontal="right" vertical="center" wrapText="1"/>
    </xf>
    <xf numFmtId="49" fontId="6" fillId="5" borderId="26" xfId="0" applyNumberFormat="1" applyFont="1" applyFill="1" applyBorder="1" applyAlignment="1">
      <alignment horizontal="right" vertical="center" wrapText="1"/>
    </xf>
    <xf numFmtId="0" fontId="6" fillId="5" borderId="26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right" vertical="center"/>
    </xf>
    <xf numFmtId="4" fontId="6" fillId="5" borderId="26" xfId="0" applyNumberFormat="1" applyFont="1" applyFill="1" applyBorder="1" applyAlignment="1">
      <alignment horizontal="center" vertical="center"/>
    </xf>
    <xf numFmtId="4" fontId="6" fillId="5" borderId="27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19" xfId="0" applyFont="1" applyFill="1" applyBorder="1" applyAlignment="1" applyProtection="1">
      <alignment horizontal="right" vertical="center"/>
      <protection locked="0"/>
    </xf>
    <xf numFmtId="0" fontId="2" fillId="2" borderId="20" xfId="0" applyFont="1" applyFill="1" applyBorder="1" applyAlignment="1" applyProtection="1">
      <alignment horizontal="right" vertical="center"/>
      <protection locked="0"/>
    </xf>
    <xf numFmtId="0" fontId="6" fillId="2" borderId="25" xfId="0" applyFont="1" applyFill="1" applyBorder="1" applyAlignment="1" applyProtection="1">
      <alignment horizontal="left" vertical="center"/>
      <protection locked="0"/>
    </xf>
    <xf numFmtId="0" fontId="6" fillId="2" borderId="23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" fontId="6" fillId="3" borderId="7" xfId="0" applyNumberFormat="1" applyFont="1" applyFill="1" applyBorder="1" applyAlignment="1">
      <alignment horizontal="center" vertical="center" wrapText="1"/>
    </xf>
    <xf numFmtId="0" fontId="17" fillId="0" borderId="8" xfId="0" applyFont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right" vertical="center"/>
    </xf>
    <xf numFmtId="0" fontId="2" fillId="2" borderId="25" xfId="0" applyFont="1" applyFill="1" applyBorder="1" applyAlignment="1">
      <alignment horizontal="right" vertical="center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24" xfId="0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 applyProtection="1">
      <alignment horizontal="left" vertical="center"/>
      <protection locked="0"/>
    </xf>
    <xf numFmtId="0" fontId="2" fillId="2" borderId="21" xfId="0" applyFont="1" applyFill="1" applyBorder="1" applyAlignment="1" applyProtection="1">
      <alignment horizontal="left" vertical="center"/>
      <protection locked="0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/>
    </xf>
    <xf numFmtId="0" fontId="17" fillId="0" borderId="4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49" fontId="2" fillId="2" borderId="2" xfId="0" applyNumberFormat="1" applyFont="1" applyFill="1" applyBorder="1" applyAlignment="1">
      <alignment horizontal="left" vertical="center" wrapText="1"/>
    </xf>
    <xf numFmtId="0" fontId="5" fillId="3" borderId="35" xfId="0" applyFont="1" applyFill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2" fillId="2" borderId="4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right" vertical="center"/>
    </xf>
    <xf numFmtId="0" fontId="6" fillId="2" borderId="33" xfId="0" applyFont="1" applyFill="1" applyBorder="1" applyAlignment="1">
      <alignment horizontal="right" vertical="center"/>
    </xf>
    <xf numFmtId="0" fontId="17" fillId="0" borderId="20" xfId="0" applyFont="1" applyBorder="1" applyAlignment="1">
      <alignment vertical="center"/>
    </xf>
    <xf numFmtId="0" fontId="6" fillId="3" borderId="39" xfId="0" applyFont="1" applyFill="1" applyBorder="1" applyAlignment="1">
      <alignment horizontal="center" vertical="center" wrapText="1"/>
    </xf>
    <xf numFmtId="0" fontId="17" fillId="0" borderId="41" xfId="0" applyFont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</cellXfs>
  <cellStyles count="7">
    <cellStyle name="Moeda 2" xfId="3" xr:uid="{00000000-0005-0000-0000-000002000000}"/>
    <cellStyle name="Normal" xfId="0" builtinId="0"/>
    <cellStyle name="Normal 2" xfId="1" xr:uid="{00000000-0005-0000-0000-000004000000}"/>
    <cellStyle name="Normal 3" xfId="5" xr:uid="{00000000-0005-0000-0000-000005000000}"/>
    <cellStyle name="Normal 4" xfId="6" xr:uid="{00000000-0005-0000-0000-000006000000}"/>
    <cellStyle name="Porcentagem" xfId="4" builtinId="5"/>
    <cellStyle name="Porcentagem 2" xfId="2" xr:uid="{00000000-0005-0000-0000-000008000000}"/>
  </cellStyles>
  <dxfs count="6">
    <dxf>
      <font>
        <color rgb="FFFF0000"/>
      </font>
      <fill>
        <patternFill>
          <bgColor rgb="FFFFFF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548DD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219074</xdr:colOff>
      <xdr:row>1</xdr:row>
      <xdr:rowOff>228599</xdr:rowOff>
    </xdr:from>
    <xdr:ext cx="885825" cy="923925"/>
    <xdr:pic>
      <xdr:nvPicPr>
        <xdr:cNvPr id="2" name="image2.gif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899" y="228599"/>
          <a:ext cx="885825" cy="9239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0">
    <tabColor rgb="FF548DD4"/>
  </sheetPr>
  <dimension ref="B2:AC32"/>
  <sheetViews>
    <sheetView showGridLines="0" tabSelected="1" workbookViewId="0">
      <selection activeCell="D7" sqref="D7:L7"/>
    </sheetView>
  </sheetViews>
  <sheetFormatPr defaultColWidth="12.625" defaultRowHeight="15" customHeight="1" x14ac:dyDescent="0.2"/>
  <cols>
    <col min="1" max="1" width="2.5" style="7" customWidth="1"/>
    <col min="2" max="2" width="6.625" style="7" customWidth="1"/>
    <col min="3" max="4" width="8.625" style="7" customWidth="1"/>
    <col min="5" max="5" width="60.625" style="7" customWidth="1"/>
    <col min="6" max="6" width="6.625" style="7" customWidth="1"/>
    <col min="7" max="7" width="9.625" style="7" customWidth="1"/>
    <col min="8" max="8" width="7.125" style="7" hidden="1" customWidth="1"/>
    <col min="9" max="9" width="9.625" style="7" customWidth="1"/>
    <col min="10" max="10" width="11.625" style="7" customWidth="1"/>
    <col min="11" max="13" width="9.625" style="7" customWidth="1"/>
    <col min="14" max="14" width="7.125" style="7" hidden="1" customWidth="1"/>
    <col min="15" max="15" width="10.625" style="7" customWidth="1"/>
    <col min="16" max="17" width="11.625" style="7" customWidth="1"/>
    <col min="18" max="18" width="9.625" style="7" customWidth="1"/>
    <col min="19" max="19" width="1.75" style="7" hidden="1" customWidth="1"/>
    <col min="20" max="20" width="4.875" style="7" hidden="1" customWidth="1"/>
    <col min="21" max="21" width="6.125" style="7" hidden="1" customWidth="1"/>
    <col min="22" max="22" width="4" style="7" hidden="1" customWidth="1"/>
    <col min="23" max="23" width="2.625" style="7" hidden="1" customWidth="1"/>
    <col min="24" max="26" width="7.625" style="8" customWidth="1"/>
    <col min="27" max="29" width="12.625" style="8"/>
    <col min="30" max="16384" width="12.625" style="7"/>
  </cols>
  <sheetData>
    <row r="2" spans="2:26" ht="56.25" customHeight="1" x14ac:dyDescent="0.2">
      <c r="B2" s="108" t="s">
        <v>44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10"/>
      <c r="R2" s="9"/>
      <c r="S2" s="9"/>
      <c r="T2" s="9"/>
      <c r="U2" s="9"/>
      <c r="V2" s="9"/>
      <c r="W2" s="9"/>
      <c r="X2" s="9"/>
      <c r="Y2" s="9"/>
      <c r="Z2" s="10"/>
    </row>
    <row r="3" spans="2:26" ht="56.25" customHeight="1" x14ac:dyDescent="0.2"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3"/>
      <c r="R3" s="9"/>
      <c r="S3" s="9"/>
      <c r="T3" s="9"/>
      <c r="U3" s="9"/>
      <c r="V3" s="9"/>
      <c r="W3" s="9"/>
      <c r="X3" s="9"/>
      <c r="Y3" s="9"/>
      <c r="Z3" s="10"/>
    </row>
    <row r="4" spans="2:26" ht="22.5" customHeight="1" x14ac:dyDescent="0.2">
      <c r="B4" s="118" t="s">
        <v>2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20"/>
      <c r="R4" s="9"/>
      <c r="S4" s="9"/>
      <c r="T4" s="9"/>
      <c r="U4" s="9"/>
      <c r="V4" s="9"/>
      <c r="W4" s="9"/>
      <c r="X4" s="9"/>
      <c r="Y4" s="9"/>
      <c r="Z4" s="10"/>
    </row>
    <row r="5" spans="2:26" ht="22.5" customHeight="1" x14ac:dyDescent="0.2">
      <c r="B5" s="11"/>
      <c r="C5" s="12" t="s">
        <v>18</v>
      </c>
      <c r="D5" s="121" t="s">
        <v>36</v>
      </c>
      <c r="E5" s="115"/>
      <c r="F5" s="115"/>
      <c r="G5" s="115"/>
      <c r="H5" s="115"/>
      <c r="I5" s="115"/>
      <c r="J5" s="115"/>
      <c r="K5" s="115"/>
      <c r="L5" s="115"/>
      <c r="M5" s="115"/>
      <c r="N5" s="13"/>
      <c r="O5" s="13"/>
      <c r="P5" s="12" t="s">
        <v>1</v>
      </c>
      <c r="Q5" s="14"/>
      <c r="R5" s="9"/>
      <c r="S5" s="9"/>
      <c r="T5" s="9"/>
      <c r="U5" s="9"/>
      <c r="V5" s="9"/>
      <c r="W5" s="9"/>
      <c r="X5" s="9"/>
      <c r="Y5" s="9"/>
      <c r="Z5" s="10"/>
    </row>
    <row r="6" spans="2:26" ht="30" customHeight="1" x14ac:dyDescent="0.2">
      <c r="B6" s="122" t="s">
        <v>19</v>
      </c>
      <c r="C6" s="115"/>
      <c r="D6" s="121" t="s">
        <v>45</v>
      </c>
      <c r="E6" s="121"/>
      <c r="F6" s="121"/>
      <c r="G6" s="121"/>
      <c r="H6" s="121"/>
      <c r="I6" s="121"/>
      <c r="J6" s="121"/>
      <c r="K6" s="121"/>
      <c r="L6" s="121"/>
      <c r="M6" s="15"/>
      <c r="N6" s="15"/>
      <c r="O6" s="15"/>
      <c r="P6" s="15" t="s">
        <v>23</v>
      </c>
      <c r="Q6" s="16">
        <v>1.1284000000000001</v>
      </c>
      <c r="R6" s="9"/>
      <c r="S6" s="9"/>
      <c r="T6" s="9"/>
      <c r="U6" s="9"/>
      <c r="V6" s="9"/>
      <c r="W6" s="9"/>
      <c r="X6" s="9"/>
      <c r="Y6" s="9"/>
      <c r="Z6" s="10"/>
    </row>
    <row r="7" spans="2:26" ht="22.5" customHeight="1" x14ac:dyDescent="0.2">
      <c r="B7" s="123" t="s">
        <v>3</v>
      </c>
      <c r="C7" s="124"/>
      <c r="D7" s="130" t="s">
        <v>43</v>
      </c>
      <c r="E7" s="131"/>
      <c r="F7" s="131"/>
      <c r="G7" s="131"/>
      <c r="H7" s="131"/>
      <c r="I7" s="131"/>
      <c r="J7" s="131"/>
      <c r="K7" s="131"/>
      <c r="L7" s="131"/>
      <c r="M7" s="17"/>
      <c r="N7" s="17"/>
      <c r="O7" s="17"/>
      <c r="P7" s="17" t="s">
        <v>24</v>
      </c>
      <c r="Q7" s="18">
        <v>0.69950000000000001</v>
      </c>
      <c r="R7" s="9"/>
      <c r="S7" s="9"/>
      <c r="T7" s="9"/>
      <c r="U7" s="9"/>
      <c r="V7" s="9"/>
      <c r="W7" s="9"/>
      <c r="X7" s="9"/>
      <c r="Y7" s="9"/>
      <c r="Z7" s="10"/>
    </row>
    <row r="8" spans="2:26" ht="18.75" customHeight="1" x14ac:dyDescent="0.2">
      <c r="B8" s="125" t="s">
        <v>4</v>
      </c>
      <c r="C8" s="98" t="s">
        <v>5</v>
      </c>
      <c r="D8" s="98" t="s">
        <v>6</v>
      </c>
      <c r="E8" s="100" t="s">
        <v>7</v>
      </c>
      <c r="F8" s="100" t="s">
        <v>8</v>
      </c>
      <c r="G8" s="101" t="s">
        <v>9</v>
      </c>
      <c r="H8" s="127" t="s">
        <v>10</v>
      </c>
      <c r="I8" s="96"/>
      <c r="J8" s="96"/>
      <c r="K8" s="128"/>
      <c r="L8" s="129" t="s">
        <v>11</v>
      </c>
      <c r="M8" s="101" t="s">
        <v>12</v>
      </c>
      <c r="N8" s="95" t="s">
        <v>13</v>
      </c>
      <c r="O8" s="96"/>
      <c r="P8" s="96"/>
      <c r="Q8" s="97"/>
      <c r="R8" s="9"/>
      <c r="S8" s="9"/>
      <c r="T8" s="9"/>
      <c r="U8" s="9"/>
      <c r="V8" s="92"/>
      <c r="W8" s="93"/>
      <c r="X8" s="94"/>
      <c r="Y8" s="9"/>
      <c r="Z8" s="10"/>
    </row>
    <row r="9" spans="2:26" ht="26.25" customHeight="1" x14ac:dyDescent="0.2">
      <c r="B9" s="126"/>
      <c r="C9" s="99"/>
      <c r="D9" s="99"/>
      <c r="E9" s="99"/>
      <c r="F9" s="99"/>
      <c r="G9" s="99"/>
      <c r="H9" s="19"/>
      <c r="I9" s="19" t="s">
        <v>14</v>
      </c>
      <c r="J9" s="19" t="s">
        <v>35</v>
      </c>
      <c r="K9" s="19" t="s">
        <v>15</v>
      </c>
      <c r="L9" s="99"/>
      <c r="M9" s="99"/>
      <c r="N9" s="19"/>
      <c r="O9" s="19" t="s">
        <v>14</v>
      </c>
      <c r="P9" s="19" t="s">
        <v>35</v>
      </c>
      <c r="Q9" s="20" t="s">
        <v>15</v>
      </c>
      <c r="R9" s="21"/>
      <c r="S9" s="21"/>
      <c r="T9" s="21"/>
      <c r="U9" s="21"/>
      <c r="V9" s="22"/>
      <c r="W9" s="22"/>
      <c r="X9" s="23"/>
      <c r="Y9" s="21"/>
      <c r="Z9" s="24"/>
    </row>
    <row r="10" spans="2:26" ht="6" customHeight="1" x14ac:dyDescent="0.2"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7"/>
      <c r="R10" s="9"/>
      <c r="S10" s="9"/>
      <c r="T10" s="9"/>
      <c r="U10" s="9"/>
      <c r="V10" s="9"/>
      <c r="W10" s="9"/>
      <c r="X10" s="9"/>
      <c r="Y10" s="9"/>
      <c r="Z10" s="10"/>
    </row>
    <row r="11" spans="2:26" ht="15" customHeight="1" x14ac:dyDescent="0.2">
      <c r="B11" s="28">
        <v>1</v>
      </c>
      <c r="C11" s="29"/>
      <c r="D11" s="29"/>
      <c r="E11" s="30" t="s">
        <v>40</v>
      </c>
      <c r="F11" s="30"/>
      <c r="G11" s="30"/>
      <c r="H11" s="30"/>
      <c r="I11" s="30"/>
      <c r="J11" s="30"/>
      <c r="K11" s="30"/>
      <c r="L11" s="31"/>
      <c r="M11" s="30"/>
      <c r="N11" s="30"/>
      <c r="O11" s="30"/>
      <c r="P11" s="30"/>
      <c r="Q11" s="32">
        <f>Q16</f>
        <v>0</v>
      </c>
      <c r="R11" s="1"/>
      <c r="S11" s="9"/>
      <c r="T11" s="9"/>
      <c r="U11" s="9"/>
      <c r="V11" s="9"/>
      <c r="W11" s="9"/>
      <c r="X11" s="9"/>
      <c r="Y11" s="9"/>
      <c r="Z11" s="10"/>
    </row>
    <row r="12" spans="2:26" ht="22.5" customHeight="1" x14ac:dyDescent="0.2">
      <c r="B12" s="33" t="s">
        <v>25</v>
      </c>
      <c r="C12" s="34" t="s">
        <v>28</v>
      </c>
      <c r="D12" s="35" t="s">
        <v>0</v>
      </c>
      <c r="E12" s="36" t="s">
        <v>37</v>
      </c>
      <c r="F12" s="34" t="s">
        <v>32</v>
      </c>
      <c r="G12" s="4"/>
      <c r="H12" s="37"/>
      <c r="I12" s="37">
        <v>337.66</v>
      </c>
      <c r="J12" s="37">
        <v>390.39</v>
      </c>
      <c r="K12" s="37">
        <f>SUM(I12:J12)</f>
        <v>728.05</v>
      </c>
      <c r="L12" s="38">
        <v>0.15379999999999999</v>
      </c>
      <c r="M12" s="39">
        <f>IFERROR(IF(L12="-",(ROUND(K12,2)),(ROUND(K12*(1+L12),2))),"-")</f>
        <v>840.02</v>
      </c>
      <c r="N12" s="39"/>
      <c r="O12" s="39">
        <f>IF(($J12=0),$Q12,IF(I12=0,0,IF($L12&lt;&gt;"-",IFERROR(TRUNC(TRUNC((I12*(1+$L12)),2)*$G12,2),0),IFERROR(TRUNC(I12*$G12,2),0))))</f>
        <v>0</v>
      </c>
      <c r="P12" s="39">
        <f>IF(J12=0,0,Q12-O12)</f>
        <v>0</v>
      </c>
      <c r="Q12" s="40">
        <f>IFERROR(ROUND(ROUND(M12,2)*ROUND(G12,2),2),0)</f>
        <v>0</v>
      </c>
      <c r="R12" s="2"/>
      <c r="S12" s="9"/>
      <c r="T12" s="9" t="str">
        <f t="shared" ref="T12:T17" si="0">B12</f>
        <v>1.1</v>
      </c>
      <c r="U12" s="9" t="b">
        <f>IF(J12=0,Q12-O12)</f>
        <v>0</v>
      </c>
      <c r="V12" s="9"/>
      <c r="W12" s="9"/>
      <c r="X12" s="9"/>
      <c r="Y12" s="9"/>
      <c r="Z12" s="10"/>
    </row>
    <row r="13" spans="2:26" ht="22.5" customHeight="1" x14ac:dyDescent="0.2">
      <c r="B13" s="33" t="s">
        <v>26</v>
      </c>
      <c r="C13" s="34" t="s">
        <v>29</v>
      </c>
      <c r="D13" s="35" t="s">
        <v>0</v>
      </c>
      <c r="E13" s="36" t="s">
        <v>38</v>
      </c>
      <c r="F13" s="34" t="s">
        <v>32</v>
      </c>
      <c r="G13" s="4"/>
      <c r="H13" s="37"/>
      <c r="I13" s="37">
        <v>32.39</v>
      </c>
      <c r="J13" s="37">
        <v>28.33</v>
      </c>
      <c r="K13" s="37">
        <f t="shared" ref="K13:K14" si="1">SUM(I13:J13)</f>
        <v>60.72</v>
      </c>
      <c r="L13" s="38">
        <v>0.15379999999999999</v>
      </c>
      <c r="M13" s="39">
        <f t="shared" ref="M13:M14" si="2">IFERROR(IF(L13="-",(ROUND(K13,2)),(ROUND(K13*(1+L13),2))),"-")</f>
        <v>70.06</v>
      </c>
      <c r="N13" s="39"/>
      <c r="O13" s="39">
        <f t="shared" ref="O13:O14" si="3">IF(AND($H13=0,$J13=0),$Q13,IF(I13=0,0,IF($L13&lt;&gt;"-",IFERROR(TRUNC(TRUNC((I13*(1+$L13)),2)*$G13,2),0),IFERROR(TRUNC(I13*$G13,2),0))))</f>
        <v>0</v>
      </c>
      <c r="P13" s="39">
        <f t="shared" ref="P13:P14" si="4">IF(J13=0,0,Q13-O13-N13)</f>
        <v>0</v>
      </c>
      <c r="Q13" s="40">
        <f t="shared" ref="Q13:Q14" si="5">IFERROR(ROUND(ROUND(M13,2)*ROUND(G13,2),2),0)</f>
        <v>0</v>
      </c>
      <c r="R13" s="2"/>
      <c r="S13" s="9"/>
      <c r="T13" s="9" t="str">
        <f t="shared" si="0"/>
        <v>1.2</v>
      </c>
      <c r="U13" s="9" t="b">
        <f t="shared" ref="U13:U14" si="6">IF(J13=0,Q13-O13)</f>
        <v>0</v>
      </c>
      <c r="V13" s="9"/>
      <c r="W13" s="9"/>
      <c r="X13" s="9"/>
      <c r="Y13" s="9"/>
      <c r="Z13" s="10"/>
    </row>
    <row r="14" spans="2:26" ht="22.5" customHeight="1" x14ac:dyDescent="0.2">
      <c r="B14" s="33" t="s">
        <v>27</v>
      </c>
      <c r="C14" s="34" t="s">
        <v>30</v>
      </c>
      <c r="D14" s="35" t="s">
        <v>0</v>
      </c>
      <c r="E14" s="36" t="s">
        <v>39</v>
      </c>
      <c r="F14" s="34" t="s">
        <v>31</v>
      </c>
      <c r="G14" s="4"/>
      <c r="H14" s="37"/>
      <c r="I14" s="37">
        <v>43.37</v>
      </c>
      <c r="J14" s="37">
        <v>40.270000000000003</v>
      </c>
      <c r="K14" s="37">
        <f t="shared" si="1"/>
        <v>83.64</v>
      </c>
      <c r="L14" s="38">
        <v>0.15379999999999999</v>
      </c>
      <c r="M14" s="39">
        <f t="shared" si="2"/>
        <v>96.5</v>
      </c>
      <c r="N14" s="39"/>
      <c r="O14" s="39">
        <f t="shared" si="3"/>
        <v>0</v>
      </c>
      <c r="P14" s="39">
        <f t="shared" si="4"/>
        <v>0</v>
      </c>
      <c r="Q14" s="40">
        <f t="shared" si="5"/>
        <v>0</v>
      </c>
      <c r="R14" s="2"/>
      <c r="S14" s="9"/>
      <c r="T14" s="9" t="str">
        <f t="shared" si="0"/>
        <v>1.3</v>
      </c>
      <c r="U14" s="9" t="b">
        <f t="shared" si="6"/>
        <v>0</v>
      </c>
      <c r="V14" s="9"/>
      <c r="W14" s="9"/>
      <c r="X14" s="9"/>
      <c r="Y14" s="9"/>
      <c r="Z14" s="10"/>
    </row>
    <row r="15" spans="2:26" ht="6" customHeight="1" x14ac:dyDescent="0.2">
      <c r="B15" s="42"/>
      <c r="C15" s="43"/>
      <c r="D15" s="44"/>
      <c r="E15" s="45"/>
      <c r="F15" s="46"/>
      <c r="G15" s="47"/>
      <c r="H15" s="48"/>
      <c r="I15" s="48"/>
      <c r="J15" s="48"/>
      <c r="K15" s="49"/>
      <c r="L15" s="50"/>
      <c r="M15" s="51"/>
      <c r="N15" s="51"/>
      <c r="O15" s="51"/>
      <c r="P15" s="51"/>
      <c r="Q15" s="52"/>
      <c r="R15" s="1"/>
      <c r="S15" s="9"/>
      <c r="T15" s="9">
        <f t="shared" si="0"/>
        <v>0</v>
      </c>
      <c r="U15" s="9">
        <f t="shared" ref="U15:U17" si="7">IF(J15=0,Q15-O15)</f>
        <v>0</v>
      </c>
      <c r="V15" s="9"/>
      <c r="W15" s="9"/>
      <c r="X15" s="9"/>
      <c r="Y15" s="9"/>
      <c r="Z15" s="10"/>
    </row>
    <row r="16" spans="2:26" ht="15" customHeight="1" x14ac:dyDescent="0.2"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5"/>
      <c r="M16" s="56" t="s">
        <v>41</v>
      </c>
      <c r="N16" s="57"/>
      <c r="O16" s="57">
        <f>SUM(O12:O15)</f>
        <v>0</v>
      </c>
      <c r="P16" s="57">
        <f>SUM(P12:P15)</f>
        <v>0</v>
      </c>
      <c r="Q16" s="58">
        <f>SUM(Q12:Q15)</f>
        <v>0</v>
      </c>
      <c r="R16" s="3"/>
      <c r="S16" s="9">
        <v>1</v>
      </c>
      <c r="T16" s="9"/>
      <c r="U16" s="9">
        <f t="shared" si="7"/>
        <v>0</v>
      </c>
      <c r="V16" s="41">
        <f>SUM(O16:P16)</f>
        <v>0</v>
      </c>
      <c r="W16" s="9" t="str">
        <f>IF(V16&lt;&gt;Q16,"erro","ok")</f>
        <v>ok</v>
      </c>
      <c r="X16" s="9"/>
      <c r="Y16" s="9"/>
      <c r="Z16" s="10"/>
    </row>
    <row r="17" spans="2:26" ht="6" customHeight="1" x14ac:dyDescent="0.2">
      <c r="B17" s="59"/>
      <c r="C17" s="60"/>
      <c r="D17" s="61"/>
      <c r="E17" s="61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2"/>
      <c r="R17" s="9"/>
      <c r="S17" s="9"/>
      <c r="T17" s="9">
        <f t="shared" si="0"/>
        <v>0</v>
      </c>
      <c r="U17" s="9">
        <f t="shared" si="7"/>
        <v>0</v>
      </c>
      <c r="V17" s="9"/>
      <c r="W17" s="9"/>
      <c r="X17" s="9"/>
      <c r="Y17" s="9"/>
      <c r="Z17" s="10"/>
    </row>
    <row r="18" spans="2:26" ht="15" customHeight="1" x14ac:dyDescent="0.2">
      <c r="B18" s="63"/>
      <c r="C18" s="64"/>
      <c r="D18" s="64"/>
      <c r="E18" s="64"/>
      <c r="F18" s="64"/>
      <c r="G18" s="64"/>
      <c r="H18" s="64"/>
      <c r="I18" s="64"/>
      <c r="J18" s="64"/>
      <c r="K18" s="65"/>
      <c r="L18" s="66"/>
      <c r="M18" s="67" t="s">
        <v>16</v>
      </c>
      <c r="N18" s="68">
        <f>SUMIF($S11:$S17,1,N11:N17)</f>
        <v>0</v>
      </c>
      <c r="O18" s="68">
        <f>SUMIF($S11:$S17,1,O11:O17)</f>
        <v>0</v>
      </c>
      <c r="P18" s="68">
        <f>SUMIF($S11:$S17,1,P11:P17)</f>
        <v>0</v>
      </c>
      <c r="Q18" s="69">
        <f>SUMIF($S11:$S17,1,Q11:Q17)</f>
        <v>0</v>
      </c>
      <c r="R18" s="9"/>
      <c r="S18" s="9"/>
      <c r="T18" s="9"/>
      <c r="U18" s="9"/>
      <c r="V18" s="9"/>
      <c r="W18" s="9"/>
      <c r="X18" s="9"/>
      <c r="Y18" s="9"/>
      <c r="Z18" s="10"/>
    </row>
    <row r="19" spans="2:26" ht="15" customHeight="1" x14ac:dyDescent="0.2">
      <c r="B19" s="70"/>
      <c r="C19" s="71"/>
      <c r="D19" s="71"/>
      <c r="E19" s="71"/>
      <c r="F19" s="71"/>
      <c r="G19" s="71"/>
      <c r="H19" s="71"/>
      <c r="I19" s="71"/>
      <c r="J19" s="71"/>
      <c r="K19" s="72"/>
      <c r="L19" s="73"/>
      <c r="M19" s="74" t="s">
        <v>33</v>
      </c>
      <c r="N19" s="5"/>
      <c r="O19" s="6">
        <f>IFERROR(O18/Q18,0)</f>
        <v>0</v>
      </c>
      <c r="P19" s="75"/>
      <c r="Q19" s="76"/>
      <c r="R19" s="26"/>
      <c r="S19" s="26"/>
      <c r="T19" s="26"/>
      <c r="U19" s="26"/>
      <c r="V19" s="26"/>
      <c r="W19" s="26"/>
      <c r="X19" s="26"/>
      <c r="Y19" s="26"/>
      <c r="Z19" s="77"/>
    </row>
    <row r="20" spans="2:26" ht="15" customHeight="1" x14ac:dyDescent="0.2">
      <c r="B20" s="78" t="s">
        <v>17</v>
      </c>
      <c r="C20" s="79"/>
      <c r="D20" s="79"/>
      <c r="E20" s="79"/>
      <c r="F20" s="79"/>
      <c r="G20" s="79"/>
      <c r="H20" s="79"/>
      <c r="I20" s="79"/>
      <c r="J20" s="79"/>
      <c r="K20" s="80"/>
      <c r="L20" s="9"/>
      <c r="M20" s="81"/>
      <c r="N20" s="81"/>
      <c r="O20" s="81"/>
      <c r="P20" s="81"/>
      <c r="Q20" s="82"/>
      <c r="R20" s="9"/>
      <c r="S20" s="9"/>
      <c r="T20" s="9"/>
      <c r="U20" s="9"/>
      <c r="V20" s="9"/>
      <c r="W20" s="9"/>
      <c r="X20" s="9"/>
      <c r="Y20" s="9"/>
      <c r="Z20" s="10"/>
    </row>
    <row r="21" spans="2:26" ht="15" customHeight="1" x14ac:dyDescent="0.2">
      <c r="B21" s="114" t="s">
        <v>42</v>
      </c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6"/>
      <c r="R21" s="9"/>
      <c r="S21" s="9"/>
      <c r="T21" s="9"/>
      <c r="U21" s="9"/>
      <c r="V21" s="9"/>
      <c r="W21" s="9"/>
      <c r="X21" s="9"/>
      <c r="Y21" s="9"/>
      <c r="Z21" s="10"/>
    </row>
    <row r="22" spans="2:26" ht="45" customHeight="1" x14ac:dyDescent="0.2">
      <c r="B22" s="117" t="s">
        <v>34</v>
      </c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6"/>
      <c r="R22" s="9"/>
      <c r="S22" s="9"/>
      <c r="T22" s="9"/>
      <c r="U22" s="9"/>
      <c r="V22" s="9"/>
      <c r="W22" s="9"/>
      <c r="X22" s="9"/>
      <c r="Y22" s="9"/>
      <c r="Z22" s="10"/>
    </row>
    <row r="23" spans="2:26" ht="12.75" customHeight="1" x14ac:dyDescent="0.2">
      <c r="B23" s="83"/>
      <c r="C23" s="84"/>
      <c r="D23" s="83"/>
      <c r="E23" s="83"/>
      <c r="F23" s="84"/>
      <c r="G23" s="84"/>
      <c r="H23" s="84"/>
      <c r="I23" s="84"/>
      <c r="J23" s="84"/>
      <c r="K23" s="84"/>
      <c r="L23" s="9"/>
      <c r="M23" s="84"/>
      <c r="N23" s="84"/>
      <c r="O23" s="84"/>
      <c r="P23" s="84"/>
      <c r="Q23" s="84"/>
      <c r="R23" s="9"/>
      <c r="S23" s="9"/>
      <c r="T23" s="9"/>
      <c r="U23" s="9"/>
      <c r="V23" s="9"/>
      <c r="W23" s="9"/>
      <c r="X23" s="9"/>
      <c r="Y23" s="9"/>
      <c r="Z23" s="10"/>
    </row>
    <row r="24" spans="2:26" ht="12.75" customHeight="1" x14ac:dyDescent="0.2">
      <c r="B24" s="10"/>
      <c r="C24" s="21"/>
      <c r="D24" s="24"/>
      <c r="E24" s="24"/>
      <c r="F24" s="21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10"/>
    </row>
    <row r="25" spans="2:26" ht="15" customHeight="1" x14ac:dyDescent="0.2">
      <c r="B25" s="10"/>
      <c r="C25" s="21"/>
      <c r="D25" s="24"/>
      <c r="E25" s="85"/>
      <c r="F25" s="21"/>
      <c r="G25" s="9"/>
      <c r="H25" s="9"/>
      <c r="I25" s="9"/>
      <c r="J25" s="102" t="s">
        <v>20</v>
      </c>
      <c r="K25" s="103"/>
      <c r="L25" s="90"/>
      <c r="M25" s="90"/>
      <c r="N25" s="90"/>
      <c r="O25" s="90"/>
      <c r="P25" s="90"/>
      <c r="Q25" s="91"/>
      <c r="R25" s="9"/>
      <c r="S25" s="9"/>
      <c r="T25" s="9"/>
      <c r="U25" s="9"/>
      <c r="V25" s="9"/>
      <c r="W25" s="9"/>
      <c r="X25" s="9"/>
      <c r="Y25" s="9"/>
      <c r="Z25" s="10"/>
    </row>
    <row r="26" spans="2:26" ht="15" customHeight="1" x14ac:dyDescent="0.2">
      <c r="B26" s="10"/>
      <c r="C26" s="21"/>
      <c r="D26" s="24"/>
      <c r="E26" s="85"/>
      <c r="F26" s="21"/>
      <c r="G26" s="9"/>
      <c r="H26" s="9"/>
      <c r="I26" s="9"/>
      <c r="J26" s="86" t="s">
        <v>21</v>
      </c>
      <c r="K26" s="87"/>
      <c r="L26" s="104"/>
      <c r="M26" s="104"/>
      <c r="N26" s="104"/>
      <c r="O26" s="104"/>
      <c r="P26" s="104"/>
      <c r="Q26" s="105"/>
      <c r="R26" s="9"/>
      <c r="S26" s="9"/>
      <c r="T26" s="9"/>
      <c r="U26" s="9"/>
      <c r="V26" s="9"/>
      <c r="W26" s="9"/>
      <c r="X26" s="9"/>
      <c r="Y26" s="9"/>
      <c r="Z26" s="10"/>
    </row>
    <row r="27" spans="2:26" ht="15" customHeight="1" x14ac:dyDescent="0.2">
      <c r="B27" s="10"/>
      <c r="C27" s="21"/>
      <c r="D27" s="24"/>
      <c r="E27" s="9"/>
      <c r="F27" s="21"/>
      <c r="G27" s="9"/>
      <c r="H27" s="9"/>
      <c r="I27" s="9"/>
      <c r="J27" s="86" t="s">
        <v>22</v>
      </c>
      <c r="K27" s="87"/>
      <c r="L27" s="104"/>
      <c r="M27" s="104"/>
      <c r="N27" s="104"/>
      <c r="O27" s="104"/>
      <c r="P27" s="104"/>
      <c r="Q27" s="105"/>
      <c r="R27" s="9"/>
      <c r="S27" s="9"/>
      <c r="T27" s="9"/>
      <c r="U27" s="9"/>
      <c r="V27" s="9"/>
      <c r="W27" s="9"/>
      <c r="X27" s="9"/>
      <c r="Y27" s="9"/>
      <c r="Z27" s="10"/>
    </row>
    <row r="28" spans="2:26" ht="15" customHeight="1" x14ac:dyDescent="0.2">
      <c r="B28" s="10"/>
      <c r="C28" s="21"/>
      <c r="D28" s="24"/>
      <c r="E28" s="9"/>
      <c r="F28" s="21"/>
      <c r="G28" s="9"/>
      <c r="H28" s="9"/>
      <c r="I28" s="9"/>
      <c r="J28" s="88" t="s">
        <v>46</v>
      </c>
      <c r="K28" s="89"/>
      <c r="L28" s="106"/>
      <c r="M28" s="106"/>
      <c r="N28" s="106"/>
      <c r="O28" s="106"/>
      <c r="P28" s="106"/>
      <c r="Q28" s="107"/>
      <c r="R28" s="9"/>
      <c r="S28" s="9"/>
      <c r="T28" s="9"/>
      <c r="U28" s="9"/>
      <c r="V28" s="9"/>
      <c r="W28" s="9"/>
      <c r="X28" s="9"/>
      <c r="Y28" s="9"/>
      <c r="Z28" s="10"/>
    </row>
    <row r="29" spans="2:26" ht="12.75" customHeight="1" x14ac:dyDescent="0.2">
      <c r="B29" s="10"/>
      <c r="C29" s="21"/>
      <c r="D29" s="24"/>
      <c r="E29" s="24"/>
      <c r="F29" s="21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0"/>
    </row>
    <row r="30" spans="2:26" ht="12.75" customHeight="1" x14ac:dyDescent="0.2">
      <c r="B30" s="10"/>
      <c r="C30" s="21"/>
      <c r="D30" s="24"/>
      <c r="E30" s="24"/>
      <c r="F30" s="21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10"/>
    </row>
    <row r="31" spans="2:26" ht="12.75" customHeight="1" x14ac:dyDescent="0.2">
      <c r="B31" s="10"/>
      <c r="C31" s="21"/>
      <c r="D31" s="24"/>
      <c r="E31" s="24"/>
      <c r="F31" s="21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10"/>
    </row>
    <row r="32" spans="2:26" ht="12.75" customHeight="1" x14ac:dyDescent="0.2">
      <c r="B32" s="10"/>
      <c r="C32" s="21"/>
      <c r="D32" s="24"/>
      <c r="E32" s="24"/>
      <c r="F32" s="21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10"/>
    </row>
  </sheetData>
  <sheetProtection algorithmName="SHA-512" hashValue="m6pUyv4OGbO1tW+RsYeTICxdJdiRj0rM7J0/36dYd8CvQPEemIJk175Dnyu4PFqWVnE1H4dOdt6pWRrFcXA+3Q==" saltValue="9jfeYOE/Ca9dIgT/6dKY2A==" spinCount="100000" sheet="1" formatCells="0" formatColumns="0" formatRows="0"/>
  <mergeCells count="28">
    <mergeCell ref="B2:Q3"/>
    <mergeCell ref="B21:Q21"/>
    <mergeCell ref="B22:Q22"/>
    <mergeCell ref="B4:Q4"/>
    <mergeCell ref="D5:M5"/>
    <mergeCell ref="B6:C6"/>
    <mergeCell ref="B7:C7"/>
    <mergeCell ref="B8:B9"/>
    <mergeCell ref="H8:K8"/>
    <mergeCell ref="L8:L9"/>
    <mergeCell ref="M8:M9"/>
    <mergeCell ref="D6:L6"/>
    <mergeCell ref="D7:L7"/>
    <mergeCell ref="C8:C9"/>
    <mergeCell ref="D8:D9"/>
    <mergeCell ref="E8:E9"/>
    <mergeCell ref="F8:F9"/>
    <mergeCell ref="G8:G9"/>
    <mergeCell ref="J26:K26"/>
    <mergeCell ref="J27:K27"/>
    <mergeCell ref="J28:K28"/>
    <mergeCell ref="L25:Q25"/>
    <mergeCell ref="V8:X8"/>
    <mergeCell ref="N8:Q8"/>
    <mergeCell ref="J25:K25"/>
    <mergeCell ref="L26:Q26"/>
    <mergeCell ref="L27:Q27"/>
    <mergeCell ref="L28:Q28"/>
  </mergeCells>
  <conditionalFormatting sqref="B4:Q9">
    <cfRule type="expression" dxfId="5" priority="23">
      <formula>$D$6="ATENÇÃO: VALOR DESONERADO MENOR"</formula>
    </cfRule>
  </conditionalFormatting>
  <conditionalFormatting sqref="C12:D14 G12:G14">
    <cfRule type="expression" dxfId="4" priority="27">
      <formula>#REF!=1</formula>
    </cfRule>
  </conditionalFormatting>
  <conditionalFormatting sqref="H12:L14">
    <cfRule type="expression" dxfId="3" priority="25">
      <formula>#REF!=2</formula>
    </cfRule>
  </conditionalFormatting>
  <conditionalFormatting sqref="L12:L14">
    <cfRule type="expression" dxfId="2" priority="26">
      <formula>#REF!=1</formula>
    </cfRule>
  </conditionalFormatting>
  <conditionalFormatting sqref="N12:P19">
    <cfRule type="cellIs" dxfId="1" priority="123" operator="lessThan">
      <formula>0</formula>
    </cfRule>
  </conditionalFormatting>
  <conditionalFormatting sqref="N16:Q16">
    <cfRule type="expression" dxfId="0" priority="83">
      <formula>$W$16="erro"</formula>
    </cfRule>
  </conditionalFormatting>
  <dataValidations count="2">
    <dataValidation type="list" allowBlank="1" showInputMessage="1" showErrorMessage="1" promptTitle="Aviso" prompt="Utilizar apenas as fontes predeterminadas" sqref="D12:D14" xr:uid="{00000000-0002-0000-0A00-000001000000}">
      <formula1>#REF!</formula1>
    </dataValidation>
    <dataValidation type="list" allowBlank="1" showErrorMessage="1" sqref="L12:L14" xr:uid="{00000000-0002-0000-0A00-000002000000}">
      <formula1>IF($K$5="Tabela Desonerada",#REF!,#REF!)</formula1>
    </dataValidation>
  </dataValidations>
  <printOptions horizontalCentered="1"/>
  <pageMargins left="0.59055118110236227" right="0.59055118110236227" top="0.78740157480314965" bottom="0.78740157480314965" header="0" footer="0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 164.2025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Lombardi</dc:creator>
  <cp:lastModifiedBy>Tainan Ely Clarino</cp:lastModifiedBy>
  <cp:lastPrinted>2022-01-19T15:45:49Z</cp:lastPrinted>
  <dcterms:created xsi:type="dcterms:W3CDTF">2017-09-29T18:48:58Z</dcterms:created>
  <dcterms:modified xsi:type="dcterms:W3CDTF">2025-08-21T17:29:25Z</dcterms:modified>
</cp:coreProperties>
</file>