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updateLinks="never" codeName="EstaPastaDeTrabalho"/>
  <mc:AlternateContent xmlns:mc="http://schemas.openxmlformats.org/markup-compatibility/2006">
    <mc:Choice Requires="x15">
      <x15ac:absPath xmlns:x15ac="http://schemas.microsoft.com/office/spreadsheetml/2010/11/ac" url="\\pmpa-fs3\smap-celic$\UCRP\SITE SMAP\INCLUIR NO SITE\"/>
    </mc:Choice>
  </mc:AlternateContent>
  <xr:revisionPtr revIDLastSave="0" documentId="13_ncr:1_{910812AA-AC0D-4212-A672-971546807A87}" xr6:coauthVersionLast="47" xr6:coauthVersionMax="47" xr10:uidLastSave="{00000000-0000-0000-0000-000000000000}"/>
  <bookViews>
    <workbookView xWindow="-120" yWindow="-120" windowWidth="29040" windowHeight="15840" tabRatio="910" xr2:uid="{00000000-000D-0000-FFFF-FFFF00000000}"/>
  </bookViews>
  <sheets>
    <sheet name="Orçamento" sheetId="9" r:id="rId1"/>
    <sheet name="Cronograma" sheetId="46" r:id="rId2"/>
    <sheet name="Resumo" sheetId="11" r:id="rId3"/>
  </sheets>
  <definedNames>
    <definedName name="_01_09_96">#REF!</definedName>
    <definedName name="_PL1">#REF!</definedName>
    <definedName name="a">#REF!</definedName>
    <definedName name="aa">#REF!</definedName>
    <definedName name="ACIDO">#REF!</definedName>
    <definedName name="AÇO">#REF!</definedName>
    <definedName name="AÇO_CA_50_3_16">#REF!</definedName>
    <definedName name="ADESIVO_PVC">#REF!</definedName>
    <definedName name="AGUA_10LT">#REF!</definedName>
    <definedName name="AGUARRAZ">#REF!</definedName>
    <definedName name="AJUDANTE">#REF!</definedName>
    <definedName name="ALIZAR_MAD_LEI">#REF!</definedName>
    <definedName name="ALTA">#REF!</definedName>
    <definedName name="amarela">#REF!</definedName>
    <definedName name="AMONIA">#REF!</definedName>
    <definedName name="_xlnm.Print_Area" localSheetId="2">Resumo!$A$1:$D$29</definedName>
    <definedName name="AREIA">#REF!</definedName>
    <definedName name="ARMAÇÃO_CONCRETO">#REF!</definedName>
    <definedName name="ARMADOR">#REF!</definedName>
    <definedName name="ARMARIO_90X60X17_CM">#REF!</definedName>
    <definedName name="ASSENTO_PLASTICO">#REF!</definedName>
    <definedName name="ATERRO_ARENOSO">#REF!</definedName>
    <definedName name="azul">#REF!</definedName>
    <definedName name="AZULEGISTA">#REF!</definedName>
    <definedName name="AZULEJO_15X15">#REF!</definedName>
    <definedName name="AZULSINAL">#REF!</definedName>
    <definedName name="b">#REF!</definedName>
    <definedName name="BDI">#REF!</definedName>
    <definedName name="BDI_4">#REF!</definedName>
    <definedName name="BDI_5">#REF!</definedName>
    <definedName name="BDI_6">#REF!</definedName>
    <definedName name="BG">#REF!</definedName>
    <definedName name="BGU">#REF!</definedName>
    <definedName name="BLOCO.CONC.CELULAR.12">#REF!</definedName>
    <definedName name="BLOCO.CONCRETO.14X19X39">#REF!</definedName>
    <definedName name="BLOCO.CONCRETO.19X19X39">#REF!</definedName>
    <definedName name="BLOCO.CONCRETO.9X19X39">#REF!</definedName>
    <definedName name="BLOCO_VIDRO">#REF!</definedName>
    <definedName name="BR">#REF!</definedName>
    <definedName name="BRITA1">#REF!</definedName>
    <definedName name="CAIXILHO_MAD_LEI">#REF!</definedName>
    <definedName name="CAL">#REF!</definedName>
    <definedName name="CBU">#REF!</definedName>
    <definedName name="CBUII">#REF!</definedName>
    <definedName name="CBUQB">#REF!</definedName>
    <definedName name="CBUQc">#REF!</definedName>
    <definedName name="CERAMICA_30X30_PEI_IV">#REF!</definedName>
    <definedName name="CERAMICA_30x30_PEI_V">#REF!</definedName>
    <definedName name="CIMENTO">#REF!</definedName>
    <definedName name="CIMENTO_BRANCO">#REF!</definedName>
    <definedName name="CIMENTO_COLA">#REF!</definedName>
    <definedName name="CLIENTE">#REF!</definedName>
    <definedName name="COMPENSA.PLAST">#REF!</definedName>
    <definedName name="COMPENSADO_RES_10MM">#REF!</definedName>
    <definedName name="COMPENSADO_RES_12MM">#REF!</definedName>
    <definedName name="CONCRETO_18_MPA">#REF!</definedName>
    <definedName name="CPU_66">#REF!</definedName>
    <definedName name="d">#REF!</definedName>
    <definedName name="daad">#REF!</definedName>
    <definedName name="DATA">#REF!</definedName>
    <definedName name="Data_Final">#REF!</definedName>
    <definedName name="Data_Início">#REF!</definedName>
    <definedName name="dd">#REF!</definedName>
    <definedName name="DECANEL">#REF!</definedName>
    <definedName name="DESFORMA">#REF!</definedName>
    <definedName name="DGA">#REF!</definedName>
    <definedName name="DIA">#REF!</definedName>
    <definedName name="DIESEL">#REF!</definedName>
    <definedName name="DIESEL_3">#REF!</definedName>
    <definedName name="DIESEL_4">#REF!</definedName>
    <definedName name="DIESEL_5">#REF!</definedName>
    <definedName name="DIESEL_6">#REF!</definedName>
    <definedName name="DJ">#REF!</definedName>
    <definedName name="ECJ">#REF!</definedName>
    <definedName name="EJ">#REF!</definedName>
    <definedName name="ELEMENTO_VAZADO">#REF!</definedName>
    <definedName name="ELETRICISTA">#REF!</definedName>
    <definedName name="EMPRESA">#REF!</definedName>
    <definedName name="ENCANADOR">#REF!</definedName>
    <definedName name="ENGATE_STORZ">#REF!</definedName>
    <definedName name="EXA">#REF!</definedName>
    <definedName name="Excel_BuiltIn_Print_Titles_2_1">#REF!</definedName>
    <definedName name="Excel_BuiltIn_Print_Titles_2_1_1">#REF!</definedName>
    <definedName name="Excel_BuiltIn_Print_Titles_3_1_1">#REF!</definedName>
    <definedName name="Excel_BuiltIn_Print_Titles_3_1_1_1">#REF!</definedName>
    <definedName name="Excel_BuiltIn_Print_Titles_3_1_1_1_1">#REF!</definedName>
    <definedName name="Excel_BuiltIn_Print_Titles_3_1_1_1_1_1">#REF!</definedName>
    <definedName name="fc1a">#REF!</definedName>
    <definedName name="FC2A">#REF!</definedName>
    <definedName name="FC3A">#REF!</definedName>
    <definedName name="FORMA_MAD_BRANCA">#REF!</definedName>
    <definedName name="GAS_CARBONICO_6KG">#REF!</definedName>
    <definedName name="GASOL">#REF!</definedName>
    <definedName name="GASOL_3">#REF!</definedName>
    <definedName name="GASOL_4">#REF!</definedName>
    <definedName name="GASOL_5">#REF!</definedName>
    <definedName name="GASOL_6">#REF!</definedName>
    <definedName name="GESSO">#REF!</definedName>
    <definedName name="GRANITO_AMENDOA">#REF!</definedName>
    <definedName name="GRANITO_CINZA_CORUMBA">#REF!</definedName>
    <definedName name="hi">#REF!</definedName>
    <definedName name="IGOL_2">#REF!</definedName>
    <definedName name="IGOLFLEX">#REF!</definedName>
    <definedName name="IM">#REF!</definedName>
    <definedName name="IMPERMEABILIZANTE_SIKA">#REF!</definedName>
    <definedName name="ITENS">#REF!</definedName>
    <definedName name="JUNTA_PLÁSTICA">#REF!</definedName>
    <definedName name="KORODUR">#REF!</definedName>
    <definedName name="LAMBRI_IPÊ">#REF!</definedName>
    <definedName name="LANÇAMENTO_CONCRETO">#REF!</definedName>
    <definedName name="LIGAÇÃO_FLEXIVEL">#REF!</definedName>
    <definedName name="LILASDRENA">#REF!</definedName>
    <definedName name="LIQUIDO_PREPARADOR">#REF!</definedName>
    <definedName name="LIXA_FERRO">#REF!</definedName>
    <definedName name="LOCAL">#REF!</definedName>
    <definedName name="LS">#REF!</definedName>
    <definedName name="MANGUEIRA_30_M">#REF!</definedName>
    <definedName name="MARCENEIRO">#REF!</definedName>
    <definedName name="MARMORE_BRANCO">#REF!</definedName>
    <definedName name="MASSA_OLEO">#REF!</definedName>
    <definedName name="Medição">#REF!</definedName>
    <definedName name="NTEI">#REF!</definedName>
    <definedName name="OBRA">#REF!</definedName>
    <definedName name="OPA">#REF!</definedName>
    <definedName name="PARAFUSO_PARA_LOUÇA">#REF!</definedName>
    <definedName name="PEÇA_6_X_3_MAD_LEI">#REF!</definedName>
    <definedName name="PEDREIRO">#REF!</definedName>
    <definedName name="PERNAMANCA_MAD_LEI">#REF!</definedName>
    <definedName name="pesquisa">#REF!</definedName>
    <definedName name="PINTOR">#REF!</definedName>
    <definedName name="PL">#REF!</definedName>
    <definedName name="PO_QUIMICO_4KG">#REF!</definedName>
    <definedName name="PONTALETE">#REF!</definedName>
    <definedName name="prego">#REF!</definedName>
    <definedName name="PREGO_1_X_16">#REF!</definedName>
    <definedName name="PREGO_2_12_X_12">#REF!</definedName>
    <definedName name="PREGO_2_12X10">#REF!</definedName>
    <definedName name="PREGO_2X11">#REF!</definedName>
    <definedName name="PREGO_2X12">#REF!</definedName>
    <definedName name="REFERENTE">#REF!</definedName>
    <definedName name="REG">#REF!</definedName>
    <definedName name="REGULA">#REF!</definedName>
    <definedName name="REJUNTE">#REF!</definedName>
    <definedName name="RGTR">#REF!</definedName>
    <definedName name="RIPÃO">#REF!</definedName>
    <definedName name="RIPÃO_MAD_LEI">#REF!</definedName>
    <definedName name="RMA">#REF!</definedName>
    <definedName name="RODAPE_CINZA_CORUMBA">#REF!</definedName>
    <definedName name="RS">#REF!</definedName>
    <definedName name="SARRAFO">#REF!</definedName>
    <definedName name="sbg">#REF!</definedName>
    <definedName name="SBTC">#REF!</definedName>
    <definedName name="SEIXO">#REF!</definedName>
    <definedName name="SemanaTerminando">#REF!</definedName>
    <definedName name="SIFÃO_CROMADO">#REF!</definedName>
    <definedName name="SOLEIRA_CINZA_CORUMBA">#REF!</definedName>
    <definedName name="SOLU_LIMPADORA">#REF!</definedName>
    <definedName name="ssss">#REF!</definedName>
    <definedName name="SUBT">#REF!</definedName>
    <definedName name="TABUA">#REF!</definedName>
    <definedName name="TABUA.METRO">#REF!</definedName>
    <definedName name="TÁBUA_MAD_FORTE">#REF!</definedName>
    <definedName name="TARUGO">#REF!</definedName>
    <definedName name="TELHA_FIBROCIMENTO_6MM">#REF!</definedName>
    <definedName name="TELHA_FRIBOCIMENTO_4MM">#REF!</definedName>
    <definedName name="TELHA_PLAN">#REF!</definedName>
    <definedName name="TELHACRYL">#REF!</definedName>
    <definedName name="TINTA_ACRILICA">#REF!</definedName>
    <definedName name="TINTA_ESMALTE">#REF!</definedName>
    <definedName name="TINTA_NOVACOR">#REF!</definedName>
    <definedName name="TOTAL_ADMINISTRATIVO">#REF!</definedName>
    <definedName name="TOTAL_AULA">#REF!</definedName>
    <definedName name="TOTAL_EXTERNA">#REF!</definedName>
    <definedName name="TOTAL_QUADRA">#REF!</definedName>
    <definedName name="TOTAL_VESTIÁRIO">#REF!</definedName>
    <definedName name="TPM">#REF!</definedName>
    <definedName name="UL">#REF!</definedName>
    <definedName name="VEDA_ROSCA">#REF!</definedName>
    <definedName name="verde">#REF!</definedName>
    <definedName name="verdepav">#REF!</definedName>
    <definedName name="VERNIZ_POLIURETANO">#REF!</definedName>
    <definedName name="x">#REF!</definedName>
    <definedName name="yy">#REF!</definedName>
    <definedName name="ZARCAO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29" i="46" l="1"/>
  <c r="P27" i="46"/>
  <c r="P25" i="46"/>
  <c r="P23" i="46"/>
  <c r="P21" i="46"/>
  <c r="P19" i="46"/>
  <c r="P17" i="46"/>
  <c r="P15" i="46"/>
  <c r="P13" i="46"/>
  <c r="P11" i="46"/>
  <c r="P9" i="46"/>
  <c r="C5" i="46" l="1"/>
  <c r="E37" i="46"/>
  <c r="E38" i="46"/>
  <c r="E39" i="46"/>
  <c r="E36" i="46"/>
  <c r="C39" i="46"/>
  <c r="O29" i="46" l="1"/>
  <c r="N29" i="46"/>
  <c r="M29" i="46"/>
  <c r="L29" i="46"/>
  <c r="O23" i="46"/>
  <c r="O21" i="46"/>
  <c r="O19" i="46"/>
  <c r="N19" i="46"/>
  <c r="M11" i="46"/>
  <c r="K11" i="46"/>
  <c r="I11" i="46"/>
  <c r="G11" i="46"/>
  <c r="R28" i="46" l="1"/>
  <c r="R26" i="46"/>
  <c r="R24" i="46"/>
  <c r="R22" i="46"/>
  <c r="R20" i="46"/>
  <c r="R18" i="46"/>
  <c r="R16" i="46"/>
  <c r="R14" i="46"/>
  <c r="R12" i="46"/>
  <c r="R10" i="46"/>
  <c r="R8" i="46"/>
  <c r="B8" i="46"/>
  <c r="F6" i="46"/>
  <c r="G6" i="46" s="1"/>
  <c r="H6" i="46" s="1"/>
  <c r="I6" i="46" s="1"/>
  <c r="J6" i="46" s="1"/>
  <c r="K6" i="46" s="1"/>
  <c r="L6" i="46" s="1"/>
  <c r="M6" i="46" s="1"/>
  <c r="N6" i="46" s="1"/>
  <c r="O6" i="46" s="1"/>
  <c r="P6" i="46" s="1"/>
  <c r="B5" i="46"/>
  <c r="B4" i="46"/>
  <c r="C5" i="11"/>
  <c r="B4" i="11"/>
  <c r="M19" i="46" l="1"/>
  <c r="L19" i="46"/>
  <c r="K19" i="46"/>
  <c r="J19" i="46"/>
  <c r="I19" i="46"/>
  <c r="H19" i="46"/>
  <c r="G19" i="46"/>
  <c r="F19" i="46"/>
  <c r="O27" i="46"/>
  <c r="N27" i="46"/>
  <c r="M27" i="46"/>
  <c r="L27" i="46"/>
  <c r="K27" i="46"/>
  <c r="J27" i="46"/>
  <c r="I27" i="46"/>
  <c r="H27" i="46"/>
  <c r="G27" i="46"/>
  <c r="F27" i="46"/>
  <c r="O13" i="46"/>
  <c r="N13" i="46"/>
  <c r="M13" i="46"/>
  <c r="F13" i="46" s="1"/>
  <c r="L13" i="46"/>
  <c r="G13" i="46" s="1"/>
  <c r="K13" i="46"/>
  <c r="H13" i="46" s="1"/>
  <c r="N21" i="46"/>
  <c r="M21" i="46" s="1"/>
  <c r="L21" i="46"/>
  <c r="K21" i="46"/>
  <c r="J21" i="46"/>
  <c r="I21" i="46"/>
  <c r="H21" i="46"/>
  <c r="G21" i="46"/>
  <c r="F21" i="46" s="1"/>
  <c r="K29" i="46"/>
  <c r="J29" i="46"/>
  <c r="I29" i="46"/>
  <c r="H29" i="46"/>
  <c r="G29" i="46"/>
  <c r="F29" i="46"/>
  <c r="O15" i="46"/>
  <c r="N15" i="46"/>
  <c r="M15" i="46"/>
  <c r="L15" i="46"/>
  <c r="K15" i="46"/>
  <c r="J15" i="46"/>
  <c r="I15" i="46"/>
  <c r="H15" i="46"/>
  <c r="G15" i="46"/>
  <c r="F15" i="46"/>
  <c r="N23" i="46"/>
  <c r="M23" i="46"/>
  <c r="L23" i="46"/>
  <c r="K23" i="46"/>
  <c r="J23" i="46"/>
  <c r="I23" i="46"/>
  <c r="H23" i="46"/>
  <c r="G23" i="46"/>
  <c r="F23" i="46"/>
  <c r="N9" i="46"/>
  <c r="M9" i="46"/>
  <c r="L9" i="46" s="1"/>
  <c r="F9" i="46" s="1"/>
  <c r="K9" i="46"/>
  <c r="O9" i="46"/>
  <c r="J9" i="46"/>
  <c r="I9" i="46"/>
  <c r="O17" i="46"/>
  <c r="N17" i="46"/>
  <c r="M17" i="46"/>
  <c r="H17" i="46" s="1"/>
  <c r="L17" i="46"/>
  <c r="K17" i="46"/>
  <c r="G17" i="46" s="1"/>
  <c r="F17" i="46" s="1"/>
  <c r="O25" i="46"/>
  <c r="N25" i="46" s="1"/>
  <c r="M25" i="46" s="1"/>
  <c r="L25" i="46"/>
  <c r="K25" i="46"/>
  <c r="J25" i="46"/>
  <c r="F25" i="46" s="1"/>
  <c r="H25" i="46"/>
  <c r="G25" i="46"/>
  <c r="H9" i="46" l="1"/>
  <c r="G9" i="46"/>
  <c r="G31" i="46" s="1"/>
  <c r="I25" i="46"/>
  <c r="J17" i="46"/>
  <c r="I17" i="46"/>
  <c r="J13" i="46"/>
  <c r="I13" i="46"/>
  <c r="P31" i="46"/>
  <c r="K31" i="46"/>
  <c r="M31" i="46"/>
  <c r="I31" i="46" l="1"/>
  <c r="J128" i="9"/>
  <c r="J129" i="9"/>
  <c r="J130" i="9"/>
  <c r="J127" i="9"/>
  <c r="J120" i="9"/>
  <c r="J121" i="9"/>
  <c r="J122" i="9"/>
  <c r="J119" i="9"/>
  <c r="J108" i="9"/>
  <c r="J109" i="9"/>
  <c r="J110" i="9"/>
  <c r="J111" i="9"/>
  <c r="J112" i="9"/>
  <c r="J113" i="9"/>
  <c r="J114" i="9"/>
  <c r="J107" i="9"/>
  <c r="J91" i="9" l="1"/>
  <c r="J92" i="9"/>
  <c r="J93" i="9"/>
  <c r="J94" i="9"/>
  <c r="J95" i="9"/>
  <c r="J96" i="9"/>
  <c r="J97" i="9"/>
  <c r="J98" i="9"/>
  <c r="J99" i="9"/>
  <c r="J100" i="9"/>
  <c r="J101" i="9"/>
  <c r="J102" i="9"/>
  <c r="J90" i="9"/>
  <c r="J79" i="9"/>
  <c r="J80" i="9"/>
  <c r="J81" i="9"/>
  <c r="J82" i="9"/>
  <c r="J83" i="9"/>
  <c r="J84" i="9"/>
  <c r="J85" i="9"/>
  <c r="J78" i="9"/>
  <c r="J60" i="9"/>
  <c r="J61" i="9"/>
  <c r="J62" i="9"/>
  <c r="J63" i="9"/>
  <c r="J64" i="9"/>
  <c r="J65" i="9"/>
  <c r="J66" i="9"/>
  <c r="J67" i="9"/>
  <c r="J68" i="9"/>
  <c r="J69" i="9"/>
  <c r="J70" i="9"/>
  <c r="J71" i="9"/>
  <c r="J72" i="9"/>
  <c r="J73" i="9"/>
  <c r="J59" i="9"/>
  <c r="J50" i="9" l="1"/>
  <c r="J51" i="9"/>
  <c r="J52" i="9"/>
  <c r="J53" i="9"/>
  <c r="J54" i="9"/>
  <c r="J49" i="9"/>
  <c r="J43" i="9"/>
  <c r="J44" i="9"/>
  <c r="J42" i="9"/>
  <c r="J30" i="9"/>
  <c r="J31" i="9"/>
  <c r="J32" i="9"/>
  <c r="J33" i="9"/>
  <c r="J34" i="9"/>
  <c r="J35" i="9"/>
  <c r="J36" i="9"/>
  <c r="J37" i="9"/>
  <c r="J29" i="9"/>
  <c r="J24" i="9"/>
  <c r="J23" i="9"/>
  <c r="J12" i="9"/>
  <c r="J13" i="9"/>
  <c r="J14" i="9"/>
  <c r="J15" i="9"/>
  <c r="J16" i="9"/>
  <c r="J17" i="9"/>
  <c r="J18" i="9"/>
  <c r="J11" i="9"/>
  <c r="A14" i="9"/>
  <c r="T19" i="9" l="1"/>
  <c r="T21" i="9"/>
  <c r="T25" i="9"/>
  <c r="T27" i="9"/>
  <c r="T38" i="9"/>
  <c r="T40" i="9"/>
  <c r="T45" i="9"/>
  <c r="T47" i="9"/>
  <c r="T55" i="9"/>
  <c r="T57" i="9"/>
  <c r="T74" i="9"/>
  <c r="T76" i="9"/>
  <c r="T86" i="9"/>
  <c r="T88" i="9"/>
  <c r="T103" i="9"/>
  <c r="T105" i="9"/>
  <c r="T115" i="9"/>
  <c r="T117" i="9"/>
  <c r="T123" i="9"/>
  <c r="T125" i="9"/>
  <c r="T131" i="9"/>
  <c r="T133" i="9"/>
  <c r="B7" i="11" l="1"/>
  <c r="A22" i="9" l="1"/>
  <c r="A28" i="9" l="1"/>
  <c r="A34" i="9" s="1"/>
  <c r="A23" i="9"/>
  <c r="A24" i="9"/>
  <c r="A11" i="9"/>
  <c r="A12" i="9"/>
  <c r="A13" i="9"/>
  <c r="A15" i="9"/>
  <c r="A16" i="9"/>
  <c r="A17" i="9"/>
  <c r="A18" i="9"/>
  <c r="B12" i="46" l="1"/>
  <c r="B10" i="46"/>
  <c r="A41" i="9"/>
  <c r="A32" i="9"/>
  <c r="A29" i="9"/>
  <c r="A35" i="9"/>
  <c r="A33" i="9"/>
  <c r="A31" i="9"/>
  <c r="A30" i="9"/>
  <c r="A37" i="9"/>
  <c r="A36" i="9"/>
  <c r="B11" i="11"/>
  <c r="B9" i="11"/>
  <c r="B14" i="46" l="1"/>
  <c r="A48" i="9"/>
  <c r="A52" i="9" s="1"/>
  <c r="A44" i="9"/>
  <c r="A43" i="9"/>
  <c r="A42" i="9"/>
  <c r="B13" i="11"/>
  <c r="B15" i="11"/>
  <c r="B16" i="46" l="1"/>
  <c r="A58" i="9"/>
  <c r="A62" i="9" s="1"/>
  <c r="A51" i="9"/>
  <c r="A50" i="9"/>
  <c r="A54" i="9"/>
  <c r="A53" i="9"/>
  <c r="A49" i="9"/>
  <c r="B18" i="46" l="1"/>
  <c r="B17" i="11"/>
  <c r="A63" i="9"/>
  <c r="A67" i="9"/>
  <c r="A64" i="9"/>
  <c r="A73" i="9"/>
  <c r="A60" i="9"/>
  <c r="A66" i="9"/>
  <c r="A59" i="9"/>
  <c r="A72" i="9"/>
  <c r="A61" i="9"/>
  <c r="A71" i="9"/>
  <c r="A68" i="9"/>
  <c r="A70" i="9"/>
  <c r="A77" i="9"/>
  <c r="A81" i="9" s="1"/>
  <c r="A65" i="9"/>
  <c r="A69" i="9"/>
  <c r="B20" i="46" l="1"/>
  <c r="B19" i="11"/>
  <c r="A89" i="9"/>
  <c r="A93" i="9" s="1"/>
  <c r="A84" i="9"/>
  <c r="A80" i="9"/>
  <c r="A79" i="9"/>
  <c r="A78" i="9"/>
  <c r="A82" i="9"/>
  <c r="A85" i="9"/>
  <c r="A83" i="9"/>
  <c r="B21" i="11" l="1"/>
  <c r="A95" i="9"/>
  <c r="A106" i="9"/>
  <c r="A110" i="9" s="1"/>
  <c r="A100" i="9"/>
  <c r="A91" i="9"/>
  <c r="A98" i="9"/>
  <c r="A99" i="9"/>
  <c r="A94" i="9"/>
  <c r="A102" i="9"/>
  <c r="A90" i="9"/>
  <c r="A101" i="9"/>
  <c r="A92" i="9"/>
  <c r="A97" i="9"/>
  <c r="A96" i="9"/>
  <c r="A113" i="9" l="1"/>
  <c r="A109" i="9"/>
  <c r="A107" i="9"/>
  <c r="A118" i="9"/>
  <c r="A122" i="9" s="1"/>
  <c r="A112" i="9"/>
  <c r="A114" i="9"/>
  <c r="A108" i="9"/>
  <c r="A111" i="9"/>
  <c r="B25" i="11" l="1"/>
  <c r="A126" i="9"/>
  <c r="A130" i="9" s="1"/>
  <c r="A120" i="9"/>
  <c r="A119" i="9"/>
  <c r="A121" i="9"/>
  <c r="A128" i="9" l="1"/>
  <c r="A129" i="9"/>
  <c r="A127" i="9"/>
  <c r="B27" i="11"/>
  <c r="S133" i="9" l="1"/>
  <c r="L132" i="9"/>
  <c r="S131" i="9"/>
  <c r="S130" i="9"/>
  <c r="S129" i="9"/>
  <c r="S128" i="9"/>
  <c r="S127" i="9"/>
  <c r="S126" i="9"/>
  <c r="S125" i="9"/>
  <c r="L124" i="9"/>
  <c r="S123" i="9"/>
  <c r="S122" i="9"/>
  <c r="S121" i="9"/>
  <c r="S120" i="9"/>
  <c r="S119" i="9"/>
  <c r="S118" i="9"/>
  <c r="S117" i="9"/>
  <c r="L116" i="9"/>
  <c r="S115" i="9"/>
  <c r="S114" i="9"/>
  <c r="S113" i="9"/>
  <c r="S112" i="9"/>
  <c r="S111" i="9"/>
  <c r="S110" i="9"/>
  <c r="S109" i="9"/>
  <c r="S108" i="9"/>
  <c r="S107" i="9"/>
  <c r="S106" i="9"/>
  <c r="S105" i="9"/>
  <c r="L104" i="9"/>
  <c r="S103" i="9"/>
  <c r="S102" i="9"/>
  <c r="S101" i="9"/>
  <c r="S100" i="9"/>
  <c r="S99" i="9"/>
  <c r="S98" i="9"/>
  <c r="S97" i="9"/>
  <c r="S96" i="9"/>
  <c r="S95" i="9"/>
  <c r="S94" i="9"/>
  <c r="S93" i="9"/>
  <c r="S92" i="9"/>
  <c r="S91" i="9"/>
  <c r="S90" i="9"/>
  <c r="S89" i="9"/>
  <c r="S88" i="9"/>
  <c r="L87" i="9"/>
  <c r="S86" i="9"/>
  <c r="S85" i="9"/>
  <c r="S84" i="9"/>
  <c r="S83" i="9"/>
  <c r="S82" i="9"/>
  <c r="S81" i="9"/>
  <c r="S80" i="9"/>
  <c r="S79" i="9"/>
  <c r="S78" i="9"/>
  <c r="S77" i="9"/>
  <c r="S76" i="9"/>
  <c r="L75" i="9"/>
  <c r="S74" i="9"/>
  <c r="S73" i="9"/>
  <c r="S72" i="9"/>
  <c r="S71" i="9"/>
  <c r="S70" i="9"/>
  <c r="S69" i="9"/>
  <c r="S68" i="9"/>
  <c r="S67" i="9"/>
  <c r="S66" i="9"/>
  <c r="S65" i="9"/>
  <c r="S64" i="9"/>
  <c r="S63" i="9"/>
  <c r="S62" i="9"/>
  <c r="S61" i="9"/>
  <c r="S60" i="9"/>
  <c r="S59" i="9"/>
  <c r="S58" i="9"/>
  <c r="S57" i="9"/>
  <c r="L56" i="9"/>
  <c r="S55" i="9"/>
  <c r="S54" i="9"/>
  <c r="S53" i="9"/>
  <c r="S52" i="9"/>
  <c r="S51" i="9"/>
  <c r="S50" i="9"/>
  <c r="S49" i="9"/>
  <c r="S48" i="9"/>
  <c r="S47" i="9"/>
  <c r="L46" i="9"/>
  <c r="S45" i="9"/>
  <c r="S44" i="9"/>
  <c r="S43" i="9"/>
  <c r="S42" i="9"/>
  <c r="S41" i="9"/>
  <c r="S40" i="9"/>
  <c r="L39" i="9"/>
  <c r="S38" i="9"/>
  <c r="S37" i="9"/>
  <c r="S36" i="9"/>
  <c r="S35" i="9"/>
  <c r="S34" i="9"/>
  <c r="S33" i="9"/>
  <c r="S32" i="9"/>
  <c r="S31" i="9"/>
  <c r="S30" i="9"/>
  <c r="S29" i="9"/>
  <c r="S28" i="9"/>
  <c r="S27" i="9"/>
  <c r="L26" i="9"/>
  <c r="S25" i="9"/>
  <c r="S24" i="9"/>
  <c r="S23" i="9"/>
  <c r="S22" i="9"/>
  <c r="S21" i="9"/>
  <c r="L20" i="9"/>
  <c r="S19" i="9"/>
  <c r="S18" i="9"/>
  <c r="S17" i="9"/>
  <c r="S16" i="9"/>
  <c r="S15" i="9"/>
  <c r="S14" i="9"/>
  <c r="S13" i="9"/>
  <c r="S12" i="9"/>
  <c r="S11" i="9"/>
  <c r="B23" i="11" l="1"/>
  <c r="T128" i="9"/>
  <c r="T92" i="9"/>
  <c r="T100" i="9"/>
  <c r="T90" i="9"/>
  <c r="T122" i="9"/>
  <c r="T44" i="9"/>
  <c r="T93" i="9"/>
  <c r="T97" i="9"/>
  <c r="T82" i="9"/>
  <c r="T119" i="9"/>
  <c r="T68" i="9"/>
  <c r="T29" i="9"/>
  <c r="T94" i="9"/>
  <c r="T98" i="9"/>
  <c r="T79" i="9"/>
  <c r="T83" i="9"/>
  <c r="T49" i="9"/>
  <c r="T111" i="9"/>
  <c r="T51" i="9"/>
  <c r="T120" i="9"/>
  <c r="T69" i="9"/>
  <c r="T30" i="9"/>
  <c r="T34" i="9"/>
  <c r="T91" i="9"/>
  <c r="T95" i="9"/>
  <c r="T99" i="9"/>
  <c r="T80" i="9"/>
  <c r="T84" i="9"/>
  <c r="B5" i="11"/>
  <c r="T15" i="9"/>
  <c r="T35" i="9"/>
  <c r="T129" i="9"/>
  <c r="T109" i="9"/>
  <c r="T96" i="9"/>
  <c r="T73" i="9"/>
  <c r="T65" i="9"/>
  <c r="T61" i="9"/>
  <c r="T108" i="9"/>
  <c r="T72" i="9"/>
  <c r="T64" i="9"/>
  <c r="T54" i="9"/>
  <c r="T43" i="9"/>
  <c r="T16" i="9"/>
  <c r="T127" i="9"/>
  <c r="T78" i="9"/>
  <c r="T67" i="9"/>
  <c r="T63" i="9"/>
  <c r="T110" i="9"/>
  <c r="T85" i="9"/>
  <c r="T81" i="9"/>
  <c r="T70" i="9"/>
  <c r="T66" i="9"/>
  <c r="T62" i="9"/>
  <c r="T52" i="9"/>
  <c r="L44" i="9"/>
  <c r="T32" i="9"/>
  <c r="T14" i="9"/>
  <c r="T17" i="9"/>
  <c r="T33" i="9"/>
  <c r="L43" i="9"/>
  <c r="L129" i="9" l="1"/>
  <c r="P129" i="9" s="1"/>
  <c r="L128" i="9"/>
  <c r="P128" i="9" s="1"/>
  <c r="L127" i="9"/>
  <c r="P127" i="9" s="1"/>
  <c r="L121" i="9"/>
  <c r="P121" i="9" s="1"/>
  <c r="N121" i="9" s="1"/>
  <c r="L122" i="9"/>
  <c r="P122" i="9" s="1"/>
  <c r="L120" i="9"/>
  <c r="P120" i="9" s="1"/>
  <c r="L119" i="9"/>
  <c r="P119" i="9" s="1"/>
  <c r="L110" i="9"/>
  <c r="P110" i="9" s="1"/>
  <c r="L108" i="9"/>
  <c r="P108" i="9" s="1"/>
  <c r="L112" i="9"/>
  <c r="P112" i="9" s="1"/>
  <c r="N112" i="9" s="1"/>
  <c r="L111" i="9"/>
  <c r="P111" i="9" s="1"/>
  <c r="L109" i="9"/>
  <c r="P109" i="9" s="1"/>
  <c r="L93" i="9"/>
  <c r="P93" i="9" s="1"/>
  <c r="L102" i="9"/>
  <c r="P102" i="9" s="1"/>
  <c r="L96" i="9"/>
  <c r="P96" i="9" s="1"/>
  <c r="L91" i="9"/>
  <c r="P91" i="9" s="1"/>
  <c r="L97" i="9"/>
  <c r="P97" i="9" s="1"/>
  <c r="L100" i="9"/>
  <c r="P100" i="9" s="1"/>
  <c r="L95" i="9"/>
  <c r="P95" i="9" s="1"/>
  <c r="L94" i="9"/>
  <c r="P94" i="9" s="1"/>
  <c r="L99" i="9"/>
  <c r="P99" i="9" s="1"/>
  <c r="L98" i="9"/>
  <c r="P98" i="9" s="1"/>
  <c r="L92" i="9"/>
  <c r="P92" i="9" s="1"/>
  <c r="L90" i="9"/>
  <c r="P90" i="9" s="1"/>
  <c r="L85" i="9"/>
  <c r="P85" i="9" s="1"/>
  <c r="L83" i="9"/>
  <c r="P83" i="9" s="1"/>
  <c r="L84" i="9"/>
  <c r="P84" i="9" s="1"/>
  <c r="L82" i="9"/>
  <c r="P82" i="9" s="1"/>
  <c r="L80" i="9"/>
  <c r="P80" i="9" s="1"/>
  <c r="L81" i="9"/>
  <c r="P81" i="9" s="1"/>
  <c r="L79" i="9"/>
  <c r="P79" i="9" s="1"/>
  <c r="L78" i="9"/>
  <c r="P78" i="9" s="1"/>
  <c r="L70" i="9"/>
  <c r="P70" i="9" s="1"/>
  <c r="L73" i="9"/>
  <c r="P73" i="9" s="1"/>
  <c r="L67" i="9"/>
  <c r="P67" i="9" s="1"/>
  <c r="L72" i="9"/>
  <c r="P72" i="9" s="1"/>
  <c r="L61" i="9"/>
  <c r="P61" i="9" s="1"/>
  <c r="L68" i="9"/>
  <c r="P68" i="9" s="1"/>
  <c r="L62" i="9"/>
  <c r="P62" i="9" s="1"/>
  <c r="L65" i="9"/>
  <c r="P65" i="9" s="1"/>
  <c r="L64" i="9"/>
  <c r="P64" i="9" s="1"/>
  <c r="L66" i="9"/>
  <c r="P66" i="9" s="1"/>
  <c r="L69" i="9"/>
  <c r="P69" i="9" s="1"/>
  <c r="L63" i="9"/>
  <c r="P63" i="9" s="1"/>
  <c r="L52" i="9"/>
  <c r="P52" i="9" s="1"/>
  <c r="L54" i="9"/>
  <c r="P54" i="9" s="1"/>
  <c r="L51" i="9"/>
  <c r="P51" i="9" s="1"/>
  <c r="L49" i="9"/>
  <c r="P49" i="9" s="1"/>
  <c r="P43" i="9"/>
  <c r="L30" i="9"/>
  <c r="P30" i="9" s="1"/>
  <c r="L37" i="9"/>
  <c r="P37" i="9" s="1"/>
  <c r="L36" i="9"/>
  <c r="P36" i="9" s="1"/>
  <c r="L32" i="9"/>
  <c r="P32" i="9" s="1"/>
  <c r="L31" i="9"/>
  <c r="P31" i="9" s="1"/>
  <c r="L35" i="9"/>
  <c r="P35" i="9" s="1"/>
  <c r="L33" i="9"/>
  <c r="P33" i="9" s="1"/>
  <c r="L34" i="9"/>
  <c r="P34" i="9" s="1"/>
  <c r="L29" i="9"/>
  <c r="P29" i="9" s="1"/>
  <c r="L24" i="9"/>
  <c r="P24" i="9" s="1"/>
  <c r="N24" i="9" s="1"/>
  <c r="L15" i="9"/>
  <c r="P15" i="9" s="1"/>
  <c r="L16" i="9"/>
  <c r="P16" i="9" s="1"/>
  <c r="L17" i="9"/>
  <c r="P17" i="9" s="1"/>
  <c r="L14" i="9"/>
  <c r="P14" i="9" s="1"/>
  <c r="N100" i="9"/>
  <c r="N69" i="9"/>
  <c r="N65" i="9"/>
  <c r="N64" i="9"/>
  <c r="N91" i="9"/>
  <c r="N96" i="9"/>
  <c r="N72" i="9"/>
  <c r="N68" i="9"/>
  <c r="N120" i="9"/>
  <c r="N73" i="9"/>
  <c r="N95" i="9"/>
  <c r="N35" i="9"/>
  <c r="N61" i="9"/>
  <c r="N43" i="9"/>
  <c r="N99" i="9"/>
  <c r="N92" i="9"/>
  <c r="N15" i="9"/>
  <c r="N31" i="9"/>
  <c r="N16" i="9"/>
  <c r="N54" i="9"/>
  <c r="N108" i="9"/>
  <c r="N51" i="9"/>
  <c r="N109" i="9"/>
  <c r="N30" i="9"/>
  <c r="N34" i="9"/>
  <c r="N79" i="9"/>
  <c r="N83" i="9"/>
  <c r="N128" i="9"/>
  <c r="N80" i="9"/>
  <c r="N84" i="9"/>
  <c r="N129" i="9"/>
  <c r="N37" i="9"/>
  <c r="N17" i="9"/>
  <c r="N93" i="9"/>
  <c r="N97" i="9"/>
  <c r="N49" i="9"/>
  <c r="N111" i="9"/>
  <c r="N33" i="9"/>
  <c r="N32" i="9"/>
  <c r="N36" i="9"/>
  <c r="N81" i="9"/>
  <c r="N85" i="9"/>
  <c r="N90" i="9"/>
  <c r="N94" i="9"/>
  <c r="N98" i="9"/>
  <c r="N102" i="9"/>
  <c r="N44" i="9"/>
  <c r="N29" i="9"/>
  <c r="N62" i="9"/>
  <c r="N66" i="9"/>
  <c r="N70" i="9"/>
  <c r="N122" i="9"/>
  <c r="N78" i="9"/>
  <c r="N82" i="9"/>
  <c r="N127" i="9"/>
  <c r="N14" i="9"/>
  <c r="N52" i="9"/>
  <c r="N110" i="9"/>
  <c r="N63" i="9"/>
  <c r="N67" i="9"/>
  <c r="N119" i="9"/>
  <c r="P44" i="9"/>
  <c r="T31" i="9" l="1"/>
  <c r="T112" i="9"/>
  <c r="T121" i="9"/>
  <c r="T102" i="9"/>
  <c r="T36" i="9"/>
  <c r="T37" i="9"/>
  <c r="T24" i="9"/>
  <c r="N39" i="9"/>
  <c r="N87" i="9"/>
  <c r="N124" i="9"/>
  <c r="O128" i="9"/>
  <c r="O129" i="9"/>
  <c r="O127" i="9"/>
  <c r="O120" i="9"/>
  <c r="O122" i="9"/>
  <c r="O121" i="9"/>
  <c r="O119" i="9"/>
  <c r="O112" i="9"/>
  <c r="O109" i="9"/>
  <c r="O108" i="9"/>
  <c r="O110" i="9"/>
  <c r="O111" i="9"/>
  <c r="O100" i="9"/>
  <c r="O102" i="9"/>
  <c r="O99" i="9"/>
  <c r="O98" i="9"/>
  <c r="O93" i="9"/>
  <c r="O91" i="9"/>
  <c r="O94" i="9"/>
  <c r="O96" i="9"/>
  <c r="O97" i="9"/>
  <c r="O92" i="9"/>
  <c r="O95" i="9"/>
  <c r="O90" i="9"/>
  <c r="O85" i="9"/>
  <c r="O84" i="9"/>
  <c r="O79" i="9"/>
  <c r="O83" i="9"/>
  <c r="O82" i="9"/>
  <c r="O81" i="9"/>
  <c r="O80" i="9"/>
  <c r="O78" i="9"/>
  <c r="O64" i="9"/>
  <c r="O69" i="9"/>
  <c r="O72" i="9"/>
  <c r="O67" i="9"/>
  <c r="O68" i="9"/>
  <c r="O63" i="9"/>
  <c r="O70" i="9"/>
  <c r="O61" i="9"/>
  <c r="O66" i="9"/>
  <c r="O73" i="9"/>
  <c r="O62" i="9"/>
  <c r="O65" i="9"/>
  <c r="O54" i="9"/>
  <c r="O52" i="9"/>
  <c r="O51" i="9"/>
  <c r="O44" i="9"/>
  <c r="O43" i="9"/>
  <c r="O37" i="9"/>
  <c r="O30" i="9"/>
  <c r="O33" i="9"/>
  <c r="O32" i="9"/>
  <c r="O31" i="9"/>
  <c r="O34" i="9"/>
  <c r="O35" i="9"/>
  <c r="O36" i="9"/>
  <c r="O24" i="9"/>
  <c r="O16" i="9"/>
  <c r="O15" i="9"/>
  <c r="O14" i="9"/>
  <c r="O17" i="9"/>
  <c r="L130" i="9" l="1"/>
  <c r="P130" i="9" s="1"/>
  <c r="L11" i="9"/>
  <c r="P11" i="9" s="1"/>
  <c r="O49" i="9"/>
  <c r="P39" i="9"/>
  <c r="O29" i="9"/>
  <c r="O39" i="9" s="1"/>
  <c r="U39" i="9" s="1"/>
  <c r="P124" i="9"/>
  <c r="P87" i="9"/>
  <c r="O124" i="9"/>
  <c r="U124" i="9" s="1"/>
  <c r="O87" i="9"/>
  <c r="U87" i="9" s="1"/>
  <c r="N12" i="9" l="1"/>
  <c r="T12" i="9" s="1"/>
  <c r="P132" i="9"/>
  <c r="P126" i="9" s="1"/>
  <c r="N130" i="9"/>
  <c r="N132" i="9" s="1"/>
  <c r="L50" i="9"/>
  <c r="P50" i="9" s="1"/>
  <c r="L42" i="9"/>
  <c r="P42" i="9" s="1"/>
  <c r="P46" i="9" s="1"/>
  <c r="P41" i="9" s="1"/>
  <c r="O18" i="9"/>
  <c r="T13" i="9"/>
  <c r="P118" i="9"/>
  <c r="T118" i="9" s="1"/>
  <c r="T124" i="9"/>
  <c r="P77" i="9"/>
  <c r="T77" i="9" s="1"/>
  <c r="T87" i="9"/>
  <c r="P28" i="9"/>
  <c r="C11" i="11" s="1"/>
  <c r="E13" i="46" s="1"/>
  <c r="R13" i="46" s="1"/>
  <c r="T39" i="9"/>
  <c r="N11" i="9"/>
  <c r="O11" i="9" s="1"/>
  <c r="L13" i="9"/>
  <c r="P13" i="9" s="1"/>
  <c r="V87" i="9"/>
  <c r="C19" i="11"/>
  <c r="E21" i="46" s="1"/>
  <c r="R21" i="46" s="1"/>
  <c r="V39" i="9"/>
  <c r="V124" i="9"/>
  <c r="T41" i="9" l="1"/>
  <c r="C14" i="46"/>
  <c r="T28" i="9"/>
  <c r="C12" i="46"/>
  <c r="S13" i="46" s="1"/>
  <c r="L53" i="9"/>
  <c r="P53" i="9" s="1"/>
  <c r="L18" i="9"/>
  <c r="P18" i="9" s="1"/>
  <c r="N18" i="9" s="1"/>
  <c r="T18" i="9" s="1"/>
  <c r="L12" i="9"/>
  <c r="P12" i="9" s="1"/>
  <c r="O130" i="9"/>
  <c r="O132" i="9" s="1"/>
  <c r="U132" i="9" s="1"/>
  <c r="V132" i="9" s="1"/>
  <c r="T126" i="9"/>
  <c r="T132" i="9"/>
  <c r="T130" i="9"/>
  <c r="N50" i="9"/>
  <c r="N42" i="9"/>
  <c r="N46" i="9" s="1"/>
  <c r="T46" i="9" s="1"/>
  <c r="N13" i="9"/>
  <c r="O13" i="9" s="1"/>
  <c r="C25" i="11"/>
  <c r="E27" i="46" s="1"/>
  <c r="R27" i="46" s="1"/>
  <c r="C27" i="11"/>
  <c r="E29" i="46" s="1"/>
  <c r="R29" i="46" s="1"/>
  <c r="C13" i="11"/>
  <c r="E15" i="46" s="1"/>
  <c r="R15" i="46" s="1"/>
  <c r="T11" i="9"/>
  <c r="M134" i="9"/>
  <c r="S15" i="46" l="1"/>
  <c r="O42" i="9"/>
  <c r="O46" i="9" s="1"/>
  <c r="U46" i="9" s="1"/>
  <c r="V46" i="9" s="1"/>
  <c r="L59" i="9"/>
  <c r="P59" i="9" s="1"/>
  <c r="P56" i="9"/>
  <c r="P48" i="9" s="1"/>
  <c r="C16" i="46" s="1"/>
  <c r="O12" i="9"/>
  <c r="O20" i="9" s="1"/>
  <c r="P20" i="9"/>
  <c r="O50" i="9"/>
  <c r="T50" i="9"/>
  <c r="T42" i="9"/>
  <c r="N20" i="9"/>
  <c r="P10" i="9" l="1"/>
  <c r="C8" i="46" s="1"/>
  <c r="T48" i="9"/>
  <c r="C15" i="11"/>
  <c r="E17" i="46" s="1"/>
  <c r="R17" i="46" s="1"/>
  <c r="S17" i="46" s="1"/>
  <c r="U20" i="9"/>
  <c r="V20" i="9" s="1"/>
  <c r="T20" i="9"/>
  <c r="O101" i="9" l="1"/>
  <c r="O104" i="9" s="1"/>
  <c r="L71" i="9"/>
  <c r="P71" i="9" s="1"/>
  <c r="C7" i="11"/>
  <c r="E9" i="46" s="1"/>
  <c r="R9" i="46" l="1"/>
  <c r="S9" i="46" s="1"/>
  <c r="L101" i="9"/>
  <c r="P101" i="9" s="1"/>
  <c r="L114" i="9" l="1"/>
  <c r="P114" i="9" s="1"/>
  <c r="P104" i="9"/>
  <c r="N101" i="9"/>
  <c r="N104" i="9" s="1"/>
  <c r="U104" i="9" s="1"/>
  <c r="V104" i="9" l="1"/>
  <c r="T101" i="9"/>
  <c r="P89" i="9"/>
  <c r="T104" i="9"/>
  <c r="T89" i="9" l="1"/>
  <c r="C21" i="11"/>
  <c r="E23" i="46" s="1"/>
  <c r="R23" i="46" s="1"/>
  <c r="L23" i="9" l="1"/>
  <c r="P23" i="9" s="1"/>
  <c r="L107" i="9"/>
  <c r="P107" i="9" s="1"/>
  <c r="L113" i="9"/>
  <c r="P113" i="9" s="1"/>
  <c r="L60" i="9"/>
  <c r="P60" i="9" s="1"/>
  <c r="P26" i="9" l="1"/>
  <c r="P116" i="9"/>
  <c r="P75" i="9"/>
  <c r="P22" i="9" l="1"/>
  <c r="C10" i="46" s="1"/>
  <c r="P106" i="9"/>
  <c r="P134" i="9"/>
  <c r="P58" i="9"/>
  <c r="S32" i="46" l="1"/>
  <c r="O11" i="46"/>
  <c r="O31" i="46" s="1"/>
  <c r="L11" i="46"/>
  <c r="L31" i="46" s="1"/>
  <c r="J11" i="46"/>
  <c r="J31" i="46" s="1"/>
  <c r="H11" i="46"/>
  <c r="H31" i="46" s="1"/>
  <c r="F11" i="46"/>
  <c r="F31" i="46" s="1"/>
  <c r="T22" i="9"/>
  <c r="C9" i="11"/>
  <c r="T106" i="9"/>
  <c r="C23" i="11"/>
  <c r="E25" i="46" s="1"/>
  <c r="R25" i="46" s="1"/>
  <c r="T58" i="9"/>
  <c r="C17" i="11"/>
  <c r="E19" i="46" s="1"/>
  <c r="R19" i="46" s="1"/>
  <c r="N11" i="46" l="1"/>
  <c r="N31" i="46" s="1"/>
  <c r="E11" i="46"/>
  <c r="N23" i="9"/>
  <c r="N26" i="9" s="1"/>
  <c r="T26" i="9" s="1"/>
  <c r="T107" i="9"/>
  <c r="N107" i="9"/>
  <c r="O107" i="9" s="1"/>
  <c r="T114" i="9"/>
  <c r="N114" i="9"/>
  <c r="O114" i="9" s="1"/>
  <c r="C29" i="11"/>
  <c r="T113" i="9"/>
  <c r="N113" i="9"/>
  <c r="T71" i="9"/>
  <c r="N71" i="9"/>
  <c r="O71" i="9" s="1"/>
  <c r="T60" i="9"/>
  <c r="N60" i="9"/>
  <c r="O60" i="9" s="1"/>
  <c r="T59" i="9"/>
  <c r="N59" i="9"/>
  <c r="T53" i="9"/>
  <c r="N53" i="9"/>
  <c r="N56" i="9" s="1"/>
  <c r="R11" i="46" l="1"/>
  <c r="S11" i="46" s="1"/>
  <c r="E31" i="46"/>
  <c r="E32" i="46" s="1"/>
  <c r="F32" i="46" s="1"/>
  <c r="G32" i="46" s="1"/>
  <c r="H32" i="46" s="1"/>
  <c r="I32" i="46" s="1"/>
  <c r="J32" i="46" s="1"/>
  <c r="K32" i="46" s="1"/>
  <c r="L32" i="46" s="1"/>
  <c r="M32" i="46" s="1"/>
  <c r="N32" i="46" s="1"/>
  <c r="O32" i="46" s="1"/>
  <c r="P32" i="46" s="1"/>
  <c r="O23" i="9"/>
  <c r="O26" i="9" s="1"/>
  <c r="U26" i="9" s="1"/>
  <c r="V26" i="9" s="1"/>
  <c r="T23" i="9"/>
  <c r="N116" i="9"/>
  <c r="T116" i="9" s="1"/>
  <c r="O113" i="9"/>
  <c r="O116" i="9" s="1"/>
  <c r="N75" i="9"/>
  <c r="T75" i="9" s="1"/>
  <c r="O59" i="9"/>
  <c r="O75" i="9" s="1"/>
  <c r="O53" i="9"/>
  <c r="O56" i="9" s="1"/>
  <c r="T56" i="9"/>
  <c r="R32" i="46" l="1"/>
  <c r="R33" i="46" s="1"/>
  <c r="E5" i="46" s="1"/>
  <c r="U116" i="9"/>
  <c r="V116" i="9" s="1"/>
  <c r="N134" i="9"/>
  <c r="N135" i="9" s="1"/>
  <c r="U75" i="9"/>
  <c r="V75" i="9" s="1"/>
  <c r="U56" i="9"/>
  <c r="V56" i="9" s="1"/>
  <c r="O134" i="9"/>
  <c r="B26" i="46" l="1"/>
  <c r="C18" i="46"/>
  <c r="B24" i="46"/>
  <c r="C28" i="46"/>
  <c r="B22" i="46"/>
  <c r="C20" i="46"/>
  <c r="C22" i="46"/>
  <c r="B28" i="46"/>
  <c r="C24" i="46"/>
  <c r="C26" i="46"/>
  <c r="D7" i="11"/>
  <c r="D27" i="11"/>
  <c r="D21" i="11"/>
  <c r="D11" i="11"/>
  <c r="D19" i="11"/>
  <c r="D25" i="11"/>
  <c r="D17" i="11"/>
  <c r="D13" i="11"/>
  <c r="D9" i="11"/>
  <c r="D23" i="11"/>
  <c r="D15" i="11"/>
  <c r="S25" i="46" l="1"/>
  <c r="S23" i="46"/>
  <c r="S21" i="46"/>
  <c r="S27" i="46"/>
  <c r="S29" i="46"/>
  <c r="C32" i="46"/>
  <c r="D22" i="46" s="1"/>
  <c r="S19" i="46"/>
  <c r="D29" i="11"/>
  <c r="D28" i="46" l="1"/>
  <c r="D10" i="46"/>
  <c r="D14" i="46"/>
  <c r="D16" i="46"/>
  <c r="D12" i="46"/>
  <c r="D8" i="46"/>
  <c r="D26" i="46"/>
  <c r="D24" i="46"/>
  <c r="D20" i="46"/>
  <c r="D18" i="46"/>
  <c r="D32" i="46" l="1"/>
</calcChain>
</file>

<file path=xl/sharedStrings.xml><?xml version="1.0" encoding="utf-8"?>
<sst xmlns="http://schemas.openxmlformats.org/spreadsheetml/2006/main" count="331" uniqueCount="173">
  <si>
    <t>SINAPI</t>
  </si>
  <si>
    <t>SICRO</t>
  </si>
  <si>
    <t>CCU</t>
  </si>
  <si>
    <t>Tabela Não Desonerada</t>
  </si>
  <si>
    <t>ORSE</t>
  </si>
  <si>
    <t>SUDECAP</t>
  </si>
  <si>
    <t>PLANILHA ORÇAMENTÁRIA</t>
  </si>
  <si>
    <t>Item</t>
  </si>
  <si>
    <t>Código</t>
  </si>
  <si>
    <t>Fonte</t>
  </si>
  <si>
    <t>Descrição</t>
  </si>
  <si>
    <t>Unid.</t>
  </si>
  <si>
    <t>Quant.</t>
  </si>
  <si>
    <t>Custo Unitário (R$)</t>
  </si>
  <si>
    <t>BDI</t>
  </si>
  <si>
    <t>Preço Unitário (R$)</t>
  </si>
  <si>
    <t>Preço Total (R$)</t>
  </si>
  <si>
    <t>Mão de Obra</t>
  </si>
  <si>
    <t>Total</t>
  </si>
  <si>
    <t xml:space="preserve"> TOTAL GERAL DO ORÇAMENTO R$</t>
  </si>
  <si>
    <t>Observações:</t>
  </si>
  <si>
    <t>Processo SEI:</t>
  </si>
  <si>
    <t>Objeto:</t>
  </si>
  <si>
    <t>Responsável Técnico:</t>
  </si>
  <si>
    <t>Título:</t>
  </si>
  <si>
    <t>Matrícula:</t>
  </si>
  <si>
    <t>Encargos sociais SINAPI (hora):</t>
  </si>
  <si>
    <t>Encargos sociais SINAPI (mês):</t>
  </si>
  <si>
    <t>CRONOGRAMA FÍSICO-FINANCEIRO</t>
  </si>
  <si>
    <t>Valor(R$)</t>
  </si>
  <si>
    <t>% Item</t>
  </si>
  <si>
    <t>VALOR TOTAL MENSAL</t>
  </si>
  <si>
    <t>VALOR TOTAL ACUMULADO</t>
  </si>
  <si>
    <t>RESUMO DO ORÇAMENTO</t>
  </si>
  <si>
    <t>VALOR TOTAL DO ORÇAMENTO</t>
  </si>
  <si>
    <t>CCU-01</t>
  </si>
  <si>
    <t>CCU-02</t>
  </si>
  <si>
    <t>CCU-04</t>
  </si>
  <si>
    <t>CCU-05</t>
  </si>
  <si>
    <t>CCU-06</t>
  </si>
  <si>
    <t>CCU-07</t>
  </si>
  <si>
    <t>CCU-08</t>
  </si>
  <si>
    <t>CCU-09</t>
  </si>
  <si>
    <t>CCU-10</t>
  </si>
  <si>
    <t>CCU-11</t>
  </si>
  <si>
    <t>CCU-12</t>
  </si>
  <si>
    <t>CCU-13</t>
  </si>
  <si>
    <t>CCU-14</t>
  </si>
  <si>
    <t>M</t>
  </si>
  <si>
    <t>CHP</t>
  </si>
  <si>
    <t>CHI</t>
  </si>
  <si>
    <t>UN</t>
  </si>
  <si>
    <t>H</t>
  </si>
  <si>
    <t>KG</t>
  </si>
  <si>
    <t>M3</t>
  </si>
  <si>
    <t>M2</t>
  </si>
  <si>
    <t>BATE-ESTACAS POR GRAVIDADE, POTÊNCIA DE 160 HP, PESO DO MARTELO ATÉ 3 TONELADAS - CHP DIURNO. AF_11/2014</t>
  </si>
  <si>
    <t>GRUPO DE SOLDAGEM COM GERADOR A DIESEL 60 CV PARA SOLDA ELÉTRICA, SOBRE 04 RODAS, COM MOTOR 4 CILINDROS 600 A - CHI DIURNO. AF_02/2016</t>
  </si>
  <si>
    <t>PREGO DE ACO POLIDO COM CABECA 22 X 48 (4 1/4 X 5)</t>
  </si>
  <si>
    <t>CANTONEIRA ACO ABAS IGUAIS (QUALQUER BITOLA), ESPESSURA ENTRE 1/8" E 1/4"</t>
  </si>
  <si>
    <t>MONTAGEM E DESMONTAGEM DE FÔRMA DE PILARES RETANGULARES E ESTRUTURAS SIMILARES, PÉ-DIREITO SIMPLES, EM CHAPA DE MADEIRA COMPENSADA PLASTIFICADA, 18 UTILIZAÇÕES. AF_09/2020</t>
  </si>
  <si>
    <t>MES</t>
  </si>
  <si>
    <t>ENGENHEIRO CIVIL DE OBRA PLENO COM ENCARGOS COMPLEMENTARES</t>
  </si>
  <si>
    <t>FABRICAÇÃO DE FÔRMA PARA VIGAS, EM CHAPA DE MADEIRA COMPENSADA RESINADA, E = 17 MM. AF_09/2020</t>
  </si>
  <si>
    <t>CONCRETO FCK = 30MPA, TRAÇO 1:2,1:2,5 (EM MASSA SECA DE CIMENTO/ AREIA MÉDIA/ BRITA 1) - PREPARO MECÂNICO COM BETONEIRA 400 L. AF_05/2021</t>
  </si>
  <si>
    <t>COLOCAÇÃO DE FITA PROTETORA PARA PINTURA. AF_01/2020</t>
  </si>
  <si>
    <t>PINTURA COM TINTA ALQUÍDICA DE FUNDO (TIPO ZARCÃO) APLICADA A ROLO OU PINCEL SOBRE SUPERFÍCIES METÁLICAS (EXCETO PERFIL) EXECUTADO EM OBRA (POR DEMÃO). AF_01/2020</t>
  </si>
  <si>
    <t>PINTURA COM TINTA ALQUÍDICA DE ACABAMENTO (ESMALTE SINTÉTICO BRILHANTE) APLICADA A ROLO OU PINCEL SOBRE SUPERFÍCIES METÁLICAS (EXCETO PERFIL) EXECUTADO EM OBRA (POR DEMÃO). AF_01/2020</t>
  </si>
  <si>
    <t>PISO EM LADRILHO HIDRÁULICO APLICADO EM AMBIENTES EXTERNOS. AF_05/2020</t>
  </si>
  <si>
    <t>ENCARREGADO GERAL DE OBRAS COM ENCARGOS COMPLEMENTARES</t>
  </si>
  <si>
    <t>TÉCNICO EM SEGURANÇA DO TRABALHO COM ENCARGOS COMPLEMENTARES</t>
  </si>
  <si>
    <t>M2XMES</t>
  </si>
  <si>
    <t>M³</t>
  </si>
  <si>
    <t>ARMAÇÃO EM AÇO CA-50 - FORNECIMENTO, PREPARO E COLOCAÇÃO</t>
  </si>
  <si>
    <t>ARGAMASSA AUTOADENSÁVEL PARA REPAROS E GRAUTEAMENTO - CONFECÇÃO EM MISTURADOR E LANÇAMENTO MANUAL</t>
  </si>
  <si>
    <t>DEMOLIÇÃO CONTROLADA DE CONCRETO COM MARTELETE</t>
  </si>
  <si>
    <t>LIMPEZA EM JUNTA DE DILATAÇÃO</t>
  </si>
  <si>
    <t>PREGO DE ACO POLIDO COM CABECA 19 X 33 (3 X 9)</t>
  </si>
  <si>
    <t>PREGO DE ACO POLIDO COM CABECA 17 X 30 (2 3/4 X 11)</t>
  </si>
  <si>
    <t>CONE DE SINALIZACAO EM PVC FLEXIVEL, H = 70 / 76 CM (NBR 15071)</t>
  </si>
  <si>
    <t>PLACA DE SINALIZACAO EM CHAPA DE ACO NUM 16 COM PINTURA REFLETIVA</t>
  </si>
  <si>
    <t>Percentual de mão de obra em relação ao valor total (Ordem de Serviço nº 03/2021)</t>
  </si>
  <si>
    <t>LÁBIOS POLIMÉRICOS EM JUNTA DE PAVIMENTO DE CONCRETO - L = 20 MM E H = 30 MM - CONFECÇÃO E ASSENTAMENTO</t>
  </si>
  <si>
    <t>JUNTA DE DILATAÇÃO EM ELASTÔMERO E PERFIL VV - L = 50 MM E H = 80 MM - FORNECIMENTO E INSTALAÇÃO</t>
  </si>
  <si>
    <t>INJEÇÃO DE ADESIVO ESTRUTURAL À BASE DE RESINA EPÓXI DE BAIXA VISCOSIDADE PARA TRATAMENTO DE FISSURAS EM ESTRUTURAS DE CONCRETO - FORNECIMENTO E APLICAÇÃO MECANIZADA</t>
  </si>
  <si>
    <t>COMPOSICAO_PROPRIA</t>
  </si>
  <si>
    <t>2 - O BDI utilizado deverá respeitar o percentual máximo e diretrizes definidas pelo Decreto nº 19.224/ 2015, bem como o BDI diferenciado para o fornecimento de materiais e/ou equipamentos de natureza específica, que possam ser fornecidos por empresas com especialidades próprias e diversas da empresa a ser contratada;
3 - Foi utilizada fórmula arred em duas casas decimais para o preço total.</t>
  </si>
  <si>
    <t>FORNECIMENTO E INSTALAÇÃO DE SUPORTE DE MADEIRA  PARA PLACAS DE SINALIZAÇÃO, EM SOLO, COM H= DE 2,5 M E SEÇÃO DE 7,5 X 7,5 CM. AF_03/2022</t>
  </si>
  <si>
    <t>EXECUÇÃO DE PASSEIO (CALÇADA) OU PISO DE CONCRETO COM CONCRETO MOLDADO IN LOCO, FEITO EM OBRA, ACABAMENTO CONVENCIONAL, ESPESSURA 8 CM, ARMADO. AF_08/2022</t>
  </si>
  <si>
    <t>GUARDA-CORPO DE AÇO GALVANIZADO DE 1,10M DE ALTURA, MONTANTES TUBULARES DE 1.1/2  ESPAÇADOS DE 1,20M, TRAVESSA SUPERIOR DE 2 , GRADIL FORMADO POR BARRAS CHATAS EM FERRO DE 32X4,8MM, FIXADO COM CHUMBADOR MECÂNICO. AF_04/2019_PS</t>
  </si>
  <si>
    <t>ALVENARIA DE BLOCOS DE CONCRETO ESTRUTURAL 14X19X39 CM (ESPESSURA 14 CM), FBK = 14 MPA, UTILIZANDO COLHER DE PEDREIRO. AF_10/2022</t>
  </si>
  <si>
    <t>EXECUÇÃO DE PASSEIO EM PISO INTERTRAVADO, COM BLOCO RETANGULAR COR NATURAL DE 20 X 10 CM, ESPESSURA 6 CM. AF_10/2022</t>
  </si>
  <si>
    <t>PLACA DE OBRA (PARA CONSTRUCAO CIVIL) EM CHAPA GALVANIZADA *N. 22*, ADESIVADA, DE *2,4 X 1,2* M (SEM POSTES PARA FIXACAO)</t>
  </si>
  <si>
    <t>REVESTIMENTO CERÂMICO PARA PAREDES EXTERNAS EM PASTILHAS DE PORCELANA 5 X 5 CM (PLACAS DE 30 X 30 CM), ALINHADAS A PRUMO. AF_02/2023</t>
  </si>
  <si>
    <t>PINTURA LÁTEX ACRÍLICA PREMIUM, APLICAÇÃO MANUAL EM PAREDES, DUAS DEMÃOS. AF_04/2023</t>
  </si>
  <si>
    <t>FUNDO SELADOR ACRÍLICO, APLICAÇÃO MANUAL EM PAREDE, UMA DEMÃO. AF_04/2023</t>
  </si>
  <si>
    <t>SARRAFO NAO APARELHADO *2,5 X 5* CM, EM MACARANDUBA/MASSARANDUBA, ANGELIM, PEROBA-ROSA OU EQUIVALENTE DA REGIAO - BRUTA</t>
  </si>
  <si>
    <t>SARRAFO NAO APARELHADO *2,5 X 7* CM, EM MACARANDUBA/MASSARANDUBA, ANGELIM, PEROBA-ROSA OU EQUIVALENTE DA REGIAO - BRUTA</t>
  </si>
  <si>
    <t>DEMOLIÇÃO DE ALVENARIA DE TIJOLO MACIÇO, DE FORMA MANUAL, COM REAPROVEITAMENTO. AF_09/2023</t>
  </si>
  <si>
    <t>DEMOLIÇÃO DE REVESTIMENTO CERÂMICO, DE FORMA MANUAL, SEM REAPROVEITAMENTO. AF_09/2023</t>
  </si>
  <si>
    <t>PERFIL "I" OU "W" EM ACO LAMINADO, QUAISQUER DIMENSOES</t>
  </si>
  <si>
    <t>ESCAVAÇÃO MANUAL PARA BLOCO DE COROAMENTO OU SAPATA (INCLUINDO ESCAVAÇÃO PARA COLOCAÇÃO DE FÔRMAS). AF_01/2024</t>
  </si>
  <si>
    <t>TAPUME COM COMPENSADO DE MADEIRA. AF_03/2024</t>
  </si>
  <si>
    <t>CORRIMÃO SIMPLES, DIÂMETRO EXTERNO = 1 1/2", EM AÇO GALVANIZADO. AF_04/2019_PS</t>
  </si>
  <si>
    <t>PARAFUSO FRANCES ZINCADO, DIAMETRO 1/2", COMPRIMENTO 12", COM PORCA E ARRUELA LISA MEDIA</t>
  </si>
  <si>
    <t>MADEIRA ROLICA TRATADA, D = 30 A 34 CM, H = 6,50 M, EM EUCALIPTO OU EQUIVALENTE DA REGIAO</t>
  </si>
  <si>
    <t>APLICAÇÃO MANUAL DE MASSA ACRÍLICA EM PANOS DE FACHADA COM PRESENÇA DE VÃOS, DE EDIFÍCIOS DE MÚLTIPLOS PAVIMENTOS, DUAS DEMÃOS. AF_03/2024</t>
  </si>
  <si>
    <t>MASSA ÚNICA, EM ARGAMASSA TRAÇO 1:2:8, PREPARO MECÂNICO, APLICADA MANUALMENTE EM PAREDES INTERNAS DE AMBIENTES COM ÁREA ENTRE 5M² E 10M², E = 10MM, COM TALISCAS. AF_03/2024</t>
  </si>
  <si>
    <t>INSTALAÇÃO DE SINALIZADOR NOTURNO LED. AF_03/2024</t>
  </si>
  <si>
    <t>MONTAGEM E DESMONTAGEM DE ANDAIME MODULAR FACHADEIRO, COM PISO METÁLICO, PARA EDIFÍCIOS COM MULTIPLOS PAVIMENTOS (EXCLUSIVE ANDAIME E LIMPEZA). AF_03/2024</t>
  </si>
  <si>
    <t>MURO DE GABIÃO, ENCHIMENTO COM PEDRA DE MÃO TIPO RACHÃO, COM SOLO REFORÇADO, PARA MUROS COM ALTURA MENOR OU IGUAL A 4 M - FORNECIMENTO E EXECUÇÃO. AF_03/2024</t>
  </si>
  <si>
    <t>LOCACAO DE ANDAIME METALICO TIPO FACHADEIRO, PECAS COM APROXIMADAMENTE 1,20 M DE LARGURA E 2,0 M DE ALTURA, INCLUINDO DIAGONAIS EM X, BARRAS DE LIGACAO, SAPATAS E DEMAIS ITENS NECESSARIOS A MONTAGEM (NAO INCLUI INSTALACAO)</t>
  </si>
  <si>
    <t>LOCACAO DE GRUPO GERADOR DE *260* KVA, DIESEL REBOCAVEL, ACIONAMENTO MANUAL</t>
  </si>
  <si>
    <t>SARRAFO APARELHADO *2 X 10* CM, EM MACARANDUBA/MASSARANDUBA, ANGELIM OU EQUIVALENTE DA REGIAO</t>
  </si>
  <si>
    <t>TELA PLASTICA LARANJA, TIPO TAPUME PARA SINALIZACAO, MALHA RETANGULAR, ROLO 1.20 X 50 M (L X C)</t>
  </si>
  <si>
    <t>Material + Equipamento</t>
  </si>
  <si>
    <t>ESTACA BROCA DE CONCRETO, DIÂMETRO DE 30CM, ESCAVAÇÃO MANUAL COM TRADO CONCHA, INTEIRAMENTE ARMADA. AF_05/2020</t>
  </si>
  <si>
    <t>REMOÇÃO DE ENTULHO COM CAÇAMBA METÁLICA, INCLUSIVE CARGA MANUAL E DESCARGA EM BOTA-FORA</t>
  </si>
  <si>
    <t>DESPESAS LEGAIS</t>
  </si>
  <si>
    <t>SERVIÇOS REMOÇÃO E LOCAÇÃO ANDAIMES</t>
  </si>
  <si>
    <t>01.10.02</t>
  </si>
  <si>
    <t>BANHEIRO QUIMICO 110X120X230CM COM MANUTENCAO</t>
  </si>
  <si>
    <t>PROJETO ACESSIBILIDADE/SINALIZACAO ACIMA 400M2 -SBC</t>
  </si>
  <si>
    <t>15.04.009</t>
  </si>
  <si>
    <t>TRATAMENTO DE CONCRETO COM ESTUQUE E LIXAMENTO (FDE)</t>
  </si>
  <si>
    <t>TRATAMENTO DE ARMADURA DE FERRO EM ESTRUTURA DE CONCRETO ARM ADO COM ARGAMASSA CIMENTICIA PRE-DOSADA,POLIMERICA,BICOMPONE NTE,INIBIDOR DE CORROSAO 3%-DESGASTE DE FERRAMENTAS E EPI -EMOP</t>
  </si>
  <si>
    <t>09.90.05</t>
  </si>
  <si>
    <t>ESTRUTURA METÁLICA -EMBASA</t>
  </si>
  <si>
    <t>ED-25714</t>
  </si>
  <si>
    <t>SERVIÇO DE FABRICAÇÃO DE PEÇAS PARA SERRALHERIA, INCLUSIVE CORTE, MONTAGEM, SOLDAGEM E TRANSPORTE, EXCLUSIVE FORNECIMENTO, PINTURA ANTICORROSIVA E ASSENTAMENTO (SETOP)</t>
  </si>
  <si>
    <t xml:space="preserve">PRANCHA DE EUCALÍPTO TRATADO, 5X25CM, ESPÉCIE SALIGNA, GRANDIS OU SIMILAR (ORSE) </t>
  </si>
  <si>
    <t>D050000036</t>
  </si>
  <si>
    <t>ESTACA ROLICA DE EUCALIPTO TRATADO (DN DE 0,14 A 0,16CM) (EMBASA)</t>
  </si>
  <si>
    <t>03.03.039</t>
  </si>
  <si>
    <t>LAJE PRE-FABRICADA PAINEL ALVEOLAR CONCRETO PROTENDIDO H20-500KGF/M2 (FDE)</t>
  </si>
  <si>
    <t>CHAPA XADREZ 1/4"</t>
  </si>
  <si>
    <t xml:space="preserve">INSTALAÇÃO E SINALIZAÇÃO </t>
  </si>
  <si>
    <t xml:space="preserve">ADMINISTRAÇÃO </t>
  </si>
  <si>
    <t>RECOMPOSIÇÃO DA ESTRUTURA DE CONCRETO</t>
  </si>
  <si>
    <t>RECOMPOSIÇÃO DE ESTRUTURA METÁLICA</t>
  </si>
  <si>
    <t>RECOMPOSIÇÃO DE ESTRUTURA MADEIRA</t>
  </si>
  <si>
    <t>PINTURA E LIMPEZA</t>
  </si>
  <si>
    <t>SUBSTITUIÇÃO DE JUNTA DE DILATAÇÃO</t>
  </si>
  <si>
    <t xml:space="preserve">MANUTENÇÃO DE CALÇADAS COM FORNECIMENTO </t>
  </si>
  <si>
    <t>PREPARAÇÃO DE BERÇO PARA JUNTA DE DILATAÇÃO</t>
  </si>
  <si>
    <t>02.06.030</t>
  </si>
  <si>
    <t>RPE 66/2024</t>
  </si>
  <si>
    <t>PINTURA ARTISTICA DO TIPO GRAFITE</t>
  </si>
  <si>
    <t>11.090.0535-A</t>
  </si>
  <si>
    <t>PEDRAS IRREGULARES DE GRANITO - MURO FRONTAL</t>
  </si>
  <si>
    <t>REPARO ESTRUTURAL DE ESTRUTURAS DE CONCRETO COM ARGAMASSA POLIMERICA DE ALTO DESEMPENHO, E=2CM</t>
  </si>
  <si>
    <t>REPAROS EM TRINCAS E RACHADURAS</t>
  </si>
  <si>
    <t>IMPERMEABILIZACAO DE SUPERFICIE, COM IMPERMEABILIZANTE FLEXIVEL DE BASE ACRILICA</t>
  </si>
  <si>
    <t>SERVIÇOS DE CARPINTARIA/ MARCENARIA</t>
  </si>
  <si>
    <t>HIDROJATEAMENTO PARA LIMPEZA DE SUPERFÍCIES</t>
  </si>
  <si>
    <t>REMOVEDOR DE PICHAÇÃO - POS PINTURA ANTIPICHAÇÃO</t>
  </si>
  <si>
    <t>VERIFICAÇÃO ESTRUTURAL</t>
  </si>
  <si>
    <t>24.0.000145823-6</t>
  </si>
  <si>
    <r>
      <t xml:space="preserve">PE 165/2025
</t>
    </r>
    <r>
      <rPr>
        <b/>
        <sz val="10"/>
        <color theme="1"/>
        <rFont val="Arial"/>
        <family val="2"/>
      </rPr>
      <t xml:space="preserve">
</t>
    </r>
    <r>
      <rPr>
        <b/>
        <sz val="18"/>
        <color theme="1"/>
        <rFont val="Arial"/>
        <family val="2"/>
      </rPr>
      <t xml:space="preserve">REGISTRO DE PREÇOS PARA MANUTENÇÃO DE VIADUTOS, PASSARELAS E PONTES
</t>
    </r>
    <r>
      <rPr>
        <b/>
        <sz val="10"/>
        <color theme="1"/>
        <rFont val="Arial"/>
        <family val="2"/>
      </rPr>
      <t xml:space="preserve">
</t>
    </r>
    <r>
      <rPr>
        <b/>
        <sz val="14"/>
        <color theme="1"/>
        <rFont val="Arial"/>
        <family val="2"/>
      </rPr>
      <t>Vigência da Ata: de 08/08/2025 a 08/08/2026</t>
    </r>
  </si>
  <si>
    <t>REMOÇÃO MANUAL DE PASSEIO</t>
  </si>
  <si>
    <t>PINTURA EXTERNA ANTIPICHACAO SOBRE CONCRETO OU ACO EM SUPERFICIE PREPARADA. EXCLUSIVE O PREPARO.(DESONERADO)</t>
  </si>
  <si>
    <t>CUSTO HORA CAMINHAO GUINDAUTO MERCEDES L1620 8TN 200CV-SBC</t>
  </si>
  <si>
    <t>LOCAÇÃO DE PLATAFORMA ELEVATÓRIA ARTICULADA, COM ALTURA APROXIMADA DE 12,5M, CAPACIDADE DE CARGA DE 227 KG, ELÉTRICA (EMBASA)</t>
  </si>
  <si>
    <t>1 - Foi utilizada data base SINAPI fev/2025;</t>
  </si>
  <si>
    <t>CREA-RS:</t>
  </si>
  <si>
    <t>Registro de preços para a prestação de serviços, ferramentas, equipamentos, veículos e materiais, para manutenção de viadutos, passarelas e pontes no Município de Porto Alegre</t>
  </si>
  <si>
    <t>(preencher este campo com o local da prestação dos serviços)</t>
  </si>
  <si>
    <t>Local de execução:</t>
  </si>
  <si>
    <r>
      <t xml:space="preserve">PE 165/2025
</t>
    </r>
    <r>
      <rPr>
        <b/>
        <sz val="10"/>
        <color theme="1"/>
        <rFont val="Arial"/>
        <family val="2"/>
      </rPr>
      <t xml:space="preserve">
</t>
    </r>
    <r>
      <rPr>
        <b/>
        <sz val="18"/>
        <color theme="1"/>
        <rFont val="Arial"/>
        <family val="2"/>
      </rPr>
      <t>REGISTRO DE PREÇOS PARA MANUTENÇÃO
DE VIADUTOS, PASSARELAS E PONTES</t>
    </r>
  </si>
  <si>
    <t>Valor
(R$)</t>
  </si>
  <si>
    <r>
      <rPr>
        <b/>
        <sz val="20"/>
        <rFont val="Arial"/>
        <family val="2"/>
      </rPr>
      <t>PE 165/2025</t>
    </r>
    <r>
      <rPr>
        <b/>
        <sz val="11"/>
        <rFont val="Arial"/>
        <family val="2"/>
      </rPr>
      <t xml:space="preserve">
</t>
    </r>
    <r>
      <rPr>
        <b/>
        <sz val="10"/>
        <rFont val="Arial"/>
        <family val="2"/>
      </rPr>
      <t xml:space="preserve">
</t>
    </r>
    <r>
      <rPr>
        <b/>
        <sz val="18"/>
        <rFont val="Arial"/>
        <family val="2"/>
      </rPr>
      <t>REGISTRO DE PREÇOS PARA MANUTENÇÃO
DE VIADUTOS, PASSARELAS E PONTES</t>
    </r>
  </si>
  <si>
    <t xml:space="preserve">PAVIMENTAÇÃO / CALÇAMENTO / MURO </t>
  </si>
  <si>
    <t>CARGA, TRANSPORTE E MAQUINÁRIO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</si>
</sst>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&quot;R$&quot;\ * #,##0.00_-;\-&quot;R$&quot;\ * #,##0.00_-;_-&quot;R$&quot;\ * &quot;-&quot;??_-;_-@_-"/>
    <numFmt numFmtId="164" formatCode="[$-416]mmm\-yy"/>
    <numFmt numFmtId="165" formatCode="_(* #,##0.00_);_(* \(#,##0.00\);_(* \-??_);_(@_)"/>
    <numFmt numFmtId="166" formatCode="#,##0.00\ ;&quot; (&quot;#,##0.00\);&quot; -&quot;#\ ;@\ "/>
    <numFmt numFmtId="167" formatCode="&quot;Mês&quot;\ 0"/>
    <numFmt numFmtId="168" formatCode="* #,##0.00\ ;* \(#,##0.00\);* \-#\ ;@\ "/>
    <numFmt numFmtId="169" formatCode="* #,##0.00\ ;* \(#,##0.00\);* \-#.00\ ;@\ "/>
  </numFmts>
  <fonts count="30">
    <font>
      <sz val="11"/>
      <color theme="1"/>
      <name val="Arial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0"/>
      <color theme="1"/>
      <name val="Arial"/>
      <family val="2"/>
    </font>
    <font>
      <b/>
      <sz val="20"/>
      <color theme="1"/>
      <name val="Arial"/>
      <family val="2"/>
    </font>
    <font>
      <sz val="11"/>
      <name val="Arial"/>
      <family val="2"/>
    </font>
    <font>
      <b/>
      <sz val="16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D8D8D8"/>
      <name val="Arial"/>
      <family val="2"/>
    </font>
    <font>
      <sz val="8"/>
      <color theme="1"/>
      <name val="Arial"/>
      <family val="2"/>
    </font>
    <font>
      <sz val="8"/>
      <color theme="1"/>
      <name val="Arial1"/>
    </font>
    <font>
      <b/>
      <sz val="8"/>
      <color theme="1"/>
      <name val="Arial"/>
      <family val="2"/>
    </font>
    <font>
      <b/>
      <sz val="11"/>
      <color theme="1"/>
      <name val="Arial"/>
      <family val="2"/>
    </font>
    <font>
      <sz val="6"/>
      <color theme="1"/>
      <name val="Arial"/>
      <family val="2"/>
    </font>
    <font>
      <sz val="10"/>
      <color theme="1"/>
      <name val="Century Gothic"/>
      <family val="2"/>
    </font>
    <font>
      <sz val="9"/>
      <color theme="1"/>
      <name val="Arial"/>
      <family val="2"/>
    </font>
    <font>
      <b/>
      <sz val="14"/>
      <color theme="1"/>
      <name val="Arial"/>
      <family val="2"/>
    </font>
    <font>
      <b/>
      <sz val="18"/>
      <color theme="1"/>
      <name val="Arial"/>
      <family val="2"/>
    </font>
    <font>
      <sz val="10"/>
      <color rgb="FFFF0000"/>
      <name val="Arial"/>
      <family val="2"/>
    </font>
    <font>
      <sz val="11"/>
      <color theme="1"/>
      <name val="Arial"/>
      <family val="2"/>
    </font>
    <font>
      <b/>
      <sz val="9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20"/>
      <name val="Arial"/>
      <family val="2"/>
    </font>
    <font>
      <b/>
      <sz val="10"/>
      <name val="Arial"/>
      <family val="2"/>
    </font>
    <font>
      <b/>
      <sz val="18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D8D8D8"/>
        <bgColor rgb="FFD8D8D8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9" tint="0.79998168889431442"/>
        <bgColor rgb="FFFDE9D9"/>
      </patternFill>
    </fill>
    <fill>
      <patternFill patternType="solid">
        <fgColor theme="4" tint="0.79998168889431442"/>
        <bgColor indexed="64"/>
      </patternFill>
    </fill>
  </fills>
  <borders count="66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/>
      <diagonal/>
    </border>
    <border>
      <left style="thin">
        <color rgb="FF000000"/>
      </left>
      <right style="thin">
        <color rgb="FF000000"/>
      </right>
      <top style="hair">
        <color rgb="FF000000"/>
      </top>
      <bottom/>
      <diagonal/>
    </border>
    <border>
      <left style="thin">
        <color rgb="FF000000"/>
      </left>
      <right/>
      <top style="hair">
        <color rgb="FF000000"/>
      </top>
      <bottom/>
      <diagonal/>
    </border>
    <border>
      <left/>
      <right style="thin">
        <color rgb="FF000000"/>
      </right>
      <top style="hair">
        <color rgb="FF000000"/>
      </top>
      <bottom/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/>
      <diagonal/>
    </border>
  </borders>
  <cellStyleXfs count="7">
    <xf numFmtId="0" fontId="0" fillId="0" borderId="0"/>
    <xf numFmtId="0" fontId="1" fillId="0" borderId="9"/>
    <xf numFmtId="9" fontId="1" fillId="0" borderId="9" applyFont="0" applyFill="0" applyBorder="0" applyAlignment="0" applyProtection="0"/>
    <xf numFmtId="44" fontId="1" fillId="0" borderId="9" applyFont="0" applyFill="0" applyBorder="0" applyAlignment="0" applyProtection="0"/>
    <xf numFmtId="9" fontId="21" fillId="0" borderId="0" applyFont="0" applyFill="0" applyBorder="0" applyAlignment="0" applyProtection="0"/>
    <xf numFmtId="0" fontId="24" fillId="0" borderId="9"/>
    <xf numFmtId="0" fontId="25" fillId="0" borderId="9"/>
  </cellStyleXfs>
  <cellXfs count="222">
    <xf numFmtId="0" fontId="0" fillId="0" borderId="0" xfId="0"/>
    <xf numFmtId="0" fontId="11" fillId="2" borderId="1" xfId="0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4" fontId="4" fillId="2" borderId="1" xfId="0" applyNumberFormat="1" applyFont="1" applyFill="1" applyBorder="1" applyAlignment="1" applyProtection="1">
      <alignment horizontal="center" vertical="center"/>
      <protection locked="0"/>
    </xf>
    <xf numFmtId="0" fontId="15" fillId="2" borderId="1" xfId="0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9" fillId="2" borderId="51" xfId="0" applyFont="1" applyFill="1" applyBorder="1" applyAlignment="1">
      <alignment horizontal="right" vertical="center"/>
    </xf>
    <xf numFmtId="0" fontId="9" fillId="2" borderId="50" xfId="0" applyFont="1" applyFill="1" applyBorder="1" applyAlignment="1">
      <alignment horizontal="right" vertical="center" wrapText="1"/>
    </xf>
    <xf numFmtId="0" fontId="4" fillId="2" borderId="52" xfId="0" applyFont="1" applyFill="1" applyBorder="1" applyAlignment="1">
      <alignment vertical="center" wrapText="1"/>
    </xf>
    <xf numFmtId="0" fontId="2" fillId="0" borderId="43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 wrapText="1"/>
    </xf>
    <xf numFmtId="169" fontId="9" fillId="0" borderId="20" xfId="0" applyNumberFormat="1" applyFont="1" applyBorder="1" applyAlignment="1">
      <alignment horizontal="center" vertical="center"/>
    </xf>
    <xf numFmtId="10" fontId="9" fillId="0" borderId="20" xfId="0" applyNumberFormat="1" applyFont="1" applyBorder="1" applyAlignment="1">
      <alignment horizontal="center" vertical="center"/>
    </xf>
    <xf numFmtId="10" fontId="17" fillId="5" borderId="38" xfId="0" applyNumberFormat="1" applyFont="1" applyFill="1" applyBorder="1" applyAlignment="1" applyProtection="1">
      <alignment horizontal="center" vertical="center"/>
      <protection locked="0"/>
    </xf>
    <xf numFmtId="0" fontId="5" fillId="2" borderId="49" xfId="0" applyFont="1" applyFill="1" applyBorder="1" applyAlignment="1">
      <alignment vertical="center"/>
    </xf>
    <xf numFmtId="0" fontId="6" fillId="0" borderId="46" xfId="0" applyFont="1" applyBorder="1" applyAlignment="1">
      <alignment vertical="center"/>
    </xf>
    <xf numFmtId="0" fontId="4" fillId="2" borderId="11" xfId="0" applyFont="1" applyFill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50" xfId="0" applyFont="1" applyFill="1" applyBorder="1" applyAlignment="1">
      <alignment vertical="center"/>
    </xf>
    <xf numFmtId="0" fontId="6" fillId="0" borderId="34" xfId="0" applyFont="1" applyBorder="1" applyAlignment="1">
      <alignment vertical="center"/>
    </xf>
    <xf numFmtId="0" fontId="4" fillId="2" borderId="9" xfId="0" applyFont="1" applyFill="1" applyBorder="1" applyAlignment="1">
      <alignment horizontal="center" vertical="center"/>
    </xf>
    <xf numFmtId="0" fontId="24" fillId="0" borderId="9" xfId="0" applyFont="1" applyBorder="1" applyAlignment="1">
      <alignment horizontal="center" vertical="center"/>
    </xf>
    <xf numFmtId="165" fontId="3" fillId="2" borderId="9" xfId="0" applyNumberFormat="1" applyFont="1" applyFill="1" applyBorder="1" applyAlignment="1">
      <alignment horizontal="left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vertical="center"/>
    </xf>
    <xf numFmtId="165" fontId="9" fillId="2" borderId="9" xfId="0" applyNumberFormat="1" applyFont="1" applyFill="1" applyBorder="1" applyAlignment="1">
      <alignment horizontal="left" vertical="center"/>
    </xf>
    <xf numFmtId="164" fontId="4" fillId="2" borderId="9" xfId="0" applyNumberFormat="1" applyFont="1" applyFill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167" fontId="2" fillId="0" borderId="42" xfId="0" applyNumberFormat="1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56" xfId="0" applyFont="1" applyBorder="1" applyAlignment="1">
      <alignment horizontal="center" vertical="center"/>
    </xf>
    <xf numFmtId="0" fontId="4" fillId="0" borderId="57" xfId="0" applyFont="1" applyBorder="1" applyAlignment="1">
      <alignment horizontal="center" vertical="center"/>
    </xf>
    <xf numFmtId="168" fontId="4" fillId="0" borderId="0" xfId="0" applyNumberFormat="1" applyFont="1" applyAlignment="1">
      <alignment horizontal="center" vertical="center"/>
    </xf>
    <xf numFmtId="168" fontId="4" fillId="0" borderId="39" xfId="0" applyNumberFormat="1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168" fontId="4" fillId="0" borderId="20" xfId="0" applyNumberFormat="1" applyFont="1" applyBorder="1" applyAlignment="1">
      <alignment horizontal="center" vertical="center"/>
    </xf>
    <xf numFmtId="4" fontId="24" fillId="0" borderId="0" xfId="0" applyNumberFormat="1" applyFont="1" applyAlignment="1">
      <alignment horizontal="center" vertical="center"/>
    </xf>
    <xf numFmtId="0" fontId="14" fillId="2" borderId="9" xfId="0" applyFont="1" applyFill="1" applyBorder="1" applyAlignment="1">
      <alignment vertical="center"/>
    </xf>
    <xf numFmtId="0" fontId="4" fillId="2" borderId="9" xfId="0" applyFont="1" applyFill="1" applyBorder="1" applyAlignment="1">
      <alignment vertical="center"/>
    </xf>
    <xf numFmtId="0" fontId="6" fillId="0" borderId="0" xfId="0" applyFont="1" applyAlignment="1">
      <alignment vertical="center"/>
    </xf>
    <xf numFmtId="4" fontId="11" fillId="9" borderId="25" xfId="0" applyNumberFormat="1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>
      <alignment vertical="center"/>
    </xf>
    <xf numFmtId="0" fontId="0" fillId="6" borderId="0" xfId="0" applyFill="1" applyAlignment="1">
      <alignment vertical="center"/>
    </xf>
    <xf numFmtId="0" fontId="4" fillId="2" borderId="1" xfId="0" applyFont="1" applyFill="1" applyBorder="1" applyAlignment="1">
      <alignment horizontal="right" vertical="center"/>
    </xf>
    <xf numFmtId="0" fontId="9" fillId="2" borderId="1" xfId="0" applyFont="1" applyFill="1" applyBorder="1" applyAlignment="1">
      <alignment horizontal="right" vertical="center"/>
    </xf>
    <xf numFmtId="164" fontId="4" fillId="2" borderId="10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 wrapText="1"/>
    </xf>
    <xf numFmtId="4" fontId="4" fillId="2" borderId="1" xfId="0" applyNumberFormat="1" applyFont="1" applyFill="1" applyBorder="1" applyAlignment="1">
      <alignment horizontal="right" vertical="center"/>
    </xf>
    <xf numFmtId="10" fontId="4" fillId="2" borderId="10" xfId="0" applyNumberFormat="1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vertical="center" wrapText="1"/>
    </xf>
    <xf numFmtId="4" fontId="4" fillId="2" borderId="13" xfId="0" applyNumberFormat="1" applyFont="1" applyFill="1" applyBorder="1" applyAlignment="1">
      <alignment horizontal="right" vertical="center"/>
    </xf>
    <xf numFmtId="10" fontId="4" fillId="2" borderId="14" xfId="0" applyNumberFormat="1" applyFont="1" applyFill="1" applyBorder="1" applyAlignment="1">
      <alignment horizontal="center" vertical="center"/>
    </xf>
    <xf numFmtId="4" fontId="9" fillId="3" borderId="20" xfId="0" applyNumberFormat="1" applyFont="1" applyFill="1" applyBorder="1" applyAlignment="1">
      <alignment horizontal="center" vertical="center"/>
    </xf>
    <xf numFmtId="4" fontId="9" fillId="3" borderId="20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" fontId="9" fillId="3" borderId="1" xfId="0" applyNumberFormat="1" applyFont="1" applyFill="1" applyBorder="1" applyAlignment="1">
      <alignment horizontal="center" vertical="center" wrapText="1"/>
    </xf>
    <xf numFmtId="4" fontId="9" fillId="7" borderId="1" xfId="0" applyNumberFormat="1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6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9" fillId="4" borderId="21" xfId="0" applyFont="1" applyFill="1" applyBorder="1" applyAlignment="1">
      <alignment horizontal="center" vertical="center"/>
    </xf>
    <xf numFmtId="0" fontId="9" fillId="4" borderId="22" xfId="0" applyFont="1" applyFill="1" applyBorder="1" applyAlignment="1">
      <alignment horizontal="left" vertical="center"/>
    </xf>
    <xf numFmtId="0" fontId="9" fillId="4" borderId="22" xfId="0" applyFont="1" applyFill="1" applyBorder="1" applyAlignment="1">
      <alignment vertical="center"/>
    </xf>
    <xf numFmtId="0" fontId="4" fillId="4" borderId="22" xfId="0" applyFont="1" applyFill="1" applyBorder="1" applyAlignment="1">
      <alignment horizontal="center" vertical="center"/>
    </xf>
    <xf numFmtId="165" fontId="10" fillId="4" borderId="23" xfId="0" applyNumberFormat="1" applyFont="1" applyFill="1" applyBorder="1" applyAlignment="1">
      <alignment vertical="center"/>
    </xf>
    <xf numFmtId="0" fontId="11" fillId="0" borderId="24" xfId="0" applyFont="1" applyBorder="1" applyAlignment="1">
      <alignment horizontal="center" vertical="center"/>
    </xf>
    <xf numFmtId="0" fontId="11" fillId="5" borderId="25" xfId="0" applyFont="1" applyFill="1" applyBorder="1" applyAlignment="1">
      <alignment horizontal="center" vertical="center" wrapText="1"/>
    </xf>
    <xf numFmtId="166" fontId="11" fillId="5" borderId="25" xfId="0" applyNumberFormat="1" applyFont="1" applyFill="1" applyBorder="1" applyAlignment="1">
      <alignment horizontal="center" vertical="center" wrapText="1"/>
    </xf>
    <xf numFmtId="0" fontId="11" fillId="0" borderId="25" xfId="0" applyFont="1" applyBorder="1" applyAlignment="1">
      <alignment horizontal="left" vertical="center" wrapText="1"/>
    </xf>
    <xf numFmtId="0" fontId="11" fillId="0" borderId="25" xfId="0" applyFont="1" applyBorder="1" applyAlignment="1">
      <alignment horizontal="center" vertical="center"/>
    </xf>
    <xf numFmtId="4" fontId="11" fillId="0" borderId="24" xfId="0" applyNumberFormat="1" applyFont="1" applyBorder="1" applyAlignment="1">
      <alignment horizontal="center" vertical="center"/>
    </xf>
    <xf numFmtId="4" fontId="11" fillId="0" borderId="25" xfId="0" applyNumberFormat="1" applyFont="1" applyBorder="1" applyAlignment="1">
      <alignment horizontal="center" vertical="center"/>
    </xf>
    <xf numFmtId="10" fontId="11" fillId="5" borderId="25" xfId="0" applyNumberFormat="1" applyFont="1" applyFill="1" applyBorder="1" applyAlignment="1">
      <alignment horizontal="center" vertical="center"/>
    </xf>
    <xf numFmtId="4" fontId="11" fillId="0" borderId="26" xfId="0" applyNumberFormat="1" applyFont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 wrapText="1"/>
    </xf>
    <xf numFmtId="0" fontId="11" fillId="3" borderId="28" xfId="0" applyFont="1" applyFill="1" applyBorder="1" applyAlignment="1">
      <alignment horizontal="left" vertical="center" wrapText="1"/>
    </xf>
    <xf numFmtId="0" fontId="11" fillId="3" borderId="28" xfId="0" applyFont="1" applyFill="1" applyBorder="1" applyAlignment="1">
      <alignment horizontal="center" vertical="center"/>
    </xf>
    <xf numFmtId="2" fontId="11" fillId="3" borderId="28" xfId="0" applyNumberFormat="1" applyFont="1" applyFill="1" applyBorder="1" applyAlignment="1">
      <alignment horizontal="center" vertical="center"/>
    </xf>
    <xf numFmtId="2" fontId="11" fillId="3" borderId="29" xfId="0" applyNumberFormat="1" applyFont="1" applyFill="1" applyBorder="1" applyAlignment="1">
      <alignment horizontal="center" vertical="center"/>
    </xf>
    <xf numFmtId="0" fontId="11" fillId="3" borderId="29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/>
    </xf>
    <xf numFmtId="165" fontId="11" fillId="0" borderId="30" xfId="0" applyNumberFormat="1" applyFont="1" applyBorder="1" applyAlignment="1">
      <alignment horizontal="center" vertical="center"/>
    </xf>
    <xf numFmtId="165" fontId="11" fillId="0" borderId="27" xfId="0" applyNumberFormat="1" applyFont="1" applyBorder="1" applyAlignment="1">
      <alignment horizontal="center" vertical="center"/>
    </xf>
    <xf numFmtId="0" fontId="9" fillId="4" borderId="21" xfId="0" applyFont="1" applyFill="1" applyBorder="1" applyAlignment="1">
      <alignment horizontal="right" vertical="center" wrapText="1"/>
    </xf>
    <xf numFmtId="0" fontId="9" fillId="4" borderId="22" xfId="0" applyFont="1" applyFill="1" applyBorder="1" applyAlignment="1">
      <alignment horizontal="right" vertical="center" wrapText="1"/>
    </xf>
    <xf numFmtId="0" fontId="9" fillId="4" borderId="22" xfId="0" applyFont="1" applyFill="1" applyBorder="1" applyAlignment="1">
      <alignment horizontal="right" vertical="center"/>
    </xf>
    <xf numFmtId="0" fontId="13" fillId="4" borderId="22" xfId="0" applyFont="1" applyFill="1" applyBorder="1" applyAlignment="1">
      <alignment horizontal="right" vertical="center"/>
    </xf>
    <xf numFmtId="4" fontId="13" fillId="4" borderId="31" xfId="0" applyNumberFormat="1" applyFont="1" applyFill="1" applyBorder="1" applyAlignment="1">
      <alignment horizontal="center" vertical="center"/>
    </xf>
    <xf numFmtId="4" fontId="9" fillId="4" borderId="31" xfId="0" applyNumberFormat="1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left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left" vertical="center"/>
    </xf>
    <xf numFmtId="0" fontId="11" fillId="2" borderId="10" xfId="0" applyFont="1" applyFill="1" applyBorder="1" applyAlignment="1">
      <alignment horizontal="center" vertical="center"/>
    </xf>
    <xf numFmtId="0" fontId="11" fillId="0" borderId="24" xfId="0" applyFont="1" applyBorder="1" applyAlignment="1">
      <alignment horizontal="center" vertical="center" wrapText="1"/>
    </xf>
    <xf numFmtId="166" fontId="12" fillId="5" borderId="25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vertical="center"/>
    </xf>
    <xf numFmtId="0" fontId="11" fillId="5" borderId="31" xfId="0" applyFont="1" applyFill="1" applyBorder="1" applyAlignment="1">
      <alignment horizontal="center" vertical="center" wrapText="1"/>
    </xf>
    <xf numFmtId="166" fontId="12" fillId="0" borderId="27" xfId="0" applyNumberFormat="1" applyFont="1" applyBorder="1" applyAlignment="1">
      <alignment horizontal="center" vertical="center" wrapText="1"/>
    </xf>
    <xf numFmtId="0" fontId="11" fillId="0" borderId="27" xfId="0" applyFont="1" applyBorder="1" applyAlignment="1">
      <alignment horizontal="left" vertical="center" wrapText="1"/>
    </xf>
    <xf numFmtId="4" fontId="11" fillId="3" borderId="28" xfId="0" applyNumberFormat="1" applyFont="1" applyFill="1" applyBorder="1" applyAlignment="1">
      <alignment horizontal="center" vertical="center"/>
    </xf>
    <xf numFmtId="4" fontId="11" fillId="3" borderId="29" xfId="0" applyNumberFormat="1" applyFont="1" applyFill="1" applyBorder="1" applyAlignment="1">
      <alignment horizontal="center" vertical="center"/>
    </xf>
    <xf numFmtId="0" fontId="11" fillId="2" borderId="28" xfId="0" applyFont="1" applyFill="1" applyBorder="1" applyAlignment="1">
      <alignment horizontal="center" vertical="center"/>
    </xf>
    <xf numFmtId="0" fontId="11" fillId="5" borderId="31" xfId="0" applyFont="1" applyFill="1" applyBorder="1" applyAlignment="1">
      <alignment horizontal="center" vertical="center"/>
    </xf>
    <xf numFmtId="0" fontId="9" fillId="4" borderId="44" xfId="0" applyFont="1" applyFill="1" applyBorder="1" applyAlignment="1">
      <alignment vertical="center"/>
    </xf>
    <xf numFmtId="49" fontId="14" fillId="4" borderId="53" xfId="0" applyNumberFormat="1" applyFont="1" applyFill="1" applyBorder="1" applyAlignment="1">
      <alignment horizontal="right" vertical="center" wrapText="1"/>
    </xf>
    <xf numFmtId="49" fontId="14" fillId="4" borderId="54" xfId="0" applyNumberFormat="1" applyFont="1" applyFill="1" applyBorder="1" applyAlignment="1">
      <alignment horizontal="right" vertical="center" wrapText="1"/>
    </xf>
    <xf numFmtId="0" fontId="9" fillId="4" borderId="54" xfId="0" applyFont="1" applyFill="1" applyBorder="1" applyAlignment="1">
      <alignment horizontal="right" vertical="center" wrapText="1"/>
    </xf>
    <xf numFmtId="0" fontId="4" fillId="4" borderId="54" xfId="0" applyFont="1" applyFill="1" applyBorder="1" applyAlignment="1">
      <alignment horizontal="center" vertical="center"/>
    </xf>
    <xf numFmtId="0" fontId="9" fillId="4" borderId="54" xfId="0" applyFont="1" applyFill="1" applyBorder="1" applyAlignment="1">
      <alignment horizontal="right" vertical="center"/>
    </xf>
    <xf numFmtId="4" fontId="13" fillId="4" borderId="55" xfId="0" applyNumberFormat="1" applyFont="1" applyFill="1" applyBorder="1" applyAlignment="1">
      <alignment horizontal="center" vertical="center"/>
    </xf>
    <xf numFmtId="4" fontId="9" fillId="4" borderId="55" xfId="0" applyNumberFormat="1" applyFont="1" applyFill="1" applyBorder="1" applyAlignment="1">
      <alignment horizontal="center" vertical="center"/>
    </xf>
    <xf numFmtId="49" fontId="14" fillId="4" borderId="47" xfId="0" applyNumberFormat="1" applyFont="1" applyFill="1" applyBorder="1" applyAlignment="1">
      <alignment horizontal="right" vertical="center" wrapText="1"/>
    </xf>
    <xf numFmtId="0" fontId="22" fillId="4" borderId="47" xfId="0" applyFont="1" applyFill="1" applyBorder="1" applyAlignment="1">
      <alignment horizontal="right" vertical="center" wrapText="1"/>
    </xf>
    <xf numFmtId="0" fontId="4" fillId="4" borderId="47" xfId="0" applyFont="1" applyFill="1" applyBorder="1" applyAlignment="1">
      <alignment horizontal="center" vertical="center"/>
    </xf>
    <xf numFmtId="0" fontId="23" fillId="4" borderId="47" xfId="0" applyFont="1" applyFill="1" applyBorder="1" applyAlignment="1">
      <alignment horizontal="right" vertical="center"/>
    </xf>
    <xf numFmtId="9" fontId="13" fillId="4" borderId="47" xfId="4" applyFont="1" applyFill="1" applyBorder="1" applyAlignment="1" applyProtection="1">
      <alignment horizontal="center" vertical="center"/>
    </xf>
    <xf numFmtId="10" fontId="13" fillId="4" borderId="47" xfId="4" applyNumberFormat="1" applyFont="1" applyFill="1" applyBorder="1" applyAlignment="1" applyProtection="1">
      <alignment horizontal="center" vertical="center"/>
    </xf>
    <xf numFmtId="4" fontId="13" fillId="4" borderId="47" xfId="0" applyNumberFormat="1" applyFont="1" applyFill="1" applyBorder="1" applyAlignment="1">
      <alignment horizontal="center" vertical="center"/>
    </xf>
    <xf numFmtId="4" fontId="9" fillId="4" borderId="48" xfId="0" applyNumberFormat="1" applyFont="1" applyFill="1" applyBorder="1" applyAlignment="1">
      <alignment horizontal="center" vertical="center"/>
    </xf>
    <xf numFmtId="49" fontId="16" fillId="2" borderId="1" xfId="0" applyNumberFormat="1" applyFont="1" applyFill="1" applyBorder="1" applyAlignment="1">
      <alignment horizontal="left" vertical="center" wrapText="1"/>
    </xf>
    <xf numFmtId="49" fontId="16" fillId="2" borderId="1" xfId="0" applyNumberFormat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/>
    </xf>
    <xf numFmtId="0" fontId="4" fillId="2" borderId="32" xfId="0" applyFont="1" applyFill="1" applyBorder="1" applyAlignment="1" applyProtection="1">
      <alignment horizontal="right" vertical="center"/>
      <protection locked="0"/>
    </xf>
    <xf numFmtId="0" fontId="4" fillId="2" borderId="34" xfId="0" applyFont="1" applyFill="1" applyBorder="1" applyAlignment="1" applyProtection="1">
      <alignment horizontal="right" vertical="center"/>
      <protection locked="0"/>
    </xf>
    <xf numFmtId="0" fontId="9" fillId="2" borderId="46" xfId="0" applyFont="1" applyFill="1" applyBorder="1" applyAlignment="1" applyProtection="1">
      <alignment horizontal="left" vertical="center"/>
      <protection locked="0"/>
    </xf>
    <xf numFmtId="0" fontId="9" fillId="2" borderId="37" xfId="0" applyFont="1" applyFill="1" applyBorder="1" applyAlignment="1" applyProtection="1">
      <alignment horizontal="left" vertical="center"/>
      <protection locked="0"/>
    </xf>
    <xf numFmtId="0" fontId="4" fillId="2" borderId="9" xfId="0" applyFont="1" applyFill="1" applyBorder="1" applyAlignment="1" applyProtection="1">
      <alignment horizontal="left" vertical="center"/>
      <protection locked="0"/>
    </xf>
    <xf numFmtId="0" fontId="4" fillId="2" borderId="41" xfId="0" applyFont="1" applyFill="1" applyBorder="1" applyAlignment="1" applyProtection="1">
      <alignment horizontal="left" vertical="center"/>
      <protection locked="0"/>
    </xf>
    <xf numFmtId="0" fontId="4" fillId="2" borderId="34" xfId="0" applyFont="1" applyFill="1" applyBorder="1" applyAlignment="1" applyProtection="1">
      <alignment horizontal="left" vertical="center"/>
      <protection locked="0"/>
    </xf>
    <xf numFmtId="0" fontId="4" fillId="2" borderId="35" xfId="0" applyFont="1" applyFill="1" applyBorder="1" applyAlignment="1" applyProtection="1">
      <alignment horizontal="left" vertical="center"/>
      <protection locked="0"/>
    </xf>
    <xf numFmtId="0" fontId="4" fillId="2" borderId="36" xfId="0" applyFont="1" applyFill="1" applyBorder="1" applyAlignment="1">
      <alignment horizontal="right" vertical="center"/>
    </xf>
    <xf numFmtId="0" fontId="4" fillId="2" borderId="46" xfId="0" applyFont="1" applyFill="1" applyBorder="1" applyAlignment="1">
      <alignment horizontal="right" vertical="center"/>
    </xf>
    <xf numFmtId="0" fontId="4" fillId="2" borderId="11" xfId="0" applyFont="1" applyFill="1" applyBorder="1" applyAlignment="1">
      <alignment horizontal="right" vertical="center"/>
    </xf>
    <xf numFmtId="0" fontId="4" fillId="2" borderId="9" xfId="0" applyFont="1" applyFill="1" applyBorder="1" applyAlignment="1">
      <alignment horizontal="right" vertical="center"/>
    </xf>
    <xf numFmtId="0" fontId="9" fillId="2" borderId="7" xfId="0" applyFont="1" applyFill="1" applyBorder="1" applyAlignment="1">
      <alignment horizontal="center" vertical="center"/>
    </xf>
    <xf numFmtId="0" fontId="6" fillId="0" borderId="9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4" fontId="9" fillId="3" borderId="16" xfId="0" applyNumberFormat="1" applyFont="1" applyFill="1" applyBorder="1" applyAlignment="1">
      <alignment horizontal="center" vertical="center" wrapText="1"/>
    </xf>
    <xf numFmtId="0" fontId="6" fillId="0" borderId="17" xfId="0" applyFont="1" applyBorder="1" applyAlignment="1">
      <alignment vertical="center" wrapText="1"/>
    </xf>
    <xf numFmtId="0" fontId="6" fillId="0" borderId="18" xfId="0" applyFont="1" applyBorder="1" applyAlignment="1">
      <alignment vertical="center" wrapText="1"/>
    </xf>
    <xf numFmtId="0" fontId="9" fillId="3" borderId="15" xfId="0" applyFont="1" applyFill="1" applyBorder="1" applyAlignment="1">
      <alignment horizontal="center" vertical="center"/>
    </xf>
    <xf numFmtId="0" fontId="6" fillId="0" borderId="19" xfId="0" applyFont="1" applyBorder="1" applyAlignment="1">
      <alignment vertical="center"/>
    </xf>
    <xf numFmtId="49" fontId="9" fillId="3" borderId="15" xfId="0" applyNumberFormat="1" applyFont="1" applyFill="1" applyBorder="1" applyAlignment="1">
      <alignment horizontal="center" vertical="center"/>
    </xf>
    <xf numFmtId="4" fontId="9" fillId="3" borderId="15" xfId="0" applyNumberFormat="1" applyFont="1" applyFill="1" applyBorder="1" applyAlignment="1">
      <alignment horizontal="center" vertical="center"/>
    </xf>
    <xf numFmtId="0" fontId="5" fillId="2" borderId="36" xfId="0" applyFont="1" applyFill="1" applyBorder="1" applyAlignment="1">
      <alignment horizontal="center" vertical="center" wrapText="1"/>
    </xf>
    <xf numFmtId="0" fontId="5" fillId="2" borderId="46" xfId="0" applyFont="1" applyFill="1" applyBorder="1" applyAlignment="1">
      <alignment horizontal="center" vertical="center" wrapText="1"/>
    </xf>
    <xf numFmtId="0" fontId="5" fillId="2" borderId="37" xfId="0" applyFont="1" applyFill="1" applyBorder="1" applyAlignment="1">
      <alignment horizontal="center" vertical="center" wrapText="1"/>
    </xf>
    <xf numFmtId="0" fontId="5" fillId="2" borderId="32" xfId="0" applyFont="1" applyFill="1" applyBorder="1" applyAlignment="1">
      <alignment horizontal="center" vertical="center" wrapText="1"/>
    </xf>
    <xf numFmtId="0" fontId="5" fillId="2" borderId="34" xfId="0" applyFont="1" applyFill="1" applyBorder="1" applyAlignment="1">
      <alignment horizontal="center" vertical="center" wrapText="1"/>
    </xf>
    <xf numFmtId="0" fontId="5" fillId="2" borderId="35" xfId="0" applyFont="1" applyFill="1" applyBorder="1" applyAlignment="1">
      <alignment horizontal="center" vertical="center" wrapText="1"/>
    </xf>
    <xf numFmtId="0" fontId="4" fillId="8" borderId="7" xfId="0" applyFont="1" applyFill="1" applyBorder="1" applyAlignment="1">
      <alignment horizontal="left" vertical="center"/>
    </xf>
    <xf numFmtId="0" fontId="24" fillId="5" borderId="9" xfId="0" applyFont="1" applyFill="1" applyBorder="1" applyAlignment="1">
      <alignment vertical="center"/>
    </xf>
    <xf numFmtId="0" fontId="24" fillId="5" borderId="8" xfId="0" applyFont="1" applyFill="1" applyBorder="1" applyAlignment="1">
      <alignment vertical="center"/>
    </xf>
    <xf numFmtId="49" fontId="4" fillId="2" borderId="7" xfId="0" applyNumberFormat="1" applyFont="1" applyFill="1" applyBorder="1" applyAlignment="1">
      <alignment horizontal="left" vertical="center" wrapText="1"/>
    </xf>
    <xf numFmtId="0" fontId="8" fillId="3" borderId="2" xfId="0" applyFont="1" applyFill="1" applyBorder="1" applyAlignment="1">
      <alignment horizontal="center" vertical="center"/>
    </xf>
    <xf numFmtId="0" fontId="6" fillId="0" borderId="3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4" fillId="2" borderId="7" xfId="0" applyFont="1" applyFill="1" applyBorder="1" applyAlignment="1">
      <alignment horizontal="left" vertical="center" wrapText="1"/>
    </xf>
    <xf numFmtId="0" fontId="9" fillId="2" borderId="11" xfId="0" applyFont="1" applyFill="1" applyBorder="1" applyAlignment="1">
      <alignment horizontal="right" vertical="center"/>
    </xf>
    <xf numFmtId="0" fontId="9" fillId="2" borderId="5" xfId="0" applyFont="1" applyFill="1" applyBorder="1" applyAlignment="1">
      <alignment horizontal="right" vertical="center" wrapText="1"/>
    </xf>
    <xf numFmtId="0" fontId="6" fillId="0" borderId="12" xfId="0" applyFont="1" applyBorder="1" applyAlignment="1">
      <alignment vertical="center" wrapText="1"/>
    </xf>
    <xf numFmtId="0" fontId="9" fillId="2" borderId="16" xfId="0" applyFont="1" applyFill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center" vertical="center"/>
    </xf>
    <xf numFmtId="4" fontId="9" fillId="3" borderId="15" xfId="0" applyNumberFormat="1" applyFont="1" applyFill="1" applyBorder="1" applyAlignment="1">
      <alignment horizontal="center" vertical="center" wrapText="1"/>
    </xf>
    <xf numFmtId="0" fontId="6" fillId="0" borderId="19" xfId="0" applyFont="1" applyBorder="1" applyAlignment="1">
      <alignment vertical="center" wrapText="1"/>
    </xf>
    <xf numFmtId="0" fontId="9" fillId="2" borderId="9" xfId="0" applyFont="1" applyFill="1" applyBorder="1" applyAlignment="1">
      <alignment horizontal="right" vertical="center"/>
    </xf>
    <xf numFmtId="49" fontId="9" fillId="2" borderId="61" xfId="0" applyNumberFormat="1" applyFont="1" applyFill="1" applyBorder="1" applyAlignment="1">
      <alignment horizontal="left" vertical="center"/>
    </xf>
    <xf numFmtId="0" fontId="4" fillId="2" borderId="1" xfId="0" applyFont="1" applyFill="1" applyBorder="1" applyAlignment="1">
      <alignment vertical="center" wrapText="1"/>
    </xf>
    <xf numFmtId="0" fontId="20" fillId="2" borderId="34" xfId="0" applyFont="1" applyFill="1" applyBorder="1" applyAlignment="1" applyProtection="1">
      <alignment vertical="center" wrapText="1"/>
      <protection locked="0"/>
    </xf>
    <xf numFmtId="10" fontId="4" fillId="0" borderId="42" xfId="0" applyNumberFormat="1" applyFont="1" applyBorder="1" applyAlignment="1">
      <alignment horizontal="center" vertical="center"/>
    </xf>
    <xf numFmtId="0" fontId="6" fillId="0" borderId="43" xfId="0" applyFont="1" applyBorder="1" applyAlignment="1">
      <alignment vertical="center"/>
    </xf>
    <xf numFmtId="0" fontId="0" fillId="0" borderId="42" xfId="0" applyBorder="1" applyAlignment="1">
      <alignment horizontal="center" vertical="center"/>
    </xf>
    <xf numFmtId="2" fontId="9" fillId="0" borderId="42" xfId="0" applyNumberFormat="1" applyFont="1" applyBorder="1" applyAlignment="1">
      <alignment horizontal="left" vertical="center"/>
    </xf>
    <xf numFmtId="169" fontId="4" fillId="0" borderId="42" xfId="0" applyNumberFormat="1" applyFont="1" applyBorder="1" applyAlignment="1">
      <alignment horizontal="center" vertical="center"/>
    </xf>
    <xf numFmtId="169" fontId="4" fillId="0" borderId="43" xfId="0" applyNumberFormat="1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6" fillId="0" borderId="40" xfId="0" applyFont="1" applyBorder="1" applyAlignment="1">
      <alignment vertical="center"/>
    </xf>
    <xf numFmtId="0" fontId="26" fillId="0" borderId="61" xfId="0" applyFont="1" applyBorder="1" applyAlignment="1">
      <alignment horizontal="center" vertical="center" wrapText="1"/>
    </xf>
    <xf numFmtId="0" fontId="26" fillId="0" borderId="58" xfId="0" applyFont="1" applyBorder="1" applyAlignment="1">
      <alignment horizontal="center" vertical="center" wrapText="1"/>
    </xf>
    <xf numFmtId="0" fontId="26" fillId="0" borderId="52" xfId="0" applyFont="1" applyBorder="1" applyAlignment="1">
      <alignment horizontal="center" vertical="center" wrapText="1"/>
    </xf>
    <xf numFmtId="0" fontId="26" fillId="0" borderId="60" xfId="0" applyFont="1" applyBorder="1" applyAlignment="1">
      <alignment horizontal="center" vertical="center" wrapText="1"/>
    </xf>
    <xf numFmtId="0" fontId="8" fillId="2" borderId="49" xfId="0" applyFont="1" applyFill="1" applyBorder="1" applyAlignment="1">
      <alignment horizontal="center" vertical="center"/>
    </xf>
    <xf numFmtId="0" fontId="8" fillId="2" borderId="61" xfId="0" applyFont="1" applyFill="1" applyBorder="1" applyAlignment="1">
      <alignment horizontal="center" vertical="center"/>
    </xf>
    <xf numFmtId="0" fontId="8" fillId="2" borderId="58" xfId="0" applyFont="1" applyFill="1" applyBorder="1" applyAlignment="1">
      <alignment horizontal="center" vertical="center"/>
    </xf>
    <xf numFmtId="0" fontId="9" fillId="2" borderId="52" xfId="0" applyFont="1" applyFill="1" applyBorder="1" applyAlignment="1">
      <alignment horizontal="center" vertical="center"/>
    </xf>
    <xf numFmtId="0" fontId="9" fillId="2" borderId="60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left" vertical="center" wrapText="1"/>
    </xf>
    <xf numFmtId="0" fontId="6" fillId="0" borderId="59" xfId="0" applyFont="1" applyBorder="1" applyAlignment="1">
      <alignment vertical="center"/>
    </xf>
    <xf numFmtId="0" fontId="4" fillId="2" borderId="50" xfId="0" applyFont="1" applyFill="1" applyBorder="1" applyAlignment="1">
      <alignment horizontal="right" vertical="center"/>
    </xf>
    <xf numFmtId="0" fontId="4" fillId="2" borderId="52" xfId="0" applyFont="1" applyFill="1" applyBorder="1" applyAlignment="1">
      <alignment horizontal="right" vertical="center"/>
    </xf>
    <xf numFmtId="0" fontId="9" fillId="2" borderId="61" xfId="0" applyFont="1" applyFill="1" applyBorder="1" applyAlignment="1">
      <alignment horizontal="left" vertical="center"/>
    </xf>
    <xf numFmtId="0" fontId="9" fillId="2" borderId="58" xfId="0" applyFont="1" applyFill="1" applyBorder="1" applyAlignment="1">
      <alignment horizontal="left" vertical="center"/>
    </xf>
    <xf numFmtId="0" fontId="4" fillId="2" borderId="9" xfId="0" applyFont="1" applyFill="1" applyBorder="1" applyAlignment="1">
      <alignment horizontal="left" vertical="center"/>
    </xf>
    <xf numFmtId="0" fontId="4" fillId="2" borderId="59" xfId="0" applyFont="1" applyFill="1" applyBorder="1" applyAlignment="1">
      <alignment horizontal="left" vertical="center"/>
    </xf>
    <xf numFmtId="0" fontId="4" fillId="2" borderId="52" xfId="0" applyFont="1" applyFill="1" applyBorder="1" applyAlignment="1">
      <alignment horizontal="left" vertical="center"/>
    </xf>
    <xf numFmtId="0" fontId="4" fillId="2" borderId="60" xfId="0" applyFont="1" applyFill="1" applyBorder="1" applyAlignment="1">
      <alignment horizontal="left" vertical="center"/>
    </xf>
    <xf numFmtId="0" fontId="4" fillId="2" borderId="49" xfId="0" applyFont="1" applyFill="1" applyBorder="1" applyAlignment="1">
      <alignment horizontal="right" vertical="center"/>
    </xf>
    <xf numFmtId="0" fontId="4" fillId="2" borderId="61" xfId="0" applyFont="1" applyFill="1" applyBorder="1" applyAlignment="1">
      <alignment horizontal="right" vertical="center"/>
    </xf>
    <xf numFmtId="0" fontId="4" fillId="2" borderId="51" xfId="0" applyFont="1" applyFill="1" applyBorder="1" applyAlignment="1">
      <alignment horizontal="right" vertical="center"/>
    </xf>
    <xf numFmtId="10" fontId="4" fillId="2" borderId="27" xfId="0" applyNumberFormat="1" applyFont="1" applyFill="1" applyBorder="1" applyAlignment="1">
      <alignment horizontal="center" vertical="center"/>
    </xf>
    <xf numFmtId="0" fontId="6" fillId="0" borderId="24" xfId="0" applyFont="1" applyBorder="1"/>
    <xf numFmtId="0" fontId="0" fillId="2" borderId="27" xfId="0" applyFill="1" applyBorder="1" applyAlignment="1">
      <alignment horizontal="center" vertical="center"/>
    </xf>
    <xf numFmtId="2" fontId="9" fillId="2" borderId="27" xfId="0" applyNumberFormat="1" applyFont="1" applyFill="1" applyBorder="1" applyAlignment="1">
      <alignment horizontal="left" vertical="center"/>
    </xf>
    <xf numFmtId="169" fontId="4" fillId="2" borderId="27" xfId="0" applyNumberFormat="1" applyFont="1" applyFill="1" applyBorder="1" applyAlignment="1">
      <alignment horizontal="center" vertical="center"/>
    </xf>
    <xf numFmtId="0" fontId="5" fillId="2" borderId="49" xfId="0" applyFont="1" applyFill="1" applyBorder="1" applyAlignment="1">
      <alignment horizontal="center" vertical="center" wrapText="1"/>
    </xf>
    <xf numFmtId="0" fontId="5" fillId="2" borderId="61" xfId="0" applyFont="1" applyFill="1" applyBorder="1" applyAlignment="1">
      <alignment horizontal="center" vertical="center" wrapText="1"/>
    </xf>
    <xf numFmtId="0" fontId="5" fillId="2" borderId="58" xfId="0" applyFont="1" applyFill="1" applyBorder="1" applyAlignment="1">
      <alignment horizontal="center" vertical="center" wrapText="1"/>
    </xf>
    <xf numFmtId="0" fontId="5" fillId="2" borderId="62" xfId="0" applyFont="1" applyFill="1" applyBorder="1" applyAlignment="1">
      <alignment horizontal="center" vertical="center" wrapText="1"/>
    </xf>
    <xf numFmtId="0" fontId="5" fillId="2" borderId="63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vertical="center" wrapText="1"/>
    </xf>
    <xf numFmtId="0" fontId="4" fillId="2" borderId="59" xfId="0" applyFont="1" applyFill="1" applyBorder="1" applyAlignment="1">
      <alignment vertical="center" wrapText="1"/>
    </xf>
    <xf numFmtId="0" fontId="8" fillId="2" borderId="64" xfId="0" applyFont="1" applyFill="1" applyBorder="1" applyAlignment="1">
      <alignment horizontal="center" vertical="center"/>
    </xf>
    <xf numFmtId="0" fontId="6" fillId="0" borderId="46" xfId="0" applyFont="1" applyBorder="1"/>
    <xf numFmtId="0" fontId="6" fillId="0" borderId="65" xfId="0" applyFont="1" applyBorder="1"/>
    <xf numFmtId="0" fontId="9" fillId="0" borderId="16" xfId="0" applyFont="1" applyBorder="1" applyAlignment="1">
      <alignment horizontal="center" vertical="center"/>
    </xf>
    <xf numFmtId="0" fontId="6" fillId="0" borderId="18" xfId="0" applyFont="1" applyBorder="1"/>
  </cellXfs>
  <cellStyles count="7">
    <cellStyle name="Moeda 2" xfId="3" xr:uid="{00000000-0005-0000-0000-000002000000}"/>
    <cellStyle name="Normal" xfId="0" builtinId="0"/>
    <cellStyle name="Normal 2" xfId="1" xr:uid="{00000000-0005-0000-0000-000004000000}"/>
    <cellStyle name="Normal 3" xfId="5" xr:uid="{00000000-0005-0000-0000-000005000000}"/>
    <cellStyle name="Normal 4" xfId="6" xr:uid="{00000000-0005-0000-0000-000006000000}"/>
    <cellStyle name="Porcentagem" xfId="4" builtinId="5"/>
    <cellStyle name="Porcentagem 2" xfId="2" xr:uid="{00000000-0005-0000-0000-000008000000}"/>
  </cellStyles>
  <dxfs count="70">
    <dxf>
      <font>
        <color rgb="FFFF0000"/>
      </font>
      <fill>
        <patternFill>
          <bgColor rgb="FFFFFF00"/>
        </patternFill>
      </fill>
    </dxf>
    <dxf>
      <font>
        <color theme="0"/>
      </font>
      <fill>
        <patternFill patternType="none"/>
      </fill>
    </dxf>
    <dxf>
      <font>
        <color rgb="FFFFFF00"/>
      </font>
      <fill>
        <patternFill patternType="solid">
          <fgColor rgb="FFFF0000"/>
          <bgColor rgb="FFFF0000"/>
        </patternFill>
      </fill>
    </dxf>
    <dxf>
      <font>
        <color rgb="FFFFFF00"/>
      </font>
      <fill>
        <patternFill patternType="solid">
          <fgColor rgb="FFFF0000"/>
          <bgColor rgb="FFFF0000"/>
        </patternFill>
      </fill>
    </dxf>
    <dxf>
      <font>
        <color rgb="FFFF0000"/>
      </font>
      <fill>
        <patternFill patternType="solid">
          <fgColor rgb="FFFFFF00"/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rgb="FFC6D9F0"/>
          <bgColor rgb="FFC6D9F0"/>
        </patternFill>
      </fill>
    </dxf>
    <dxf>
      <fill>
        <patternFill patternType="solid">
          <fgColor rgb="FFC6D9F0"/>
          <bgColor rgb="FFC6D9F0"/>
        </patternFill>
      </fill>
    </dxf>
    <dxf>
      <fill>
        <patternFill patternType="solid">
          <fgColor rgb="FFC6D9F0"/>
          <bgColor rgb="FFC6D9F0"/>
        </patternFill>
      </fill>
    </dxf>
    <dxf>
      <fill>
        <patternFill patternType="solid">
          <fgColor rgb="FFC6D9F0"/>
          <bgColor rgb="FFC6D9F0"/>
        </patternFill>
      </fill>
    </dxf>
    <dxf>
      <fill>
        <patternFill patternType="solid">
          <fgColor rgb="FFC6D9F0"/>
          <bgColor rgb="FFC6D9F0"/>
        </patternFill>
      </fill>
    </dxf>
    <dxf>
      <fill>
        <patternFill patternType="solid">
          <fgColor rgb="FFC6D9F0"/>
          <bgColor rgb="FFC6D9F0"/>
        </patternFill>
      </fill>
    </dxf>
    <dxf>
      <fill>
        <patternFill patternType="solid">
          <fgColor rgb="FFC6D9F0"/>
          <bgColor rgb="FFC6D9F0"/>
        </patternFill>
      </fill>
    </dxf>
    <dxf>
      <fill>
        <patternFill patternType="solid">
          <fgColor rgb="FFC6D9F0"/>
          <bgColor rgb="FFC6D9F0"/>
        </patternFill>
      </fill>
    </dxf>
    <dxf>
      <fill>
        <patternFill patternType="solid">
          <fgColor rgb="FFC6D9F0"/>
          <bgColor rgb="FFC6D9F0"/>
        </patternFill>
      </fill>
    </dxf>
    <dxf>
      <fill>
        <patternFill patternType="solid">
          <fgColor rgb="FFC6D9F0"/>
          <bgColor rgb="FFC6D9F0"/>
        </patternFill>
      </fill>
    </dxf>
    <dxf>
      <fill>
        <patternFill patternType="solid">
          <fgColor rgb="FFC6D9F0"/>
          <bgColor rgb="FFC6D9F0"/>
        </patternFill>
      </fill>
    </dxf>
    <dxf>
      <fill>
        <patternFill>
          <bgColor theme="9" tint="0.59996337778862885"/>
        </patternFill>
      </fill>
    </dxf>
    <dxf>
      <font>
        <color rgb="FFFFFF00"/>
      </font>
      <fill>
        <patternFill patternType="solid">
          <fgColor rgb="FFFF0000"/>
          <bgColor rgb="FFFF00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theme="0"/>
      </font>
      <fill>
        <patternFill patternType="none"/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FF00"/>
      </font>
      <fill>
        <patternFill patternType="solid">
          <fgColor rgb="FFFF0000"/>
          <bgColor rgb="FFFF0000"/>
        </patternFill>
      </fill>
    </dxf>
    <dxf>
      <font>
        <color rgb="FFFFFF00"/>
      </font>
      <fill>
        <patternFill patternType="solid">
          <fgColor rgb="FFFF0000"/>
          <bgColor rgb="FFFF0000"/>
        </patternFill>
      </fill>
    </dxf>
    <dxf>
      <font>
        <color rgb="FFFFFF00"/>
      </font>
      <fill>
        <patternFill patternType="solid">
          <fgColor rgb="FFFF0000"/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ont>
        <color rgb="FFFF0000"/>
      </font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548DD4"/>
      <color rgb="FF4F81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209550</xdr:colOff>
      <xdr:row>0</xdr:row>
      <xdr:rowOff>295275</xdr:rowOff>
    </xdr:from>
    <xdr:ext cx="828675" cy="819151"/>
    <xdr:pic>
      <xdr:nvPicPr>
        <xdr:cNvPr id="3" name="image2.gif">
          <a:extLst>
            <a:ext uri="{FF2B5EF4-FFF2-40B4-BE49-F238E27FC236}">
              <a16:creationId xmlns:a16="http://schemas.microsoft.com/office/drawing/2014/main" id="{04EC6CF4-A621-43CA-87DE-49B4C43B54AF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00075" y="295275"/>
          <a:ext cx="828675" cy="819151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400050</xdr:colOff>
      <xdr:row>0</xdr:row>
      <xdr:rowOff>304800</xdr:rowOff>
    </xdr:from>
    <xdr:ext cx="828675" cy="819151"/>
    <xdr:pic>
      <xdr:nvPicPr>
        <xdr:cNvPr id="4" name="image2.gif">
          <a:extLst>
            <a:ext uri="{FF2B5EF4-FFF2-40B4-BE49-F238E27FC236}">
              <a16:creationId xmlns:a16="http://schemas.microsoft.com/office/drawing/2014/main" id="{86C2BF80-A2B8-4CD4-B737-299D7CF5D5D8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00050" y="304800"/>
          <a:ext cx="828675" cy="819151"/>
        </a:xfrm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400050</xdr:colOff>
      <xdr:row>0</xdr:row>
      <xdr:rowOff>295275</xdr:rowOff>
    </xdr:from>
    <xdr:ext cx="828675" cy="819151"/>
    <xdr:pic>
      <xdr:nvPicPr>
        <xdr:cNvPr id="3" name="image2.gif">
          <a:extLst>
            <a:ext uri="{FF2B5EF4-FFF2-40B4-BE49-F238E27FC236}">
              <a16:creationId xmlns:a16="http://schemas.microsoft.com/office/drawing/2014/main" id="{10EF1A25-0F5C-44AA-9860-FC38386124F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00050" y="295275"/>
          <a:ext cx="828675" cy="819151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Plan10">
    <tabColor rgb="FF548DD4"/>
  </sheetPr>
  <dimension ref="A1:AB148"/>
  <sheetViews>
    <sheetView showGridLines="0" tabSelected="1" zoomScaleNormal="100" workbookViewId="0">
      <selection activeCell="C6" sqref="C6:J6"/>
    </sheetView>
  </sheetViews>
  <sheetFormatPr defaultColWidth="12.625" defaultRowHeight="15" customHeight="1"/>
  <cols>
    <col min="1" max="1" width="6.625" style="19" customWidth="1"/>
    <col min="2" max="2" width="8.625" style="19" customWidth="1"/>
    <col min="3" max="3" width="9.625" style="19" customWidth="1"/>
    <col min="4" max="4" width="60.625" style="19" customWidth="1"/>
    <col min="5" max="5" width="6.625" style="19" customWidth="1"/>
    <col min="6" max="6" width="9.625" style="19" customWidth="1"/>
    <col min="7" max="7" width="7.125" style="19" hidden="1" customWidth="1"/>
    <col min="8" max="8" width="9.625" style="19" customWidth="1"/>
    <col min="9" max="9" width="11.625" style="19" customWidth="1"/>
    <col min="10" max="11" width="9.625" style="19" customWidth="1"/>
    <col min="12" max="12" width="10.625" style="19" customWidth="1"/>
    <col min="13" max="13" width="7.125" style="19" hidden="1" customWidth="1"/>
    <col min="14" max="14" width="10.625" style="19" customWidth="1"/>
    <col min="15" max="16" width="11.625" style="19" customWidth="1"/>
    <col min="17" max="17" width="12.625" style="19" customWidth="1"/>
    <col min="18" max="22" width="12.625" style="19" hidden="1" customWidth="1"/>
    <col min="23" max="25" width="12.625" style="45" customWidth="1"/>
    <col min="26" max="28" width="12.625" style="45"/>
    <col min="29" max="16384" width="12.625" style="19"/>
  </cols>
  <sheetData>
    <row r="1" spans="1:28" ht="56.25" customHeight="1">
      <c r="A1" s="150" t="s">
        <v>158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2"/>
      <c r="Q1" s="5"/>
      <c r="R1" s="5"/>
      <c r="S1" s="5"/>
      <c r="T1" s="5"/>
      <c r="U1" s="5"/>
      <c r="V1" s="5"/>
      <c r="W1" s="5"/>
      <c r="X1" s="5"/>
      <c r="Y1" s="44"/>
    </row>
    <row r="2" spans="1:28" ht="56.25" customHeight="1">
      <c r="A2" s="153"/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5"/>
      <c r="Q2" s="5"/>
      <c r="R2" s="5"/>
      <c r="S2" s="5"/>
      <c r="T2" s="5"/>
      <c r="U2" s="5"/>
      <c r="V2" s="5"/>
      <c r="W2" s="5"/>
      <c r="X2" s="5"/>
      <c r="Y2" s="44"/>
    </row>
    <row r="3" spans="1:28" ht="22.5" customHeight="1">
      <c r="A3" s="160" t="s">
        <v>6</v>
      </c>
      <c r="B3" s="161"/>
      <c r="C3" s="161"/>
      <c r="D3" s="161"/>
      <c r="E3" s="161"/>
      <c r="F3" s="161"/>
      <c r="G3" s="161"/>
      <c r="H3" s="161"/>
      <c r="I3" s="161"/>
      <c r="J3" s="161"/>
      <c r="K3" s="161"/>
      <c r="L3" s="161"/>
      <c r="M3" s="161"/>
      <c r="N3" s="161"/>
      <c r="O3" s="161"/>
      <c r="P3" s="162"/>
      <c r="Q3" s="5"/>
      <c r="R3" s="5"/>
      <c r="S3" s="5"/>
      <c r="T3" s="5"/>
      <c r="U3" s="5"/>
      <c r="V3" s="5"/>
      <c r="W3" s="5"/>
      <c r="X3" s="5"/>
      <c r="Y3" s="44"/>
    </row>
    <row r="4" spans="1:28" ht="22.5" customHeight="1">
      <c r="A4" s="164" t="s">
        <v>21</v>
      </c>
      <c r="B4" s="171"/>
      <c r="C4" s="163" t="s">
        <v>157</v>
      </c>
      <c r="D4" s="141"/>
      <c r="E4" s="141"/>
      <c r="F4" s="141"/>
      <c r="G4" s="141"/>
      <c r="H4" s="141"/>
      <c r="I4" s="141"/>
      <c r="J4" s="141"/>
      <c r="K4" s="141"/>
      <c r="L4" s="142"/>
      <c r="M4" s="46"/>
      <c r="N4" s="46"/>
      <c r="O4" s="47" t="s">
        <v>3</v>
      </c>
      <c r="P4" s="48"/>
      <c r="Q4" s="5"/>
      <c r="R4" s="5"/>
      <c r="S4" s="5"/>
      <c r="T4" s="5"/>
      <c r="U4" s="5"/>
      <c r="V4" s="5"/>
      <c r="W4" s="5"/>
      <c r="X4" s="5"/>
      <c r="Y4" s="44"/>
    </row>
    <row r="5" spans="1:28" ht="26.25" customHeight="1">
      <c r="A5" s="164" t="s">
        <v>22</v>
      </c>
      <c r="B5" s="142"/>
      <c r="C5" s="173" t="s">
        <v>165</v>
      </c>
      <c r="D5" s="173"/>
      <c r="E5" s="173"/>
      <c r="F5" s="173"/>
      <c r="G5" s="173"/>
      <c r="H5" s="173"/>
      <c r="I5" s="173"/>
      <c r="J5" s="173"/>
      <c r="K5" s="49"/>
      <c r="L5" s="50"/>
      <c r="M5" s="50"/>
      <c r="N5" s="50"/>
      <c r="O5" s="50" t="s">
        <v>26</v>
      </c>
      <c r="P5" s="51">
        <v>1.1284000000000001</v>
      </c>
      <c r="Q5" s="5"/>
      <c r="R5" s="5"/>
      <c r="S5" s="5"/>
      <c r="T5" s="5"/>
      <c r="U5" s="5"/>
      <c r="V5" s="5"/>
      <c r="W5" s="5"/>
      <c r="X5" s="5"/>
      <c r="Y5" s="44"/>
    </row>
    <row r="6" spans="1:28" ht="26.25" customHeight="1">
      <c r="A6" s="165" t="s">
        <v>167</v>
      </c>
      <c r="B6" s="166"/>
      <c r="C6" s="174" t="s">
        <v>166</v>
      </c>
      <c r="D6" s="174"/>
      <c r="E6" s="174"/>
      <c r="F6" s="174"/>
      <c r="G6" s="174"/>
      <c r="H6" s="174"/>
      <c r="I6" s="174"/>
      <c r="J6" s="174"/>
      <c r="K6" s="52"/>
      <c r="L6" s="53"/>
      <c r="M6" s="53"/>
      <c r="N6" s="53"/>
      <c r="O6" s="53" t="s">
        <v>27</v>
      </c>
      <c r="P6" s="54">
        <v>0.69950000000000001</v>
      </c>
      <c r="Q6" s="5"/>
      <c r="R6" s="5"/>
      <c r="S6" s="5"/>
      <c r="T6" s="5"/>
      <c r="U6" s="5"/>
      <c r="V6" s="5"/>
      <c r="W6" s="5"/>
      <c r="X6" s="5"/>
      <c r="Y6" s="44"/>
    </row>
    <row r="7" spans="1:28" ht="18.75" customHeight="1">
      <c r="A7" s="146" t="s">
        <v>7</v>
      </c>
      <c r="B7" s="146" t="s">
        <v>8</v>
      </c>
      <c r="C7" s="146" t="s">
        <v>9</v>
      </c>
      <c r="D7" s="148" t="s">
        <v>10</v>
      </c>
      <c r="E7" s="148" t="s">
        <v>11</v>
      </c>
      <c r="F7" s="149" t="s">
        <v>12</v>
      </c>
      <c r="G7" s="167" t="s">
        <v>13</v>
      </c>
      <c r="H7" s="144"/>
      <c r="I7" s="144"/>
      <c r="J7" s="145"/>
      <c r="K7" s="168" t="s">
        <v>14</v>
      </c>
      <c r="L7" s="169" t="s">
        <v>15</v>
      </c>
      <c r="M7" s="143" t="s">
        <v>16</v>
      </c>
      <c r="N7" s="144"/>
      <c r="O7" s="144"/>
      <c r="P7" s="145"/>
      <c r="Q7" s="5"/>
      <c r="R7" s="5"/>
      <c r="S7" s="5"/>
      <c r="T7" s="5"/>
      <c r="U7" s="140"/>
      <c r="V7" s="141"/>
      <c r="W7" s="142"/>
      <c r="X7" s="5"/>
      <c r="Y7" s="44"/>
    </row>
    <row r="8" spans="1:28" ht="26.25" customHeight="1">
      <c r="A8" s="147"/>
      <c r="B8" s="147"/>
      <c r="C8" s="147"/>
      <c r="D8" s="147"/>
      <c r="E8" s="147"/>
      <c r="F8" s="147"/>
      <c r="G8" s="55"/>
      <c r="H8" s="56" t="s">
        <v>17</v>
      </c>
      <c r="I8" s="56" t="s">
        <v>115</v>
      </c>
      <c r="J8" s="55" t="s">
        <v>18</v>
      </c>
      <c r="K8" s="147"/>
      <c r="L8" s="170"/>
      <c r="M8" s="55"/>
      <c r="N8" s="56" t="s">
        <v>17</v>
      </c>
      <c r="O8" s="56" t="s">
        <v>115</v>
      </c>
      <c r="P8" s="55" t="s">
        <v>18</v>
      </c>
      <c r="Q8" s="57"/>
      <c r="R8" s="57"/>
      <c r="S8" s="57"/>
      <c r="T8" s="57"/>
      <c r="U8" s="58"/>
      <c r="V8" s="58"/>
      <c r="W8" s="59"/>
      <c r="X8" s="57"/>
      <c r="Y8" s="49"/>
    </row>
    <row r="9" spans="1:28" s="63" customFormat="1" ht="6" customHeight="1">
      <c r="A9" s="60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61"/>
      <c r="Q9" s="5"/>
      <c r="R9" s="5"/>
      <c r="S9" s="5"/>
      <c r="T9" s="5"/>
      <c r="U9" s="5"/>
      <c r="V9" s="5"/>
      <c r="W9" s="5"/>
      <c r="X9" s="5"/>
      <c r="Y9" s="44"/>
      <c r="Z9" s="62"/>
      <c r="AA9" s="62"/>
      <c r="AB9" s="62"/>
    </row>
    <row r="10" spans="1:28" ht="15" customHeight="1">
      <c r="A10" s="64">
        <v>1</v>
      </c>
      <c r="B10" s="65"/>
      <c r="C10" s="65"/>
      <c r="D10" s="66" t="s">
        <v>119</v>
      </c>
      <c r="E10" s="66"/>
      <c r="F10" s="66"/>
      <c r="G10" s="66"/>
      <c r="H10" s="66"/>
      <c r="I10" s="66"/>
      <c r="J10" s="66"/>
      <c r="K10" s="67"/>
      <c r="L10" s="66"/>
      <c r="M10" s="66"/>
      <c r="N10" s="66"/>
      <c r="O10" s="66"/>
      <c r="P10" s="68">
        <f>P20</f>
        <v>0</v>
      </c>
      <c r="Q10" s="2"/>
      <c r="R10" s="5"/>
      <c r="S10" s="5"/>
      <c r="T10" s="5"/>
      <c r="U10" s="5"/>
      <c r="V10" s="5"/>
      <c r="W10" s="5"/>
      <c r="X10" s="5"/>
      <c r="Y10" s="44"/>
    </row>
    <row r="11" spans="1:28" ht="26.25" customHeight="1">
      <c r="A11" s="69" t="str">
        <f>CONCATENATE($A$10,".", ROW(A1))</f>
        <v>1.1</v>
      </c>
      <c r="B11" s="70">
        <v>97623</v>
      </c>
      <c r="C11" s="71" t="s">
        <v>0</v>
      </c>
      <c r="D11" s="72" t="s">
        <v>98</v>
      </c>
      <c r="E11" s="73" t="s">
        <v>54</v>
      </c>
      <c r="F11" s="43"/>
      <c r="G11" s="74"/>
      <c r="H11" s="74">
        <v>140.15</v>
      </c>
      <c r="I11" s="74">
        <v>46.72</v>
      </c>
      <c r="J11" s="75">
        <f>SUM(H11:I11)</f>
        <v>186.87</v>
      </c>
      <c r="K11" s="76">
        <v>0.2215</v>
      </c>
      <c r="L11" s="77">
        <f>IFERROR(IF(K11="-",(ROUND(J11,2)),(ROUND(J11*(1+K11),2))),"-")</f>
        <v>228.26</v>
      </c>
      <c r="M11" s="77"/>
      <c r="N11" s="77">
        <f>IF(($I11=0),$P11,IF(H11=0,0,IF($K11&lt;&gt;"-",IFERROR(TRUNC(TRUNC((H11*(1+$K11)),2)*$F11,2),0),IFERROR(TRUNC(H11*$F11,2),0))))</f>
        <v>0</v>
      </c>
      <c r="O11" s="77">
        <f>IF(I11=0,0,P11-N11)</f>
        <v>0</v>
      </c>
      <c r="P11" s="74">
        <f>IFERROR(ROUND(ROUND(L11,2)*ROUND(F11,2),2),0)</f>
        <v>0</v>
      </c>
      <c r="Q11" s="3"/>
      <c r="R11" s="5"/>
      <c r="S11" s="5" t="str">
        <f t="shared" ref="S11:S51" si="0">A11</f>
        <v>1.1</v>
      </c>
      <c r="T11" s="5" t="b">
        <f>IF(I11=0,P11-N11)</f>
        <v>0</v>
      </c>
      <c r="U11" s="5"/>
      <c r="V11" s="5"/>
      <c r="W11" s="5"/>
      <c r="X11" s="5"/>
      <c r="Y11" s="44"/>
    </row>
    <row r="12" spans="1:28" ht="26.25" customHeight="1">
      <c r="A12" s="69" t="str">
        <f t="shared" ref="A12:A18" si="1">CONCATENATE($A$10,".", ROW(A2))</f>
        <v>1.2</v>
      </c>
      <c r="B12" s="70" t="s">
        <v>38</v>
      </c>
      <c r="C12" s="71" t="s">
        <v>2</v>
      </c>
      <c r="D12" s="72" t="s">
        <v>117</v>
      </c>
      <c r="E12" s="73" t="s">
        <v>54</v>
      </c>
      <c r="F12" s="43"/>
      <c r="G12" s="74"/>
      <c r="H12" s="74">
        <v>29.47</v>
      </c>
      <c r="I12" s="74">
        <v>87.43</v>
      </c>
      <c r="J12" s="75">
        <f t="shared" ref="J12:J18" si="2">SUM(H12:I12)</f>
        <v>116.9</v>
      </c>
      <c r="K12" s="76">
        <v>0.2215</v>
      </c>
      <c r="L12" s="77">
        <f t="shared" ref="L12:L18" si="3">IFERROR(IF(K12="-",(ROUND(J12,2)),(ROUND(J12*(1+K12),2))),"-")</f>
        <v>142.79</v>
      </c>
      <c r="M12" s="77"/>
      <c r="N12" s="77">
        <f t="shared" ref="N12:N18" si="4">IF(AND($G12=0,$I12=0),$P12,IF(H12=0,0,IF($K12&lt;&gt;"-",IFERROR(TRUNC(TRUNC((H12*(1+$K12)),2)*$F12,2),0),IFERROR(TRUNC(H12*$F12,2),0))))</f>
        <v>0</v>
      </c>
      <c r="O12" s="77">
        <f t="shared" ref="O12:O18" si="5">IF(I12=0,0,P12-N12-M12)</f>
        <v>0</v>
      </c>
      <c r="P12" s="74">
        <f t="shared" ref="P12:P18" si="6">IFERROR(ROUND(ROUND(L12,2)*ROUND(F12,2),2),0)</f>
        <v>0</v>
      </c>
      <c r="Q12" s="3"/>
      <c r="R12" s="5"/>
      <c r="S12" s="5" t="str">
        <f t="shared" si="0"/>
        <v>1.2</v>
      </c>
      <c r="T12" s="5" t="b">
        <f t="shared" ref="T12:T18" si="7">IF(I12=0,P12-N12)</f>
        <v>0</v>
      </c>
      <c r="U12" s="5"/>
      <c r="V12" s="5"/>
      <c r="W12" s="5"/>
      <c r="X12" s="5"/>
      <c r="Y12" s="44"/>
    </row>
    <row r="13" spans="1:28" ht="26.25" customHeight="1">
      <c r="A13" s="69" t="str">
        <f t="shared" si="1"/>
        <v>1.3</v>
      </c>
      <c r="B13" s="70">
        <v>97063</v>
      </c>
      <c r="C13" s="71" t="s">
        <v>0</v>
      </c>
      <c r="D13" s="72" t="s">
        <v>109</v>
      </c>
      <c r="E13" s="73" t="s">
        <v>55</v>
      </c>
      <c r="F13" s="43"/>
      <c r="G13" s="74"/>
      <c r="H13" s="74">
        <v>18.739999999999998</v>
      </c>
      <c r="I13" s="74">
        <v>3.96</v>
      </c>
      <c r="J13" s="75">
        <f t="shared" si="2"/>
        <v>22.7</v>
      </c>
      <c r="K13" s="76">
        <v>0.2215</v>
      </c>
      <c r="L13" s="77">
        <f t="shared" si="3"/>
        <v>27.73</v>
      </c>
      <c r="M13" s="77"/>
      <c r="N13" s="77">
        <f t="shared" si="4"/>
        <v>0</v>
      </c>
      <c r="O13" s="77">
        <f t="shared" si="5"/>
        <v>0</v>
      </c>
      <c r="P13" s="74">
        <f t="shared" si="6"/>
        <v>0</v>
      </c>
      <c r="Q13" s="3"/>
      <c r="R13" s="5"/>
      <c r="S13" s="5" t="str">
        <f t="shared" si="0"/>
        <v>1.3</v>
      </c>
      <c r="T13" s="5" t="b">
        <f t="shared" si="7"/>
        <v>0</v>
      </c>
      <c r="U13" s="5"/>
      <c r="V13" s="5"/>
      <c r="W13" s="5"/>
      <c r="X13" s="5"/>
      <c r="Y13" s="44"/>
    </row>
    <row r="14" spans="1:28" ht="37.5" customHeight="1">
      <c r="A14" s="69" t="str">
        <f t="shared" si="1"/>
        <v>1.4</v>
      </c>
      <c r="B14" s="70">
        <v>20193</v>
      </c>
      <c r="C14" s="71" t="s">
        <v>0</v>
      </c>
      <c r="D14" s="72" t="s">
        <v>111</v>
      </c>
      <c r="E14" s="73" t="s">
        <v>71</v>
      </c>
      <c r="F14" s="43"/>
      <c r="G14" s="74"/>
      <c r="H14" s="74">
        <v>0</v>
      </c>
      <c r="I14" s="74">
        <v>22.5</v>
      </c>
      <c r="J14" s="75">
        <f t="shared" si="2"/>
        <v>22.5</v>
      </c>
      <c r="K14" s="76">
        <v>0.13700000000000001</v>
      </c>
      <c r="L14" s="77">
        <f t="shared" si="3"/>
        <v>25.58</v>
      </c>
      <c r="M14" s="77"/>
      <c r="N14" s="77">
        <f t="shared" si="4"/>
        <v>0</v>
      </c>
      <c r="O14" s="77">
        <f t="shared" si="5"/>
        <v>0</v>
      </c>
      <c r="P14" s="74">
        <f t="shared" si="6"/>
        <v>0</v>
      </c>
      <c r="Q14" s="3"/>
      <c r="R14" s="5"/>
      <c r="S14" s="5" t="str">
        <f t="shared" si="0"/>
        <v>1.4</v>
      </c>
      <c r="T14" s="5" t="b">
        <f t="shared" si="7"/>
        <v>0</v>
      </c>
      <c r="U14" s="5"/>
      <c r="V14" s="5"/>
      <c r="W14" s="5"/>
      <c r="X14" s="5"/>
      <c r="Y14" s="44"/>
    </row>
    <row r="15" spans="1:28" ht="26.25" customHeight="1">
      <c r="A15" s="69" t="str">
        <f t="shared" si="1"/>
        <v>1.5</v>
      </c>
      <c r="B15" s="70">
        <v>3806415</v>
      </c>
      <c r="C15" s="71" t="s">
        <v>1</v>
      </c>
      <c r="D15" s="72" t="s">
        <v>75</v>
      </c>
      <c r="E15" s="73" t="s">
        <v>72</v>
      </c>
      <c r="F15" s="43"/>
      <c r="G15" s="74"/>
      <c r="H15" s="74">
        <v>29.04</v>
      </c>
      <c r="I15" s="74">
        <v>574.17999999999995</v>
      </c>
      <c r="J15" s="75">
        <f t="shared" si="2"/>
        <v>603.21999999999991</v>
      </c>
      <c r="K15" s="76">
        <v>0.2215</v>
      </c>
      <c r="L15" s="77">
        <f t="shared" si="3"/>
        <v>736.83</v>
      </c>
      <c r="M15" s="77"/>
      <c r="N15" s="77">
        <f t="shared" si="4"/>
        <v>0</v>
      </c>
      <c r="O15" s="77">
        <f t="shared" si="5"/>
        <v>0</v>
      </c>
      <c r="P15" s="74">
        <f t="shared" si="6"/>
        <v>0</v>
      </c>
      <c r="Q15" s="3"/>
      <c r="R15" s="5"/>
      <c r="S15" s="5" t="str">
        <f t="shared" si="0"/>
        <v>1.5</v>
      </c>
      <c r="T15" s="5" t="b">
        <f t="shared" si="7"/>
        <v>0</v>
      </c>
      <c r="U15" s="5"/>
      <c r="V15" s="5"/>
      <c r="W15" s="5"/>
      <c r="X15" s="5"/>
      <c r="Y15" s="44"/>
    </row>
    <row r="16" spans="1:28" ht="26.25" customHeight="1">
      <c r="A16" s="69" t="str">
        <f t="shared" si="1"/>
        <v>1.6</v>
      </c>
      <c r="B16" s="70">
        <v>96523</v>
      </c>
      <c r="C16" s="71" t="s">
        <v>0</v>
      </c>
      <c r="D16" s="72" t="s">
        <v>101</v>
      </c>
      <c r="E16" s="73" t="s">
        <v>54</v>
      </c>
      <c r="F16" s="43"/>
      <c r="G16" s="74"/>
      <c r="H16" s="74">
        <v>75.3</v>
      </c>
      <c r="I16" s="74">
        <v>24.52</v>
      </c>
      <c r="J16" s="75">
        <f t="shared" si="2"/>
        <v>99.82</v>
      </c>
      <c r="K16" s="76">
        <v>0.2215</v>
      </c>
      <c r="L16" s="77">
        <f t="shared" si="3"/>
        <v>121.93</v>
      </c>
      <c r="M16" s="77"/>
      <c r="N16" s="77">
        <f t="shared" si="4"/>
        <v>0</v>
      </c>
      <c r="O16" s="77">
        <f t="shared" si="5"/>
        <v>0</v>
      </c>
      <c r="P16" s="74">
        <f t="shared" si="6"/>
        <v>0</v>
      </c>
      <c r="Q16" s="3"/>
      <c r="R16" s="5"/>
      <c r="S16" s="5" t="str">
        <f t="shared" si="0"/>
        <v>1.6</v>
      </c>
      <c r="T16" s="5" t="b">
        <f t="shared" si="7"/>
        <v>0</v>
      </c>
      <c r="U16" s="5"/>
      <c r="V16" s="5"/>
      <c r="W16" s="5"/>
      <c r="X16" s="5"/>
      <c r="Y16" s="44"/>
    </row>
    <row r="17" spans="1:25" ht="26.25" customHeight="1">
      <c r="A17" s="69" t="str">
        <f t="shared" si="1"/>
        <v>1.7</v>
      </c>
      <c r="B17" s="70">
        <v>97633</v>
      </c>
      <c r="C17" s="71" t="s">
        <v>0</v>
      </c>
      <c r="D17" s="72" t="s">
        <v>99</v>
      </c>
      <c r="E17" s="73" t="s">
        <v>55</v>
      </c>
      <c r="F17" s="43"/>
      <c r="G17" s="74"/>
      <c r="H17" s="74">
        <v>18.41</v>
      </c>
      <c r="I17" s="74">
        <v>6.01</v>
      </c>
      <c r="J17" s="75">
        <f t="shared" si="2"/>
        <v>24.42</v>
      </c>
      <c r="K17" s="76">
        <v>0.2215</v>
      </c>
      <c r="L17" s="77">
        <f t="shared" si="3"/>
        <v>29.83</v>
      </c>
      <c r="M17" s="77"/>
      <c r="N17" s="77">
        <f t="shared" si="4"/>
        <v>0</v>
      </c>
      <c r="O17" s="77">
        <f t="shared" si="5"/>
        <v>0</v>
      </c>
      <c r="P17" s="74">
        <f t="shared" si="6"/>
        <v>0</v>
      </c>
      <c r="Q17" s="3"/>
      <c r="R17" s="5"/>
      <c r="S17" s="5" t="str">
        <f t="shared" si="0"/>
        <v>1.7</v>
      </c>
      <c r="T17" s="5" t="b">
        <f t="shared" si="7"/>
        <v>0</v>
      </c>
      <c r="U17" s="5"/>
      <c r="V17" s="5"/>
      <c r="W17" s="5"/>
      <c r="X17" s="5"/>
      <c r="Y17" s="44"/>
    </row>
    <row r="18" spans="1:25" ht="26.25" customHeight="1">
      <c r="A18" s="69" t="str">
        <f t="shared" si="1"/>
        <v>1.8</v>
      </c>
      <c r="B18" s="70" t="s">
        <v>35</v>
      </c>
      <c r="C18" s="71" t="s">
        <v>2</v>
      </c>
      <c r="D18" s="72" t="s">
        <v>159</v>
      </c>
      <c r="E18" s="73" t="s">
        <v>55</v>
      </c>
      <c r="F18" s="43"/>
      <c r="G18" s="74"/>
      <c r="H18" s="74">
        <v>12.79</v>
      </c>
      <c r="I18" s="74">
        <v>0</v>
      </c>
      <c r="J18" s="75">
        <f t="shared" si="2"/>
        <v>12.79</v>
      </c>
      <c r="K18" s="76">
        <v>0.2215</v>
      </c>
      <c r="L18" s="77">
        <f t="shared" si="3"/>
        <v>15.62</v>
      </c>
      <c r="M18" s="77"/>
      <c r="N18" s="77">
        <f t="shared" si="4"/>
        <v>0</v>
      </c>
      <c r="O18" s="77">
        <f t="shared" si="5"/>
        <v>0</v>
      </c>
      <c r="P18" s="74">
        <f t="shared" si="6"/>
        <v>0</v>
      </c>
      <c r="Q18" s="3"/>
      <c r="R18" s="5"/>
      <c r="S18" s="5" t="str">
        <f t="shared" si="0"/>
        <v>1.8</v>
      </c>
      <c r="T18" s="5">
        <f t="shared" si="7"/>
        <v>0</v>
      </c>
      <c r="U18" s="5"/>
      <c r="V18" s="5"/>
      <c r="W18" s="5"/>
      <c r="X18" s="5"/>
      <c r="Y18" s="44"/>
    </row>
    <row r="19" spans="1:25" ht="6" customHeight="1">
      <c r="A19" s="79"/>
      <c r="B19" s="80"/>
      <c r="C19" s="79"/>
      <c r="D19" s="81"/>
      <c r="E19" s="82"/>
      <c r="F19" s="83"/>
      <c r="G19" s="84"/>
      <c r="H19" s="84"/>
      <c r="I19" s="84"/>
      <c r="J19" s="85"/>
      <c r="K19" s="86"/>
      <c r="L19" s="87"/>
      <c r="M19" s="87"/>
      <c r="N19" s="87"/>
      <c r="O19" s="87"/>
      <c r="P19" s="88"/>
      <c r="Q19" s="2"/>
      <c r="R19" s="5"/>
      <c r="S19" s="5">
        <f t="shared" si="0"/>
        <v>0</v>
      </c>
      <c r="T19" s="5">
        <f t="shared" ref="T19:T24" si="8">IF(I19=0,P19-N19)</f>
        <v>0</v>
      </c>
      <c r="U19" s="5"/>
      <c r="V19" s="5"/>
      <c r="W19" s="5"/>
      <c r="X19" s="5"/>
      <c r="Y19" s="44"/>
    </row>
    <row r="20" spans="1:25" ht="15" customHeight="1">
      <c r="A20" s="89"/>
      <c r="B20" s="90"/>
      <c r="C20" s="90"/>
      <c r="D20" s="90"/>
      <c r="E20" s="91"/>
      <c r="F20" s="91"/>
      <c r="G20" s="91"/>
      <c r="H20" s="91"/>
      <c r="I20" s="91"/>
      <c r="J20" s="91"/>
      <c r="K20" s="67"/>
      <c r="L20" s="92" t="str">
        <f>CONCATENATE("Subtotal ",D10)</f>
        <v>Subtotal SERVIÇOS REMOÇÃO E LOCAÇÃO ANDAIMES</v>
      </c>
      <c r="M20" s="93"/>
      <c r="N20" s="93">
        <f>SUM(N11:N19)</f>
        <v>0</v>
      </c>
      <c r="O20" s="93">
        <f>SUM(O11:O19)</f>
        <v>0</v>
      </c>
      <c r="P20" s="94">
        <f>SUM(P11:P19)</f>
        <v>0</v>
      </c>
      <c r="Q20" s="4"/>
      <c r="R20" s="5">
        <v>1</v>
      </c>
      <c r="S20" s="5"/>
      <c r="T20" s="5">
        <f t="shared" si="8"/>
        <v>0</v>
      </c>
      <c r="U20" s="78">
        <f>SUM(N20:O20)</f>
        <v>0</v>
      </c>
      <c r="V20" s="5" t="str">
        <f>IF(U20&lt;&gt;P20,"erro","ok")</f>
        <v>ok</v>
      </c>
      <c r="W20" s="5"/>
      <c r="X20" s="5"/>
      <c r="Y20" s="44"/>
    </row>
    <row r="21" spans="1:25" ht="6" customHeight="1">
      <c r="A21" s="95"/>
      <c r="B21" s="96"/>
      <c r="C21" s="97"/>
      <c r="D21" s="97"/>
      <c r="E21" s="96"/>
      <c r="F21" s="96"/>
      <c r="G21" s="96"/>
      <c r="H21" s="96"/>
      <c r="I21" s="96"/>
      <c r="J21" s="96"/>
      <c r="K21" s="5"/>
      <c r="L21" s="96"/>
      <c r="M21" s="96"/>
      <c r="N21" s="96"/>
      <c r="O21" s="96"/>
      <c r="P21" s="98"/>
      <c r="Q21" s="2"/>
      <c r="R21" s="5"/>
      <c r="S21" s="5">
        <f t="shared" si="0"/>
        <v>0</v>
      </c>
      <c r="T21" s="5">
        <f t="shared" si="8"/>
        <v>0</v>
      </c>
      <c r="U21" s="5"/>
      <c r="V21" s="5"/>
      <c r="W21" s="5"/>
      <c r="X21" s="5"/>
      <c r="Y21" s="44"/>
    </row>
    <row r="22" spans="1:25" ht="15" customHeight="1">
      <c r="A22" s="64">
        <f>$A$10+1</f>
        <v>2</v>
      </c>
      <c r="B22" s="65"/>
      <c r="C22" s="65"/>
      <c r="D22" s="66" t="s">
        <v>118</v>
      </c>
      <c r="E22" s="66"/>
      <c r="F22" s="66"/>
      <c r="G22" s="66"/>
      <c r="H22" s="66"/>
      <c r="I22" s="66"/>
      <c r="J22" s="66"/>
      <c r="K22" s="67"/>
      <c r="L22" s="66"/>
      <c r="M22" s="66"/>
      <c r="N22" s="66"/>
      <c r="O22" s="66"/>
      <c r="P22" s="68">
        <f>P26</f>
        <v>0</v>
      </c>
      <c r="Q22" s="2"/>
      <c r="R22" s="5"/>
      <c r="S22" s="5">
        <f t="shared" si="0"/>
        <v>2</v>
      </c>
      <c r="T22" s="5">
        <f t="shared" si="8"/>
        <v>0</v>
      </c>
      <c r="U22" s="5"/>
      <c r="V22" s="5"/>
      <c r="W22" s="5"/>
      <c r="X22" s="5"/>
      <c r="Y22" s="44"/>
    </row>
    <row r="23" spans="1:25" ht="26.25" customHeight="1">
      <c r="A23" s="99" t="str">
        <f>CONCATENATE($A$22,".", ROW(A1))</f>
        <v>2.1</v>
      </c>
      <c r="B23" s="70" t="s">
        <v>47</v>
      </c>
      <c r="C23" s="100" t="s">
        <v>2</v>
      </c>
      <c r="D23" s="72" t="s">
        <v>156</v>
      </c>
      <c r="E23" s="73" t="s">
        <v>55</v>
      </c>
      <c r="F23" s="43"/>
      <c r="G23" s="74"/>
      <c r="H23" s="74">
        <v>126.26</v>
      </c>
      <c r="I23" s="74">
        <v>4.62</v>
      </c>
      <c r="J23" s="75">
        <f>SUM(H23:I23)</f>
        <v>130.88</v>
      </c>
      <c r="K23" s="76">
        <v>0.15379999999999999</v>
      </c>
      <c r="L23" s="77">
        <f t="shared" ref="L23:L24" si="9">IFERROR(IF(K23="-",(ROUND(J23,2)),(ROUND(J23*(1+K23),2))),"-")</f>
        <v>151.01</v>
      </c>
      <c r="M23" s="77"/>
      <c r="N23" s="77">
        <f t="shared" ref="N23:N24" si="10">IF(AND($G23=0,$I23=0),$P23,IF(H23=0,0,IF($K23&lt;&gt;"-",IFERROR(TRUNC(TRUNC((H23*(1+$K23)),2)*$F23,2),0),IFERROR(TRUNC(H23*$F23,2),0))))</f>
        <v>0</v>
      </c>
      <c r="O23" s="77">
        <f>IF(I23=0,0,P23-N23-M23)</f>
        <v>0</v>
      </c>
      <c r="P23" s="74">
        <f t="shared" ref="P23:P24" si="11">IFERROR(ROUND(ROUND(L23,2)*ROUND(F23,2),2),0)</f>
        <v>0</v>
      </c>
      <c r="Q23" s="1"/>
      <c r="R23" s="96"/>
      <c r="S23" s="5" t="str">
        <f t="shared" si="0"/>
        <v>2.1</v>
      </c>
      <c r="T23" s="5" t="b">
        <f t="shared" si="8"/>
        <v>0</v>
      </c>
      <c r="U23" s="96"/>
      <c r="V23" s="96"/>
      <c r="W23" s="96"/>
      <c r="X23" s="96"/>
      <c r="Y23" s="101"/>
    </row>
    <row r="24" spans="1:25" ht="26.25" customHeight="1">
      <c r="A24" s="99" t="str">
        <f>CONCATENATE($A$22,".", ROW(A2))</f>
        <v>2.2</v>
      </c>
      <c r="B24" s="102">
        <v>31</v>
      </c>
      <c r="C24" s="100" t="s">
        <v>85</v>
      </c>
      <c r="D24" s="72" t="s">
        <v>122</v>
      </c>
      <c r="E24" s="73" t="s">
        <v>55</v>
      </c>
      <c r="F24" s="43"/>
      <c r="G24" s="74"/>
      <c r="H24" s="74">
        <v>13.53</v>
      </c>
      <c r="I24" s="74">
        <v>0</v>
      </c>
      <c r="J24" s="75">
        <f>SUM(H24:I24)</f>
        <v>13.53</v>
      </c>
      <c r="K24" s="76">
        <v>0.15379999999999999</v>
      </c>
      <c r="L24" s="77">
        <f t="shared" si="9"/>
        <v>15.61</v>
      </c>
      <c r="M24" s="77"/>
      <c r="N24" s="77">
        <f t="shared" si="10"/>
        <v>0</v>
      </c>
      <c r="O24" s="77">
        <f t="shared" ref="O24" si="12">IF(I24=0,0,P24-N24-M24)</f>
        <v>0</v>
      </c>
      <c r="P24" s="74">
        <f t="shared" si="11"/>
        <v>0</v>
      </c>
      <c r="Q24" s="1"/>
      <c r="R24" s="96"/>
      <c r="S24" s="5" t="str">
        <f t="shared" si="0"/>
        <v>2.2</v>
      </c>
      <c r="T24" s="5">
        <f t="shared" si="8"/>
        <v>0</v>
      </c>
      <c r="U24" s="96"/>
      <c r="V24" s="96"/>
      <c r="W24" s="96"/>
      <c r="X24" s="96"/>
      <c r="Y24" s="101"/>
    </row>
    <row r="25" spans="1:25" ht="6" customHeight="1">
      <c r="A25" s="80"/>
      <c r="B25" s="80"/>
      <c r="C25" s="103"/>
      <c r="D25" s="104"/>
      <c r="E25" s="79"/>
      <c r="F25" s="105"/>
      <c r="G25" s="106"/>
      <c r="H25" s="106"/>
      <c r="I25" s="106"/>
      <c r="J25" s="85"/>
      <c r="K25" s="107"/>
      <c r="L25" s="87"/>
      <c r="M25" s="87"/>
      <c r="N25" s="87"/>
      <c r="O25" s="87"/>
      <c r="P25" s="88"/>
      <c r="Q25" s="1"/>
      <c r="R25" s="96"/>
      <c r="S25" s="5">
        <f t="shared" si="0"/>
        <v>0</v>
      </c>
      <c r="T25" s="5">
        <f t="shared" ref="T25:T37" si="13">IF(I25=0,P25-N25)</f>
        <v>0</v>
      </c>
      <c r="U25" s="96"/>
      <c r="V25" s="96"/>
      <c r="W25" s="96"/>
      <c r="X25" s="96"/>
      <c r="Y25" s="101"/>
    </row>
    <row r="26" spans="1:25" ht="15" customHeight="1">
      <c r="A26" s="89"/>
      <c r="B26" s="90"/>
      <c r="C26" s="90"/>
      <c r="D26" s="90"/>
      <c r="E26" s="91"/>
      <c r="F26" s="91"/>
      <c r="G26" s="91"/>
      <c r="H26" s="91"/>
      <c r="I26" s="91"/>
      <c r="J26" s="91"/>
      <c r="K26" s="67"/>
      <c r="L26" s="92" t="str">
        <f>CONCATENATE("Subtotal ",D22)</f>
        <v>Subtotal DESPESAS LEGAIS</v>
      </c>
      <c r="M26" s="93"/>
      <c r="N26" s="93">
        <f>SUM(N23:N25)</f>
        <v>0</v>
      </c>
      <c r="O26" s="93">
        <f>SUM(O23:O25)</f>
        <v>0</v>
      </c>
      <c r="P26" s="94">
        <f>SUM(P23:P25)</f>
        <v>0</v>
      </c>
      <c r="Q26" s="4"/>
      <c r="R26" s="5">
        <v>1</v>
      </c>
      <c r="S26" s="5"/>
      <c r="T26" s="5">
        <f t="shared" si="13"/>
        <v>0</v>
      </c>
      <c r="U26" s="78">
        <f>SUM(N26:O26)</f>
        <v>0</v>
      </c>
      <c r="V26" s="5" t="str">
        <f>IF(U26&lt;&gt;P26,"erro","ok")</f>
        <v>ok</v>
      </c>
      <c r="W26" s="5"/>
      <c r="X26" s="5"/>
      <c r="Y26" s="44"/>
    </row>
    <row r="27" spans="1:25" ht="6" customHeight="1">
      <c r="A27" s="95"/>
      <c r="B27" s="96"/>
      <c r="C27" s="97"/>
      <c r="D27" s="97"/>
      <c r="E27" s="96"/>
      <c r="F27" s="96"/>
      <c r="G27" s="96"/>
      <c r="H27" s="96"/>
      <c r="I27" s="96"/>
      <c r="J27" s="96"/>
      <c r="K27" s="5"/>
      <c r="L27" s="96"/>
      <c r="M27" s="96"/>
      <c r="N27" s="96"/>
      <c r="O27" s="96"/>
      <c r="P27" s="98"/>
      <c r="Q27" s="2"/>
      <c r="R27" s="5"/>
      <c r="S27" s="5">
        <f t="shared" si="0"/>
        <v>0</v>
      </c>
      <c r="T27" s="5">
        <f t="shared" si="13"/>
        <v>0</v>
      </c>
      <c r="U27" s="5"/>
      <c r="V27" s="5"/>
      <c r="W27" s="5"/>
      <c r="X27" s="5"/>
      <c r="Y27" s="44"/>
    </row>
    <row r="28" spans="1:25" ht="15" customHeight="1">
      <c r="A28" s="64">
        <f>$A$22+1</f>
        <v>3</v>
      </c>
      <c r="B28" s="65"/>
      <c r="C28" s="65"/>
      <c r="D28" s="66" t="s">
        <v>136</v>
      </c>
      <c r="E28" s="66"/>
      <c r="F28" s="66"/>
      <c r="G28" s="66"/>
      <c r="H28" s="66"/>
      <c r="I28" s="66"/>
      <c r="J28" s="66"/>
      <c r="K28" s="67"/>
      <c r="L28" s="66"/>
      <c r="M28" s="66"/>
      <c r="N28" s="66"/>
      <c r="O28" s="66"/>
      <c r="P28" s="68">
        <f>P39</f>
        <v>0</v>
      </c>
      <c r="Q28" s="2"/>
      <c r="R28" s="5"/>
      <c r="S28" s="5">
        <f t="shared" si="0"/>
        <v>3</v>
      </c>
      <c r="T28" s="5">
        <f t="shared" si="13"/>
        <v>0</v>
      </c>
      <c r="U28" s="5"/>
      <c r="V28" s="5"/>
      <c r="W28" s="5"/>
      <c r="X28" s="5"/>
      <c r="Y28" s="44"/>
    </row>
    <row r="29" spans="1:25" ht="26.25" customHeight="1">
      <c r="A29" s="99" t="str">
        <f t="shared" ref="A29:A37" si="14">CONCATENATE($A$28,".", ROW(A1))</f>
        <v>3.1</v>
      </c>
      <c r="B29" s="70">
        <v>103694</v>
      </c>
      <c r="C29" s="100" t="s">
        <v>0</v>
      </c>
      <c r="D29" s="72" t="s">
        <v>87</v>
      </c>
      <c r="E29" s="73" t="s">
        <v>51</v>
      </c>
      <c r="F29" s="43"/>
      <c r="G29" s="74"/>
      <c r="H29" s="74">
        <v>32.450000000000003</v>
      </c>
      <c r="I29" s="74">
        <v>74.7</v>
      </c>
      <c r="J29" s="75">
        <f>SUM(H29:I29)</f>
        <v>107.15</v>
      </c>
      <c r="K29" s="76">
        <v>0.2215</v>
      </c>
      <c r="L29" s="77">
        <f t="shared" ref="L29:L37" si="15">IFERROR(IF(K29="-",(ROUND(J29,2)),(ROUND(J29*(1+K29),2))),"-")</f>
        <v>130.88</v>
      </c>
      <c r="M29" s="77"/>
      <c r="N29" s="77">
        <f t="shared" ref="N29:N37" si="16">IF(AND($G29=0,$I29=0),$P29,IF(H29=0,0,IF($K29&lt;&gt;"-",IFERROR(TRUNC(TRUNC((H29*(1+$K29)),2)*$F29,2),0),IFERROR(TRUNC(H29*$F29,2),0))))</f>
        <v>0</v>
      </c>
      <c r="O29" s="77">
        <f>IF(I29=0,0,P29-N29-M29)</f>
        <v>0</v>
      </c>
      <c r="P29" s="74">
        <f t="shared" ref="P29:P37" si="17">IFERROR(ROUND(ROUND(L29,2)*ROUND(F29,2),2),0)</f>
        <v>0</v>
      </c>
      <c r="Q29" s="1"/>
      <c r="R29" s="96"/>
      <c r="S29" s="5" t="str">
        <f t="shared" si="0"/>
        <v>3.1</v>
      </c>
      <c r="T29" s="5" t="b">
        <f t="shared" si="13"/>
        <v>0</v>
      </c>
      <c r="U29" s="96"/>
      <c r="V29" s="96"/>
      <c r="W29" s="96"/>
      <c r="X29" s="96"/>
      <c r="Y29" s="101"/>
    </row>
    <row r="30" spans="1:25" ht="26.25" customHeight="1">
      <c r="A30" s="99" t="str">
        <f t="shared" si="14"/>
        <v>3.2</v>
      </c>
      <c r="B30" s="102">
        <v>98458</v>
      </c>
      <c r="C30" s="100" t="s">
        <v>0</v>
      </c>
      <c r="D30" s="72" t="s">
        <v>102</v>
      </c>
      <c r="E30" s="73" t="s">
        <v>55</v>
      </c>
      <c r="F30" s="43"/>
      <c r="G30" s="74"/>
      <c r="H30" s="74">
        <v>28.8</v>
      </c>
      <c r="I30" s="74">
        <v>70.17</v>
      </c>
      <c r="J30" s="75">
        <f t="shared" ref="J30:J37" si="18">SUM(H30:I30)</f>
        <v>98.97</v>
      </c>
      <c r="K30" s="76">
        <v>0.2215</v>
      </c>
      <c r="L30" s="77">
        <f t="shared" si="15"/>
        <v>120.89</v>
      </c>
      <c r="M30" s="77"/>
      <c r="N30" s="77">
        <f t="shared" si="16"/>
        <v>0</v>
      </c>
      <c r="O30" s="77">
        <f t="shared" ref="O30:O37" si="19">IF(I30=0,0,P30-N30-M30)</f>
        <v>0</v>
      </c>
      <c r="P30" s="74">
        <f t="shared" si="17"/>
        <v>0</v>
      </c>
      <c r="Q30" s="1"/>
      <c r="R30" s="96"/>
      <c r="S30" s="5" t="str">
        <f t="shared" si="0"/>
        <v>3.2</v>
      </c>
      <c r="T30" s="5" t="b">
        <f t="shared" si="13"/>
        <v>0</v>
      </c>
      <c r="U30" s="96"/>
      <c r="V30" s="96"/>
      <c r="W30" s="96"/>
      <c r="X30" s="96"/>
      <c r="Y30" s="101"/>
    </row>
    <row r="31" spans="1:25" ht="26.25" customHeight="1">
      <c r="A31" s="99" t="str">
        <f t="shared" si="14"/>
        <v>3.3</v>
      </c>
      <c r="B31" s="102" t="s">
        <v>120</v>
      </c>
      <c r="C31" s="100" t="s">
        <v>5</v>
      </c>
      <c r="D31" s="72" t="s">
        <v>121</v>
      </c>
      <c r="E31" s="73" t="s">
        <v>61</v>
      </c>
      <c r="F31" s="43"/>
      <c r="G31" s="74"/>
      <c r="H31" s="74">
        <v>0</v>
      </c>
      <c r="I31" s="74">
        <v>1947.38</v>
      </c>
      <c r="J31" s="75">
        <f t="shared" si="18"/>
        <v>1947.38</v>
      </c>
      <c r="K31" s="76">
        <v>0.13700000000000001</v>
      </c>
      <c r="L31" s="77">
        <f t="shared" si="15"/>
        <v>2214.17</v>
      </c>
      <c r="M31" s="77"/>
      <c r="N31" s="77">
        <f t="shared" si="16"/>
        <v>0</v>
      </c>
      <c r="O31" s="77">
        <f t="shared" si="19"/>
        <v>0</v>
      </c>
      <c r="P31" s="74">
        <f t="shared" si="17"/>
        <v>0</v>
      </c>
      <c r="Q31" s="1"/>
      <c r="R31" s="96"/>
      <c r="S31" s="5" t="str">
        <f t="shared" si="0"/>
        <v>3.3</v>
      </c>
      <c r="T31" s="5" t="b">
        <f t="shared" si="13"/>
        <v>0</v>
      </c>
      <c r="U31" s="96"/>
      <c r="V31" s="96"/>
      <c r="W31" s="96"/>
      <c r="X31" s="96"/>
      <c r="Y31" s="101"/>
    </row>
    <row r="32" spans="1:25" ht="26.25" customHeight="1">
      <c r="A32" s="99" t="str">
        <f t="shared" si="14"/>
        <v>3.4</v>
      </c>
      <c r="B32" s="102">
        <v>100718</v>
      </c>
      <c r="C32" s="100" t="s">
        <v>0</v>
      </c>
      <c r="D32" s="72" t="s">
        <v>65</v>
      </c>
      <c r="E32" s="73" t="s">
        <v>48</v>
      </c>
      <c r="F32" s="43"/>
      <c r="G32" s="74"/>
      <c r="H32" s="74">
        <v>0.9</v>
      </c>
      <c r="I32" s="74">
        <v>0.53</v>
      </c>
      <c r="J32" s="75">
        <f t="shared" si="18"/>
        <v>1.4300000000000002</v>
      </c>
      <c r="K32" s="76">
        <v>0.2215</v>
      </c>
      <c r="L32" s="77">
        <f t="shared" si="15"/>
        <v>1.75</v>
      </c>
      <c r="M32" s="77"/>
      <c r="N32" s="77">
        <f t="shared" si="16"/>
        <v>0</v>
      </c>
      <c r="O32" s="77">
        <f t="shared" si="19"/>
        <v>0</v>
      </c>
      <c r="P32" s="74">
        <f t="shared" si="17"/>
        <v>0</v>
      </c>
      <c r="Q32" s="1"/>
      <c r="R32" s="96"/>
      <c r="S32" s="5" t="str">
        <f t="shared" si="0"/>
        <v>3.4</v>
      </c>
      <c r="T32" s="5" t="b">
        <f t="shared" si="13"/>
        <v>0</v>
      </c>
      <c r="U32" s="96"/>
      <c r="V32" s="96"/>
      <c r="W32" s="96"/>
      <c r="X32" s="96"/>
      <c r="Y32" s="101"/>
    </row>
    <row r="33" spans="1:25" ht="26.25" customHeight="1">
      <c r="A33" s="99" t="str">
        <f t="shared" si="14"/>
        <v>3.5</v>
      </c>
      <c r="B33" s="102">
        <v>37524</v>
      </c>
      <c r="C33" s="100" t="s">
        <v>0</v>
      </c>
      <c r="D33" s="72" t="s">
        <v>114</v>
      </c>
      <c r="E33" s="73" t="s">
        <v>48</v>
      </c>
      <c r="F33" s="43"/>
      <c r="G33" s="74"/>
      <c r="H33" s="74">
        <v>0</v>
      </c>
      <c r="I33" s="74">
        <v>3.5</v>
      </c>
      <c r="J33" s="75">
        <f t="shared" si="18"/>
        <v>3.5</v>
      </c>
      <c r="K33" s="76">
        <v>0.13700000000000001</v>
      </c>
      <c r="L33" s="77">
        <f t="shared" si="15"/>
        <v>3.98</v>
      </c>
      <c r="M33" s="77"/>
      <c r="N33" s="77">
        <f t="shared" si="16"/>
        <v>0</v>
      </c>
      <c r="O33" s="77">
        <f t="shared" si="19"/>
        <v>0</v>
      </c>
      <c r="P33" s="74">
        <f t="shared" si="17"/>
        <v>0</v>
      </c>
      <c r="Q33" s="1"/>
      <c r="R33" s="96"/>
      <c r="S33" s="5" t="str">
        <f t="shared" si="0"/>
        <v>3.5</v>
      </c>
      <c r="T33" s="5" t="b">
        <f t="shared" si="13"/>
        <v>0</v>
      </c>
      <c r="U33" s="96"/>
      <c r="V33" s="96"/>
      <c r="W33" s="96"/>
      <c r="X33" s="96"/>
      <c r="Y33" s="101"/>
    </row>
    <row r="34" spans="1:25" ht="26.25" customHeight="1">
      <c r="A34" s="99" t="str">
        <f t="shared" si="14"/>
        <v>3.6</v>
      </c>
      <c r="B34" s="102">
        <v>97054</v>
      </c>
      <c r="C34" s="100" t="s">
        <v>0</v>
      </c>
      <c r="D34" s="72" t="s">
        <v>108</v>
      </c>
      <c r="E34" s="73" t="s">
        <v>51</v>
      </c>
      <c r="F34" s="43"/>
      <c r="G34" s="74"/>
      <c r="H34" s="74">
        <v>8.57</v>
      </c>
      <c r="I34" s="74">
        <v>19.73</v>
      </c>
      <c r="J34" s="75">
        <f t="shared" si="18"/>
        <v>28.3</v>
      </c>
      <c r="K34" s="76">
        <v>0.2215</v>
      </c>
      <c r="L34" s="77">
        <f t="shared" si="15"/>
        <v>34.57</v>
      </c>
      <c r="M34" s="77"/>
      <c r="N34" s="77">
        <f t="shared" si="16"/>
        <v>0</v>
      </c>
      <c r="O34" s="77">
        <f t="shared" si="19"/>
        <v>0</v>
      </c>
      <c r="P34" s="74">
        <f t="shared" si="17"/>
        <v>0</v>
      </c>
      <c r="Q34" s="1"/>
      <c r="R34" s="96"/>
      <c r="S34" s="5" t="str">
        <f t="shared" si="0"/>
        <v>3.6</v>
      </c>
      <c r="T34" s="5" t="b">
        <f t="shared" si="13"/>
        <v>0</v>
      </c>
      <c r="U34" s="96"/>
      <c r="V34" s="96"/>
      <c r="W34" s="96"/>
      <c r="X34" s="96"/>
      <c r="Y34" s="101"/>
    </row>
    <row r="35" spans="1:25" ht="26.25" customHeight="1">
      <c r="A35" s="99" t="str">
        <f t="shared" si="14"/>
        <v>3.7</v>
      </c>
      <c r="B35" s="102">
        <v>34498</v>
      </c>
      <c r="C35" s="100" t="s">
        <v>0</v>
      </c>
      <c r="D35" s="72" t="s">
        <v>79</v>
      </c>
      <c r="E35" s="73" t="s">
        <v>51</v>
      </c>
      <c r="F35" s="43"/>
      <c r="G35" s="74"/>
      <c r="H35" s="74">
        <v>0</v>
      </c>
      <c r="I35" s="74">
        <v>132.80000000000001</v>
      </c>
      <c r="J35" s="75">
        <f t="shared" si="18"/>
        <v>132.80000000000001</v>
      </c>
      <c r="K35" s="76">
        <v>0.13700000000000001</v>
      </c>
      <c r="L35" s="77">
        <f t="shared" si="15"/>
        <v>150.99</v>
      </c>
      <c r="M35" s="77"/>
      <c r="N35" s="77">
        <f t="shared" si="16"/>
        <v>0</v>
      </c>
      <c r="O35" s="77">
        <f t="shared" si="19"/>
        <v>0</v>
      </c>
      <c r="P35" s="74">
        <f t="shared" si="17"/>
        <v>0</v>
      </c>
      <c r="Q35" s="1"/>
      <c r="R35" s="96"/>
      <c r="S35" s="5" t="str">
        <f t="shared" si="0"/>
        <v>3.7</v>
      </c>
      <c r="T35" s="5" t="b">
        <f t="shared" si="13"/>
        <v>0</v>
      </c>
      <c r="U35" s="96"/>
      <c r="V35" s="96"/>
      <c r="W35" s="96"/>
      <c r="X35" s="96"/>
      <c r="Y35" s="101"/>
    </row>
    <row r="36" spans="1:25" ht="26.25" customHeight="1">
      <c r="A36" s="99" t="str">
        <f t="shared" si="14"/>
        <v>3.8</v>
      </c>
      <c r="B36" s="102">
        <v>4813</v>
      </c>
      <c r="C36" s="100" t="s">
        <v>85</v>
      </c>
      <c r="D36" s="72" t="s">
        <v>92</v>
      </c>
      <c r="E36" s="73" t="s">
        <v>55</v>
      </c>
      <c r="F36" s="43"/>
      <c r="G36" s="74"/>
      <c r="H36" s="74">
        <v>0</v>
      </c>
      <c r="I36" s="74">
        <v>400</v>
      </c>
      <c r="J36" s="75">
        <f t="shared" si="18"/>
        <v>400</v>
      </c>
      <c r="K36" s="76">
        <v>0.13700000000000001</v>
      </c>
      <c r="L36" s="77">
        <f t="shared" si="15"/>
        <v>454.8</v>
      </c>
      <c r="M36" s="77"/>
      <c r="N36" s="77">
        <f t="shared" si="16"/>
        <v>0</v>
      </c>
      <c r="O36" s="77">
        <f t="shared" si="19"/>
        <v>0</v>
      </c>
      <c r="P36" s="74">
        <f t="shared" si="17"/>
        <v>0</v>
      </c>
      <c r="Q36" s="1"/>
      <c r="R36" s="96"/>
      <c r="S36" s="5" t="str">
        <f t="shared" si="0"/>
        <v>3.8</v>
      </c>
      <c r="T36" s="5" t="b">
        <f t="shared" si="13"/>
        <v>0</v>
      </c>
      <c r="U36" s="96"/>
      <c r="V36" s="96"/>
      <c r="W36" s="96"/>
      <c r="X36" s="96"/>
      <c r="Y36" s="101"/>
    </row>
    <row r="37" spans="1:25" ht="26.25" customHeight="1">
      <c r="A37" s="99" t="str">
        <f t="shared" si="14"/>
        <v>3.9</v>
      </c>
      <c r="B37" s="102">
        <v>34723</v>
      </c>
      <c r="C37" s="100" t="s">
        <v>85</v>
      </c>
      <c r="D37" s="72" t="s">
        <v>80</v>
      </c>
      <c r="E37" s="73" t="s">
        <v>55</v>
      </c>
      <c r="F37" s="43"/>
      <c r="G37" s="74"/>
      <c r="H37" s="74">
        <v>0</v>
      </c>
      <c r="I37" s="74">
        <v>924</v>
      </c>
      <c r="J37" s="75">
        <f t="shared" si="18"/>
        <v>924</v>
      </c>
      <c r="K37" s="76">
        <v>0.13700000000000001</v>
      </c>
      <c r="L37" s="77">
        <f t="shared" si="15"/>
        <v>1050.5899999999999</v>
      </c>
      <c r="M37" s="77"/>
      <c r="N37" s="77">
        <f t="shared" si="16"/>
        <v>0</v>
      </c>
      <c r="O37" s="77">
        <f t="shared" si="19"/>
        <v>0</v>
      </c>
      <c r="P37" s="74">
        <f t="shared" si="17"/>
        <v>0</v>
      </c>
      <c r="Q37" s="1"/>
      <c r="R37" s="96"/>
      <c r="S37" s="5" t="str">
        <f t="shared" si="0"/>
        <v>3.9</v>
      </c>
      <c r="T37" s="5" t="b">
        <f t="shared" si="13"/>
        <v>0</v>
      </c>
      <c r="U37" s="96"/>
      <c r="V37" s="96"/>
      <c r="W37" s="96"/>
      <c r="X37" s="96"/>
      <c r="Y37" s="101"/>
    </row>
    <row r="38" spans="1:25" ht="6" customHeight="1">
      <c r="A38" s="80"/>
      <c r="B38" s="80"/>
      <c r="C38" s="80"/>
      <c r="D38" s="104"/>
      <c r="E38" s="79"/>
      <c r="F38" s="105"/>
      <c r="G38" s="106"/>
      <c r="H38" s="106"/>
      <c r="I38" s="106"/>
      <c r="J38" s="85"/>
      <c r="K38" s="107"/>
      <c r="L38" s="87"/>
      <c r="M38" s="87"/>
      <c r="N38" s="87"/>
      <c r="O38" s="87"/>
      <c r="P38" s="88"/>
      <c r="Q38" s="1"/>
      <c r="R38" s="96"/>
      <c r="S38" s="5">
        <f t="shared" si="0"/>
        <v>0</v>
      </c>
      <c r="T38" s="5">
        <f t="shared" ref="T38:T44" si="20">IF(I38=0,P38-N38)</f>
        <v>0</v>
      </c>
      <c r="U38" s="96"/>
      <c r="V38" s="96"/>
      <c r="W38" s="96"/>
      <c r="X38" s="96"/>
      <c r="Y38" s="101"/>
    </row>
    <row r="39" spans="1:25" ht="15" customHeight="1">
      <c r="A39" s="89"/>
      <c r="B39" s="90"/>
      <c r="C39" s="90"/>
      <c r="D39" s="90"/>
      <c r="E39" s="91"/>
      <c r="F39" s="91"/>
      <c r="G39" s="91"/>
      <c r="H39" s="91"/>
      <c r="I39" s="91"/>
      <c r="J39" s="91"/>
      <c r="K39" s="67"/>
      <c r="L39" s="92" t="str">
        <f>CONCATENATE("Subtotal ",D28)</f>
        <v xml:space="preserve">Subtotal INSTALAÇÃO E SINALIZAÇÃO </v>
      </c>
      <c r="M39" s="93"/>
      <c r="N39" s="93">
        <f>SUM(N29:N38)</f>
        <v>0</v>
      </c>
      <c r="O39" s="93">
        <f>SUM(O29:O38)</f>
        <v>0</v>
      </c>
      <c r="P39" s="94">
        <f>SUM(P29:P38)</f>
        <v>0</v>
      </c>
      <c r="Q39" s="4"/>
      <c r="R39" s="5">
        <v>1</v>
      </c>
      <c r="S39" s="5"/>
      <c r="T39" s="5">
        <f t="shared" si="20"/>
        <v>0</v>
      </c>
      <c r="U39" s="78">
        <f>SUM(N39:O39)</f>
        <v>0</v>
      </c>
      <c r="V39" s="5" t="str">
        <f>IF(U39&lt;&gt;P39,"erro","ok")</f>
        <v>ok</v>
      </c>
      <c r="W39" s="5"/>
      <c r="X39" s="5"/>
      <c r="Y39" s="44"/>
    </row>
    <row r="40" spans="1:25" ht="6" customHeight="1">
      <c r="A40" s="95"/>
      <c r="B40" s="96"/>
      <c r="C40" s="97"/>
      <c r="D40" s="97"/>
      <c r="E40" s="96"/>
      <c r="F40" s="96"/>
      <c r="G40" s="96"/>
      <c r="H40" s="96"/>
      <c r="I40" s="96"/>
      <c r="J40" s="96"/>
      <c r="K40" s="5"/>
      <c r="L40" s="96"/>
      <c r="M40" s="96"/>
      <c r="N40" s="96"/>
      <c r="O40" s="96"/>
      <c r="P40" s="98"/>
      <c r="Q40" s="2"/>
      <c r="R40" s="5"/>
      <c r="S40" s="5">
        <f t="shared" si="0"/>
        <v>0</v>
      </c>
      <c r="T40" s="5">
        <f t="shared" si="20"/>
        <v>0</v>
      </c>
      <c r="U40" s="5"/>
      <c r="V40" s="5"/>
      <c r="W40" s="5"/>
      <c r="X40" s="5"/>
      <c r="Y40" s="44"/>
    </row>
    <row r="41" spans="1:25" ht="15" customHeight="1">
      <c r="A41" s="64">
        <f>$A$28+1</f>
        <v>4</v>
      </c>
      <c r="B41" s="65"/>
      <c r="C41" s="65"/>
      <c r="D41" s="66" t="s">
        <v>137</v>
      </c>
      <c r="E41" s="66"/>
      <c r="F41" s="66"/>
      <c r="G41" s="66"/>
      <c r="H41" s="66"/>
      <c r="I41" s="66"/>
      <c r="J41" s="66"/>
      <c r="K41" s="67"/>
      <c r="L41" s="66"/>
      <c r="M41" s="66"/>
      <c r="N41" s="66"/>
      <c r="O41" s="66"/>
      <c r="P41" s="68">
        <f>P46</f>
        <v>0</v>
      </c>
      <c r="Q41" s="2"/>
      <c r="R41" s="5"/>
      <c r="S41" s="5">
        <f t="shared" si="0"/>
        <v>4</v>
      </c>
      <c r="T41" s="5">
        <f t="shared" si="20"/>
        <v>0</v>
      </c>
      <c r="U41" s="5"/>
      <c r="V41" s="5"/>
      <c r="W41" s="5"/>
      <c r="X41" s="5"/>
      <c r="Y41" s="44"/>
    </row>
    <row r="42" spans="1:25" ht="26.25" customHeight="1">
      <c r="A42" s="99" t="str">
        <f>CONCATENATE($A$41,".", ROW(A1))</f>
        <v>4.1</v>
      </c>
      <c r="B42" s="108">
        <v>93567</v>
      </c>
      <c r="C42" s="100" t="s">
        <v>0</v>
      </c>
      <c r="D42" s="72" t="s">
        <v>62</v>
      </c>
      <c r="E42" s="73" t="s">
        <v>61</v>
      </c>
      <c r="F42" s="43"/>
      <c r="G42" s="74"/>
      <c r="H42" s="74">
        <v>23372.19</v>
      </c>
      <c r="I42" s="74">
        <v>433.26</v>
      </c>
      <c r="J42" s="75">
        <f>SUM(H42:I42)</f>
        <v>23805.449999999997</v>
      </c>
      <c r="K42" s="76">
        <v>0.19170000000000001</v>
      </c>
      <c r="L42" s="77">
        <f t="shared" ref="L42:L44" si="21">IFERROR(IF(K42="-",(ROUND(J42,2)),(ROUND(J42*(1+K42),2))),"-")</f>
        <v>28368.95</v>
      </c>
      <c r="M42" s="77"/>
      <c r="N42" s="77">
        <f t="shared" ref="N42:N44" si="22">IF(AND($G42=0,$I42=0),$P42,IF(H42=0,0,IF($K42&lt;&gt;"-",IFERROR(TRUNC(TRUNC((H42*(1+$K42)),2)*$F42,2),0),IFERROR(TRUNC(H42*$F42,2),0))))</f>
        <v>0</v>
      </c>
      <c r="O42" s="77">
        <f>IF(I42=0,0,P42-N42-M42)</f>
        <v>0</v>
      </c>
      <c r="P42" s="74">
        <f t="shared" ref="P42:P44" si="23">IFERROR(ROUND(ROUND(L42,2)*ROUND(F42,2),2),0)</f>
        <v>0</v>
      </c>
      <c r="Q42" s="1"/>
      <c r="R42" s="96"/>
      <c r="S42" s="5" t="str">
        <f t="shared" si="0"/>
        <v>4.1</v>
      </c>
      <c r="T42" s="5" t="b">
        <f t="shared" si="20"/>
        <v>0</v>
      </c>
      <c r="U42" s="96"/>
      <c r="V42" s="96"/>
      <c r="W42" s="96"/>
      <c r="X42" s="96"/>
      <c r="Y42" s="101"/>
    </row>
    <row r="43" spans="1:25" ht="26.25" customHeight="1">
      <c r="A43" s="99" t="str">
        <f>CONCATENATE($A$41,".", ROW(A2))</f>
        <v>4.2</v>
      </c>
      <c r="B43" s="108">
        <v>93572</v>
      </c>
      <c r="C43" s="100" t="s">
        <v>0</v>
      </c>
      <c r="D43" s="72" t="s">
        <v>69</v>
      </c>
      <c r="E43" s="73" t="s">
        <v>61</v>
      </c>
      <c r="F43" s="43"/>
      <c r="G43" s="74"/>
      <c r="H43" s="74">
        <v>12303.68</v>
      </c>
      <c r="I43" s="74">
        <v>543.42999999999995</v>
      </c>
      <c r="J43" s="75">
        <f t="shared" ref="J43:J44" si="24">SUM(H43:I43)</f>
        <v>12847.11</v>
      </c>
      <c r="K43" s="76">
        <v>0.19170000000000001</v>
      </c>
      <c r="L43" s="77">
        <f t="shared" si="21"/>
        <v>15309.9</v>
      </c>
      <c r="M43" s="77"/>
      <c r="N43" s="77">
        <f t="shared" si="22"/>
        <v>0</v>
      </c>
      <c r="O43" s="77">
        <f t="shared" ref="O43:O44" si="25">IF(I43=0,0,P43-N43-M43)</f>
        <v>0</v>
      </c>
      <c r="P43" s="74">
        <f t="shared" si="23"/>
        <v>0</v>
      </c>
      <c r="Q43" s="1"/>
      <c r="R43" s="96"/>
      <c r="S43" s="5" t="str">
        <f t="shared" si="0"/>
        <v>4.2</v>
      </c>
      <c r="T43" s="5" t="b">
        <f t="shared" si="20"/>
        <v>0</v>
      </c>
      <c r="U43" s="96"/>
      <c r="V43" s="96"/>
      <c r="W43" s="96"/>
      <c r="X43" s="96"/>
      <c r="Y43" s="101"/>
    </row>
    <row r="44" spans="1:25" ht="26.25" customHeight="1">
      <c r="A44" s="99" t="str">
        <f>CONCATENATE($A$41,".", ROW(A3))</f>
        <v>4.3</v>
      </c>
      <c r="B44" s="108">
        <v>100321</v>
      </c>
      <c r="C44" s="100" t="s">
        <v>0</v>
      </c>
      <c r="D44" s="72" t="s">
        <v>70</v>
      </c>
      <c r="E44" s="73" t="s">
        <v>61</v>
      </c>
      <c r="F44" s="43"/>
      <c r="G44" s="74"/>
      <c r="H44" s="74">
        <v>6681.71</v>
      </c>
      <c r="I44" s="74">
        <v>450.37</v>
      </c>
      <c r="J44" s="75">
        <f t="shared" si="24"/>
        <v>7132.08</v>
      </c>
      <c r="K44" s="76">
        <v>0.19170000000000001</v>
      </c>
      <c r="L44" s="77">
        <f t="shared" si="21"/>
        <v>8499.2999999999993</v>
      </c>
      <c r="M44" s="77"/>
      <c r="N44" s="77">
        <f t="shared" si="22"/>
        <v>0</v>
      </c>
      <c r="O44" s="77">
        <f t="shared" si="25"/>
        <v>0</v>
      </c>
      <c r="P44" s="74">
        <f t="shared" si="23"/>
        <v>0</v>
      </c>
      <c r="Q44" s="1"/>
      <c r="R44" s="96"/>
      <c r="S44" s="5" t="str">
        <f t="shared" si="0"/>
        <v>4.3</v>
      </c>
      <c r="T44" s="5" t="b">
        <f t="shared" si="20"/>
        <v>0</v>
      </c>
      <c r="U44" s="96"/>
      <c r="V44" s="96"/>
      <c r="W44" s="96"/>
      <c r="X44" s="96"/>
      <c r="Y44" s="101"/>
    </row>
    <row r="45" spans="1:25" ht="6" customHeight="1">
      <c r="A45" s="80"/>
      <c r="B45" s="80"/>
      <c r="C45" s="80"/>
      <c r="D45" s="104"/>
      <c r="E45" s="79"/>
      <c r="F45" s="105"/>
      <c r="G45" s="106"/>
      <c r="H45" s="106"/>
      <c r="I45" s="106"/>
      <c r="J45" s="85"/>
      <c r="K45" s="107"/>
      <c r="L45" s="87"/>
      <c r="M45" s="87"/>
      <c r="N45" s="87"/>
      <c r="O45" s="87"/>
      <c r="P45" s="88"/>
      <c r="Q45" s="1"/>
      <c r="R45" s="96"/>
      <c r="S45" s="5">
        <f t="shared" si="0"/>
        <v>0</v>
      </c>
      <c r="T45" s="5">
        <f t="shared" ref="T45:T54" si="26">IF(I45=0,P45-N45)</f>
        <v>0</v>
      </c>
      <c r="U45" s="96"/>
      <c r="V45" s="96"/>
      <c r="W45" s="96"/>
      <c r="X45" s="96"/>
      <c r="Y45" s="101"/>
    </row>
    <row r="46" spans="1:25" ht="15" customHeight="1">
      <c r="A46" s="89"/>
      <c r="B46" s="90"/>
      <c r="C46" s="90"/>
      <c r="D46" s="90"/>
      <c r="E46" s="91"/>
      <c r="F46" s="91"/>
      <c r="G46" s="91"/>
      <c r="H46" s="91"/>
      <c r="I46" s="91"/>
      <c r="J46" s="91"/>
      <c r="K46" s="67"/>
      <c r="L46" s="92" t="str">
        <f>CONCATENATE("Subtotal ",D41)</f>
        <v xml:space="preserve">Subtotal ADMINISTRAÇÃO </v>
      </c>
      <c r="M46" s="93"/>
      <c r="N46" s="93">
        <f>SUM(N42:N45)</f>
        <v>0</v>
      </c>
      <c r="O46" s="93">
        <f>SUM(O42:O45)</f>
        <v>0</v>
      </c>
      <c r="P46" s="94">
        <f>SUM(P42:P45)</f>
        <v>0</v>
      </c>
      <c r="Q46" s="4"/>
      <c r="R46" s="5">
        <v>1</v>
      </c>
      <c r="S46" s="5"/>
      <c r="T46" s="5">
        <f t="shared" si="26"/>
        <v>0</v>
      </c>
      <c r="U46" s="78">
        <f>SUM(N46:O46)</f>
        <v>0</v>
      </c>
      <c r="V46" s="5" t="str">
        <f>IF(U46&lt;&gt;P46,"erro","ok")</f>
        <v>ok</v>
      </c>
      <c r="W46" s="5"/>
      <c r="X46" s="5"/>
      <c r="Y46" s="44"/>
    </row>
    <row r="47" spans="1:25" ht="6" customHeight="1">
      <c r="A47" s="95"/>
      <c r="B47" s="96"/>
      <c r="C47" s="97"/>
      <c r="D47" s="97"/>
      <c r="E47" s="96"/>
      <c r="F47" s="96"/>
      <c r="G47" s="96"/>
      <c r="H47" s="96"/>
      <c r="I47" s="96"/>
      <c r="J47" s="96"/>
      <c r="K47" s="5"/>
      <c r="L47" s="96"/>
      <c r="M47" s="96"/>
      <c r="N47" s="96"/>
      <c r="O47" s="96"/>
      <c r="P47" s="98"/>
      <c r="Q47" s="2"/>
      <c r="R47" s="5"/>
      <c r="S47" s="5">
        <f t="shared" si="0"/>
        <v>0</v>
      </c>
      <c r="T47" s="5">
        <f t="shared" si="26"/>
        <v>0</v>
      </c>
      <c r="U47" s="5"/>
      <c r="V47" s="5"/>
      <c r="W47" s="5"/>
      <c r="X47" s="5"/>
      <c r="Y47" s="44"/>
    </row>
    <row r="48" spans="1:25" ht="15" customHeight="1">
      <c r="A48" s="64">
        <f>$A$41+1</f>
        <v>5</v>
      </c>
      <c r="B48" s="65"/>
      <c r="C48" s="65"/>
      <c r="D48" s="109" t="s">
        <v>171</v>
      </c>
      <c r="E48" s="66"/>
      <c r="F48" s="66"/>
      <c r="G48" s="66"/>
      <c r="H48" s="66"/>
      <c r="I48" s="66"/>
      <c r="J48" s="66"/>
      <c r="K48" s="67"/>
      <c r="L48" s="66"/>
      <c r="M48" s="66"/>
      <c r="N48" s="66"/>
      <c r="O48" s="66"/>
      <c r="P48" s="68">
        <f>P56</f>
        <v>0</v>
      </c>
      <c r="Q48" s="2"/>
      <c r="R48" s="5"/>
      <c r="S48" s="5">
        <f t="shared" si="0"/>
        <v>5</v>
      </c>
      <c r="T48" s="5">
        <f t="shared" si="26"/>
        <v>0</v>
      </c>
      <c r="U48" s="5"/>
      <c r="V48" s="5"/>
      <c r="W48" s="5"/>
      <c r="X48" s="5"/>
      <c r="Y48" s="44"/>
    </row>
    <row r="49" spans="1:25" ht="37.5" customHeight="1">
      <c r="A49" s="99" t="str">
        <f t="shared" ref="A49:A54" si="27">CONCATENATE($A$48,".", ROW(A1))</f>
        <v>5.1</v>
      </c>
      <c r="B49" s="70">
        <v>94994</v>
      </c>
      <c r="C49" s="100" t="s">
        <v>0</v>
      </c>
      <c r="D49" s="72" t="s">
        <v>88</v>
      </c>
      <c r="E49" s="73" t="s">
        <v>55</v>
      </c>
      <c r="F49" s="43"/>
      <c r="G49" s="74"/>
      <c r="H49" s="74">
        <v>21.47</v>
      </c>
      <c r="I49" s="74">
        <v>78.709999999999994</v>
      </c>
      <c r="J49" s="75">
        <f>SUM(H49:I49)</f>
        <v>100.17999999999999</v>
      </c>
      <c r="K49" s="76">
        <v>0.2215</v>
      </c>
      <c r="L49" s="77">
        <f t="shared" ref="L49:L54" si="28">IFERROR(IF(K49="-",(ROUND(J49,2)),(ROUND(J49*(1+K49),2))),"-")</f>
        <v>122.37</v>
      </c>
      <c r="M49" s="77"/>
      <c r="N49" s="77">
        <f t="shared" ref="N49:N54" si="29">IF(AND($G49=0,$I49=0),$P49,IF(H49=0,0,IF($K49&lt;&gt;"-",IFERROR(TRUNC(TRUNC((H49*(1+$K49)),2)*$F49,2),0),IFERROR(TRUNC(H49*$F49,2),0))))</f>
        <v>0</v>
      </c>
      <c r="O49" s="77">
        <f>IF(I49=0,0,P49-N49-M49)</f>
        <v>0</v>
      </c>
      <c r="P49" s="74">
        <f t="shared" ref="P49:P54" si="30">IFERROR(ROUND(ROUND(L49,2)*ROUND(F49,2),2),0)</f>
        <v>0</v>
      </c>
      <c r="Q49" s="1"/>
      <c r="R49" s="96"/>
      <c r="S49" s="5" t="str">
        <f t="shared" si="0"/>
        <v>5.1</v>
      </c>
      <c r="T49" s="5" t="b">
        <f t="shared" si="26"/>
        <v>0</v>
      </c>
      <c r="U49" s="96"/>
      <c r="V49" s="96"/>
      <c r="W49" s="96"/>
      <c r="X49" s="96"/>
      <c r="Y49" s="101"/>
    </row>
    <row r="50" spans="1:25" ht="26.25" customHeight="1">
      <c r="A50" s="99" t="str">
        <f t="shared" si="27"/>
        <v>5.2</v>
      </c>
      <c r="B50" s="102" t="s">
        <v>36</v>
      </c>
      <c r="C50" s="100" t="s">
        <v>2</v>
      </c>
      <c r="D50" s="72" t="s">
        <v>143</v>
      </c>
      <c r="E50" s="73" t="s">
        <v>55</v>
      </c>
      <c r="F50" s="43"/>
      <c r="G50" s="74"/>
      <c r="H50" s="74">
        <v>41.78</v>
      </c>
      <c r="I50" s="74">
        <v>20.83</v>
      </c>
      <c r="J50" s="75">
        <f t="shared" ref="J50:J54" si="31">SUM(H50:I50)</f>
        <v>62.61</v>
      </c>
      <c r="K50" s="76">
        <v>0.2215</v>
      </c>
      <c r="L50" s="77">
        <f t="shared" si="28"/>
        <v>76.48</v>
      </c>
      <c r="M50" s="77"/>
      <c r="N50" s="77">
        <f t="shared" si="29"/>
        <v>0</v>
      </c>
      <c r="O50" s="77">
        <f t="shared" ref="O50:O54" si="32">IF(I50=0,0,P50-N50-M50)</f>
        <v>0</v>
      </c>
      <c r="P50" s="74">
        <f t="shared" si="30"/>
        <v>0</v>
      </c>
      <c r="Q50" s="1"/>
      <c r="R50" s="96"/>
      <c r="S50" s="5" t="str">
        <f t="shared" si="0"/>
        <v>5.2</v>
      </c>
      <c r="T50" s="5" t="b">
        <f t="shared" si="26"/>
        <v>0</v>
      </c>
      <c r="U50" s="96"/>
      <c r="V50" s="96"/>
      <c r="W50" s="96"/>
      <c r="X50" s="96"/>
      <c r="Y50" s="101"/>
    </row>
    <row r="51" spans="1:25" ht="26.25" customHeight="1">
      <c r="A51" s="99" t="str">
        <f t="shared" si="27"/>
        <v>5.3</v>
      </c>
      <c r="B51" s="102">
        <v>92396</v>
      </c>
      <c r="C51" s="100" t="s">
        <v>0</v>
      </c>
      <c r="D51" s="72" t="s">
        <v>91</v>
      </c>
      <c r="E51" s="73" t="s">
        <v>55</v>
      </c>
      <c r="F51" s="43"/>
      <c r="G51" s="74"/>
      <c r="H51" s="74">
        <v>13.37</v>
      </c>
      <c r="I51" s="74">
        <v>63.87</v>
      </c>
      <c r="J51" s="75">
        <f t="shared" si="31"/>
        <v>77.239999999999995</v>
      </c>
      <c r="K51" s="76">
        <v>0.2215</v>
      </c>
      <c r="L51" s="77">
        <f t="shared" si="28"/>
        <v>94.35</v>
      </c>
      <c r="M51" s="77"/>
      <c r="N51" s="77">
        <f t="shared" si="29"/>
        <v>0</v>
      </c>
      <c r="O51" s="77">
        <f t="shared" si="32"/>
        <v>0</v>
      </c>
      <c r="P51" s="74">
        <f t="shared" si="30"/>
        <v>0</v>
      </c>
      <c r="Q51" s="1"/>
      <c r="R51" s="96"/>
      <c r="S51" s="5" t="str">
        <f t="shared" si="0"/>
        <v>5.3</v>
      </c>
      <c r="T51" s="5" t="b">
        <f t="shared" si="26"/>
        <v>0</v>
      </c>
      <c r="U51" s="96"/>
      <c r="V51" s="96"/>
      <c r="W51" s="96"/>
      <c r="X51" s="96"/>
      <c r="Y51" s="101"/>
    </row>
    <row r="52" spans="1:25" ht="26.25" customHeight="1">
      <c r="A52" s="99" t="str">
        <f t="shared" si="27"/>
        <v>5.4</v>
      </c>
      <c r="B52" s="102">
        <v>101091</v>
      </c>
      <c r="C52" s="100" t="s">
        <v>0</v>
      </c>
      <c r="D52" s="72" t="s">
        <v>68</v>
      </c>
      <c r="E52" s="73" t="s">
        <v>55</v>
      </c>
      <c r="F52" s="43"/>
      <c r="G52" s="74"/>
      <c r="H52" s="74">
        <v>37.71</v>
      </c>
      <c r="I52" s="74">
        <v>136.88</v>
      </c>
      <c r="J52" s="75">
        <f t="shared" si="31"/>
        <v>174.59</v>
      </c>
      <c r="K52" s="76">
        <v>0.2215</v>
      </c>
      <c r="L52" s="77">
        <f t="shared" si="28"/>
        <v>213.26</v>
      </c>
      <c r="M52" s="77"/>
      <c r="N52" s="77">
        <f t="shared" si="29"/>
        <v>0</v>
      </c>
      <c r="O52" s="77">
        <f t="shared" si="32"/>
        <v>0</v>
      </c>
      <c r="P52" s="74">
        <f t="shared" si="30"/>
        <v>0</v>
      </c>
      <c r="Q52" s="1"/>
      <c r="R52" s="96"/>
      <c r="S52" s="5" t="str">
        <f t="shared" ref="S52:S114" si="33">A52</f>
        <v>5.4</v>
      </c>
      <c r="T52" s="5" t="b">
        <f t="shared" si="26"/>
        <v>0</v>
      </c>
      <c r="U52" s="96"/>
      <c r="V52" s="96"/>
      <c r="W52" s="96"/>
      <c r="X52" s="96"/>
      <c r="Y52" s="101"/>
    </row>
    <row r="53" spans="1:25" ht="26.25" customHeight="1">
      <c r="A53" s="99" t="str">
        <f t="shared" si="27"/>
        <v>5.5</v>
      </c>
      <c r="B53" s="102" t="s">
        <v>39</v>
      </c>
      <c r="C53" s="100" t="s">
        <v>2</v>
      </c>
      <c r="D53" s="72" t="s">
        <v>149</v>
      </c>
      <c r="E53" s="73" t="s">
        <v>55</v>
      </c>
      <c r="F53" s="43"/>
      <c r="G53" s="74"/>
      <c r="H53" s="74">
        <v>124.32</v>
      </c>
      <c r="I53" s="74">
        <v>202.23</v>
      </c>
      <c r="J53" s="75">
        <f t="shared" si="31"/>
        <v>326.54999999999995</v>
      </c>
      <c r="K53" s="76">
        <v>0.2215</v>
      </c>
      <c r="L53" s="77">
        <f t="shared" si="28"/>
        <v>398.88</v>
      </c>
      <c r="M53" s="77"/>
      <c r="N53" s="77">
        <f t="shared" si="29"/>
        <v>0</v>
      </c>
      <c r="O53" s="77">
        <f t="shared" si="32"/>
        <v>0</v>
      </c>
      <c r="P53" s="74">
        <f t="shared" si="30"/>
        <v>0</v>
      </c>
      <c r="Q53" s="1"/>
      <c r="R53" s="96"/>
      <c r="S53" s="5" t="str">
        <f t="shared" si="33"/>
        <v>5.5</v>
      </c>
      <c r="T53" s="5" t="b">
        <f t="shared" si="26"/>
        <v>0</v>
      </c>
      <c r="U53" s="96"/>
      <c r="V53" s="96"/>
      <c r="W53" s="96"/>
      <c r="X53" s="96"/>
      <c r="Y53" s="101"/>
    </row>
    <row r="54" spans="1:25" ht="37.5" customHeight="1">
      <c r="A54" s="99" t="str">
        <f t="shared" si="27"/>
        <v>5.6</v>
      </c>
      <c r="B54" s="102">
        <v>92749</v>
      </c>
      <c r="C54" s="100" t="s">
        <v>0</v>
      </c>
      <c r="D54" s="72" t="s">
        <v>110</v>
      </c>
      <c r="E54" s="73" t="s">
        <v>54</v>
      </c>
      <c r="F54" s="43"/>
      <c r="G54" s="74"/>
      <c r="H54" s="74">
        <v>166.3</v>
      </c>
      <c r="I54" s="74">
        <v>775.37</v>
      </c>
      <c r="J54" s="75">
        <f t="shared" si="31"/>
        <v>941.67000000000007</v>
      </c>
      <c r="K54" s="76">
        <v>0.2215</v>
      </c>
      <c r="L54" s="77">
        <f t="shared" si="28"/>
        <v>1150.25</v>
      </c>
      <c r="M54" s="77"/>
      <c r="N54" s="77">
        <f t="shared" si="29"/>
        <v>0</v>
      </c>
      <c r="O54" s="77">
        <f t="shared" si="32"/>
        <v>0</v>
      </c>
      <c r="P54" s="74">
        <f t="shared" si="30"/>
        <v>0</v>
      </c>
      <c r="Q54" s="1"/>
      <c r="R54" s="96"/>
      <c r="S54" s="5" t="str">
        <f t="shared" si="33"/>
        <v>5.6</v>
      </c>
      <c r="T54" s="5" t="b">
        <f t="shared" si="26"/>
        <v>0</v>
      </c>
      <c r="U54" s="96"/>
      <c r="V54" s="96"/>
      <c r="W54" s="96"/>
      <c r="X54" s="96"/>
      <c r="Y54" s="101"/>
    </row>
    <row r="55" spans="1:25" ht="6" customHeight="1">
      <c r="A55" s="80"/>
      <c r="B55" s="80"/>
      <c r="C55" s="80"/>
      <c r="D55" s="104"/>
      <c r="E55" s="79"/>
      <c r="F55" s="105"/>
      <c r="G55" s="106"/>
      <c r="H55" s="106"/>
      <c r="I55" s="106"/>
      <c r="J55" s="85"/>
      <c r="K55" s="107"/>
      <c r="L55" s="87"/>
      <c r="M55" s="87"/>
      <c r="N55" s="87"/>
      <c r="O55" s="87"/>
      <c r="P55" s="88"/>
      <c r="Q55" s="1"/>
      <c r="R55" s="96"/>
      <c r="S55" s="5">
        <f t="shared" si="33"/>
        <v>0</v>
      </c>
      <c r="T55" s="5">
        <f t="shared" ref="T55:T73" si="34">IF(I55=0,P55-N55)</f>
        <v>0</v>
      </c>
      <c r="U55" s="96"/>
      <c r="V55" s="96"/>
      <c r="W55" s="96"/>
      <c r="X55" s="96"/>
      <c r="Y55" s="101"/>
    </row>
    <row r="56" spans="1:25" ht="15" customHeight="1">
      <c r="A56" s="89"/>
      <c r="B56" s="90"/>
      <c r="C56" s="90"/>
      <c r="D56" s="90"/>
      <c r="E56" s="91"/>
      <c r="F56" s="91"/>
      <c r="G56" s="91"/>
      <c r="H56" s="91"/>
      <c r="I56" s="91"/>
      <c r="J56" s="91"/>
      <c r="K56" s="67"/>
      <c r="L56" s="92" t="str">
        <f>CONCATENATE("Subtotal ",D48)</f>
        <v xml:space="preserve">Subtotal PAVIMENTAÇÃO / CALÇAMENTO / MURO </v>
      </c>
      <c r="M56" s="93"/>
      <c r="N56" s="93">
        <f>SUM(N49:N55)</f>
        <v>0</v>
      </c>
      <c r="O56" s="93">
        <f>SUM(O49:O55)</f>
        <v>0</v>
      </c>
      <c r="P56" s="94">
        <f>SUM(P49:P55)</f>
        <v>0</v>
      </c>
      <c r="Q56" s="4"/>
      <c r="R56" s="5">
        <v>1</v>
      </c>
      <c r="S56" s="5"/>
      <c r="T56" s="5">
        <f t="shared" si="34"/>
        <v>0</v>
      </c>
      <c r="U56" s="78">
        <f>SUM(N56:O56)</f>
        <v>0</v>
      </c>
      <c r="V56" s="5" t="str">
        <f>IF(U56&lt;&gt;P56,"erro","ok")</f>
        <v>ok</v>
      </c>
      <c r="W56" s="5"/>
      <c r="X56" s="5"/>
      <c r="Y56" s="44"/>
    </row>
    <row r="57" spans="1:25" ht="6" customHeight="1">
      <c r="A57" s="95"/>
      <c r="B57" s="96"/>
      <c r="C57" s="97"/>
      <c r="D57" s="97"/>
      <c r="E57" s="96"/>
      <c r="F57" s="96"/>
      <c r="G57" s="96"/>
      <c r="H57" s="96"/>
      <c r="I57" s="96"/>
      <c r="J57" s="96"/>
      <c r="K57" s="5"/>
      <c r="L57" s="96"/>
      <c r="M57" s="96"/>
      <c r="N57" s="96"/>
      <c r="O57" s="96"/>
      <c r="P57" s="98"/>
      <c r="Q57" s="2"/>
      <c r="R57" s="5"/>
      <c r="S57" s="5">
        <f t="shared" si="33"/>
        <v>0</v>
      </c>
      <c r="T57" s="5">
        <f t="shared" si="34"/>
        <v>0</v>
      </c>
      <c r="U57" s="5"/>
      <c r="V57" s="5"/>
      <c r="W57" s="5"/>
      <c r="X57" s="5"/>
      <c r="Y57" s="44"/>
    </row>
    <row r="58" spans="1:25" ht="15" customHeight="1">
      <c r="A58" s="64">
        <f>$A$48+1</f>
        <v>6</v>
      </c>
      <c r="B58" s="65"/>
      <c r="C58" s="65"/>
      <c r="D58" s="66" t="s">
        <v>138</v>
      </c>
      <c r="E58" s="66"/>
      <c r="F58" s="66"/>
      <c r="G58" s="66"/>
      <c r="H58" s="66"/>
      <c r="I58" s="66"/>
      <c r="J58" s="66"/>
      <c r="K58" s="67"/>
      <c r="L58" s="66"/>
      <c r="M58" s="66"/>
      <c r="N58" s="66"/>
      <c r="O58" s="66"/>
      <c r="P58" s="68">
        <f>P75</f>
        <v>0</v>
      </c>
      <c r="Q58" s="2"/>
      <c r="R58" s="5"/>
      <c r="S58" s="5">
        <f t="shared" si="33"/>
        <v>6</v>
      </c>
      <c r="T58" s="5">
        <f t="shared" si="34"/>
        <v>0</v>
      </c>
      <c r="U58" s="5"/>
      <c r="V58" s="5"/>
      <c r="W58" s="5"/>
      <c r="X58" s="5"/>
      <c r="Y58" s="44"/>
    </row>
    <row r="59" spans="1:25" ht="26.25" customHeight="1">
      <c r="A59" s="99" t="str">
        <f t="shared" ref="A59:A73" si="35">CONCATENATE($A$58,".", ROW(A1))</f>
        <v>6.1</v>
      </c>
      <c r="B59" s="70" t="s">
        <v>40</v>
      </c>
      <c r="C59" s="100" t="s">
        <v>2</v>
      </c>
      <c r="D59" s="72" t="s">
        <v>150</v>
      </c>
      <c r="E59" s="73" t="s">
        <v>55</v>
      </c>
      <c r="F59" s="43"/>
      <c r="G59" s="74"/>
      <c r="H59" s="74">
        <v>27.96</v>
      </c>
      <c r="I59" s="74">
        <v>177.66</v>
      </c>
      <c r="J59" s="75">
        <f>SUM(H59:I59)</f>
        <v>205.62</v>
      </c>
      <c r="K59" s="76">
        <v>0.2215</v>
      </c>
      <c r="L59" s="77">
        <f t="shared" ref="L59:L73" si="36">IFERROR(IF(K59="-",(ROUND(J59,2)),(ROUND(J59*(1+K59),2))),"-")</f>
        <v>251.16</v>
      </c>
      <c r="M59" s="77"/>
      <c r="N59" s="77">
        <f t="shared" ref="N59:N73" si="37">IF(AND($G59=0,$I59=0),$P59,IF(H59=0,0,IF($K59&lt;&gt;"-",IFERROR(TRUNC(TRUNC((H59*(1+$K59)),2)*$F59,2),0),IFERROR(TRUNC(H59*$F59,2),0))))</f>
        <v>0</v>
      </c>
      <c r="O59" s="77">
        <f>IF(I59=0,0,P59-N59-M59)</f>
        <v>0</v>
      </c>
      <c r="P59" s="74">
        <f t="shared" ref="P59:P73" si="38">IFERROR(ROUND(ROUND(L59,2)*ROUND(F59,2),2),0)</f>
        <v>0</v>
      </c>
      <c r="Q59" s="1"/>
      <c r="R59" s="96"/>
      <c r="S59" s="5" t="str">
        <f t="shared" si="33"/>
        <v>6.1</v>
      </c>
      <c r="T59" s="5" t="b">
        <f t="shared" si="34"/>
        <v>0</v>
      </c>
      <c r="U59" s="96"/>
      <c r="V59" s="96"/>
      <c r="W59" s="96"/>
      <c r="X59" s="96"/>
      <c r="Y59" s="101"/>
    </row>
    <row r="60" spans="1:25" ht="26.25" customHeight="1">
      <c r="A60" s="99" t="str">
        <f t="shared" si="35"/>
        <v>6.2</v>
      </c>
      <c r="B60" s="102" t="s">
        <v>41</v>
      </c>
      <c r="C60" s="100" t="s">
        <v>2</v>
      </c>
      <c r="D60" s="72" t="s">
        <v>151</v>
      </c>
      <c r="E60" s="73" t="s">
        <v>48</v>
      </c>
      <c r="F60" s="43"/>
      <c r="G60" s="74"/>
      <c r="H60" s="74">
        <v>30.11</v>
      </c>
      <c r="I60" s="74">
        <v>6.1</v>
      </c>
      <c r="J60" s="75">
        <f t="shared" ref="J60:J73" si="39">SUM(H60:I60)</f>
        <v>36.21</v>
      </c>
      <c r="K60" s="76">
        <v>0.2215</v>
      </c>
      <c r="L60" s="77">
        <f t="shared" si="36"/>
        <v>44.23</v>
      </c>
      <c r="M60" s="77"/>
      <c r="N60" s="77">
        <f t="shared" si="37"/>
        <v>0</v>
      </c>
      <c r="O60" s="77">
        <f t="shared" ref="O60:O73" si="40">IF(I60=0,0,P60-N60-M60)</f>
        <v>0</v>
      </c>
      <c r="P60" s="74">
        <f t="shared" si="38"/>
        <v>0</v>
      </c>
      <c r="Q60" s="1"/>
      <c r="R60" s="96"/>
      <c r="S60" s="5" t="str">
        <f t="shared" si="33"/>
        <v>6.2</v>
      </c>
      <c r="T60" s="5" t="b">
        <f t="shared" si="34"/>
        <v>0</v>
      </c>
      <c r="U60" s="96"/>
      <c r="V60" s="96"/>
      <c r="W60" s="96"/>
      <c r="X60" s="96"/>
      <c r="Y60" s="101"/>
    </row>
    <row r="61" spans="1:25" ht="26.25" customHeight="1">
      <c r="A61" s="99" t="str">
        <f t="shared" si="35"/>
        <v>6.3</v>
      </c>
      <c r="B61" s="102">
        <v>1108055</v>
      </c>
      <c r="C61" s="100" t="s">
        <v>1</v>
      </c>
      <c r="D61" s="72" t="s">
        <v>74</v>
      </c>
      <c r="E61" s="73" t="s">
        <v>72</v>
      </c>
      <c r="F61" s="43"/>
      <c r="G61" s="74"/>
      <c r="H61" s="74">
        <v>53.57</v>
      </c>
      <c r="I61" s="74">
        <v>2848.78</v>
      </c>
      <c r="J61" s="75">
        <f t="shared" si="39"/>
        <v>2902.3500000000004</v>
      </c>
      <c r="K61" s="76">
        <v>0.2215</v>
      </c>
      <c r="L61" s="77">
        <f t="shared" si="36"/>
        <v>3545.22</v>
      </c>
      <c r="M61" s="77"/>
      <c r="N61" s="77">
        <f t="shared" si="37"/>
        <v>0</v>
      </c>
      <c r="O61" s="77">
        <f t="shared" si="40"/>
        <v>0</v>
      </c>
      <c r="P61" s="74">
        <f t="shared" si="38"/>
        <v>0</v>
      </c>
      <c r="Q61" s="1"/>
      <c r="R61" s="96"/>
      <c r="S61" s="5" t="str">
        <f t="shared" si="33"/>
        <v>6.3</v>
      </c>
      <c r="T61" s="5" t="b">
        <f t="shared" si="34"/>
        <v>0</v>
      </c>
      <c r="U61" s="96"/>
      <c r="V61" s="96"/>
      <c r="W61" s="96"/>
      <c r="X61" s="96"/>
      <c r="Y61" s="101"/>
    </row>
    <row r="62" spans="1:25" ht="26.25" customHeight="1">
      <c r="A62" s="99" t="str">
        <f t="shared" si="35"/>
        <v>6.4</v>
      </c>
      <c r="B62" s="102">
        <v>407819</v>
      </c>
      <c r="C62" s="100" t="s">
        <v>1</v>
      </c>
      <c r="D62" s="72" t="s">
        <v>73</v>
      </c>
      <c r="E62" s="73" t="s">
        <v>53</v>
      </c>
      <c r="F62" s="43"/>
      <c r="G62" s="74"/>
      <c r="H62" s="74">
        <v>4.66</v>
      </c>
      <c r="I62" s="74">
        <v>7.58</v>
      </c>
      <c r="J62" s="75">
        <f t="shared" si="39"/>
        <v>12.24</v>
      </c>
      <c r="K62" s="76">
        <v>0.2215</v>
      </c>
      <c r="L62" s="77">
        <f t="shared" si="36"/>
        <v>14.95</v>
      </c>
      <c r="M62" s="77"/>
      <c r="N62" s="77">
        <f t="shared" si="37"/>
        <v>0</v>
      </c>
      <c r="O62" s="77">
        <f t="shared" si="40"/>
        <v>0</v>
      </c>
      <c r="P62" s="74">
        <f t="shared" si="38"/>
        <v>0</v>
      </c>
      <c r="Q62" s="1"/>
      <c r="R62" s="96"/>
      <c r="S62" s="5" t="str">
        <f t="shared" si="33"/>
        <v>6.4</v>
      </c>
      <c r="T62" s="5" t="b">
        <f t="shared" si="34"/>
        <v>0</v>
      </c>
      <c r="U62" s="96"/>
      <c r="V62" s="96"/>
      <c r="W62" s="96"/>
      <c r="X62" s="96"/>
      <c r="Y62" s="101"/>
    </row>
    <row r="63" spans="1:25" ht="26.25" customHeight="1">
      <c r="A63" s="99" t="str">
        <f t="shared" si="35"/>
        <v>6.5</v>
      </c>
      <c r="B63" s="102">
        <v>94966</v>
      </c>
      <c r="C63" s="100" t="s">
        <v>0</v>
      </c>
      <c r="D63" s="72" t="s">
        <v>64</v>
      </c>
      <c r="E63" s="73" t="s">
        <v>54</v>
      </c>
      <c r="F63" s="43"/>
      <c r="G63" s="74"/>
      <c r="H63" s="74">
        <v>82.67</v>
      </c>
      <c r="I63" s="74">
        <v>476.26</v>
      </c>
      <c r="J63" s="75">
        <f t="shared" si="39"/>
        <v>558.92999999999995</v>
      </c>
      <c r="K63" s="76">
        <v>0.2215</v>
      </c>
      <c r="L63" s="77">
        <f t="shared" si="36"/>
        <v>682.73</v>
      </c>
      <c r="M63" s="77"/>
      <c r="N63" s="77">
        <f t="shared" si="37"/>
        <v>0</v>
      </c>
      <c r="O63" s="77">
        <f t="shared" si="40"/>
        <v>0</v>
      </c>
      <c r="P63" s="74">
        <f t="shared" si="38"/>
        <v>0</v>
      </c>
      <c r="Q63" s="1"/>
      <c r="R63" s="96"/>
      <c r="S63" s="5" t="str">
        <f t="shared" si="33"/>
        <v>6.5</v>
      </c>
      <c r="T63" s="5" t="b">
        <f t="shared" si="34"/>
        <v>0</v>
      </c>
      <c r="U63" s="96"/>
      <c r="V63" s="96"/>
      <c r="W63" s="96"/>
      <c r="X63" s="96"/>
      <c r="Y63" s="101"/>
    </row>
    <row r="64" spans="1:25" ht="26.25" customHeight="1">
      <c r="A64" s="99" t="str">
        <f t="shared" si="35"/>
        <v>6.6</v>
      </c>
      <c r="B64" s="102" t="s">
        <v>123</v>
      </c>
      <c r="C64" s="100" t="s">
        <v>85</v>
      </c>
      <c r="D64" s="72" t="s">
        <v>124</v>
      </c>
      <c r="E64" s="73" t="s">
        <v>55</v>
      </c>
      <c r="F64" s="43"/>
      <c r="G64" s="74"/>
      <c r="H64" s="74">
        <v>35.79</v>
      </c>
      <c r="I64" s="74">
        <v>4.04</v>
      </c>
      <c r="J64" s="75">
        <f t="shared" si="39"/>
        <v>39.83</v>
      </c>
      <c r="K64" s="76">
        <v>0.2215</v>
      </c>
      <c r="L64" s="77">
        <f t="shared" si="36"/>
        <v>48.65</v>
      </c>
      <c r="M64" s="77"/>
      <c r="N64" s="77">
        <f t="shared" si="37"/>
        <v>0</v>
      </c>
      <c r="O64" s="77">
        <f t="shared" si="40"/>
        <v>0</v>
      </c>
      <c r="P64" s="74">
        <f t="shared" si="38"/>
        <v>0</v>
      </c>
      <c r="Q64" s="1"/>
      <c r="R64" s="96"/>
      <c r="S64" s="5" t="str">
        <f t="shared" si="33"/>
        <v>6.6</v>
      </c>
      <c r="T64" s="5" t="b">
        <f t="shared" si="34"/>
        <v>0</v>
      </c>
      <c r="U64" s="96"/>
      <c r="V64" s="96"/>
      <c r="W64" s="96"/>
      <c r="X64" s="96"/>
      <c r="Y64" s="101"/>
    </row>
    <row r="65" spans="1:25" ht="37.5" customHeight="1">
      <c r="A65" s="99" t="str">
        <f t="shared" si="35"/>
        <v>6.7</v>
      </c>
      <c r="B65" s="102" t="s">
        <v>148</v>
      </c>
      <c r="C65" s="100" t="s">
        <v>85</v>
      </c>
      <c r="D65" s="72" t="s">
        <v>125</v>
      </c>
      <c r="E65" s="73" t="s">
        <v>55</v>
      </c>
      <c r="F65" s="43"/>
      <c r="G65" s="74"/>
      <c r="H65" s="74">
        <v>14.09</v>
      </c>
      <c r="I65" s="74">
        <v>64.03</v>
      </c>
      <c r="J65" s="75">
        <f t="shared" si="39"/>
        <v>78.12</v>
      </c>
      <c r="K65" s="76">
        <v>0.2215</v>
      </c>
      <c r="L65" s="77">
        <f t="shared" si="36"/>
        <v>95.42</v>
      </c>
      <c r="M65" s="77"/>
      <c r="N65" s="77">
        <f t="shared" si="37"/>
        <v>0</v>
      </c>
      <c r="O65" s="77">
        <f t="shared" si="40"/>
        <v>0</v>
      </c>
      <c r="P65" s="74">
        <f t="shared" si="38"/>
        <v>0</v>
      </c>
      <c r="Q65" s="1"/>
      <c r="R65" s="96"/>
      <c r="S65" s="5" t="str">
        <f t="shared" si="33"/>
        <v>6.7</v>
      </c>
      <c r="T65" s="5" t="b">
        <f t="shared" si="34"/>
        <v>0</v>
      </c>
      <c r="U65" s="96"/>
      <c r="V65" s="96"/>
      <c r="W65" s="96"/>
      <c r="X65" s="96"/>
      <c r="Y65" s="101"/>
    </row>
    <row r="66" spans="1:25" ht="37.5" customHeight="1">
      <c r="A66" s="99" t="str">
        <f t="shared" si="35"/>
        <v>6.8</v>
      </c>
      <c r="B66" s="102">
        <v>87547</v>
      </c>
      <c r="C66" s="100" t="s">
        <v>0</v>
      </c>
      <c r="D66" s="72" t="s">
        <v>107</v>
      </c>
      <c r="E66" s="73" t="s">
        <v>55</v>
      </c>
      <c r="F66" s="43"/>
      <c r="G66" s="74"/>
      <c r="H66" s="74">
        <v>14.19</v>
      </c>
      <c r="I66" s="74">
        <v>12.57</v>
      </c>
      <c r="J66" s="75">
        <f t="shared" si="39"/>
        <v>26.759999999999998</v>
      </c>
      <c r="K66" s="76">
        <v>0.2215</v>
      </c>
      <c r="L66" s="77">
        <f t="shared" si="36"/>
        <v>32.69</v>
      </c>
      <c r="M66" s="77"/>
      <c r="N66" s="77">
        <f t="shared" si="37"/>
        <v>0</v>
      </c>
      <c r="O66" s="77">
        <f t="shared" si="40"/>
        <v>0</v>
      </c>
      <c r="P66" s="74">
        <f t="shared" si="38"/>
        <v>0</v>
      </c>
      <c r="Q66" s="1"/>
      <c r="R66" s="96"/>
      <c r="S66" s="5" t="str">
        <f t="shared" si="33"/>
        <v>6.8</v>
      </c>
      <c r="T66" s="5" t="b">
        <f t="shared" si="34"/>
        <v>0</v>
      </c>
      <c r="U66" s="96"/>
      <c r="V66" s="96"/>
      <c r="W66" s="96"/>
      <c r="X66" s="96"/>
      <c r="Y66" s="101"/>
    </row>
    <row r="67" spans="1:25" ht="26.25" customHeight="1">
      <c r="A67" s="99" t="str">
        <f t="shared" si="35"/>
        <v>6.9</v>
      </c>
      <c r="B67" s="102">
        <v>87244</v>
      </c>
      <c r="C67" s="100" t="s">
        <v>0</v>
      </c>
      <c r="D67" s="72" t="s">
        <v>93</v>
      </c>
      <c r="E67" s="73" t="s">
        <v>55</v>
      </c>
      <c r="F67" s="43"/>
      <c r="G67" s="74"/>
      <c r="H67" s="74">
        <v>35.270000000000003</v>
      </c>
      <c r="I67" s="74">
        <v>274.42</v>
      </c>
      <c r="J67" s="75">
        <f t="shared" si="39"/>
        <v>309.69</v>
      </c>
      <c r="K67" s="76">
        <v>0.2215</v>
      </c>
      <c r="L67" s="77">
        <f t="shared" si="36"/>
        <v>378.29</v>
      </c>
      <c r="M67" s="77"/>
      <c r="N67" s="77">
        <f t="shared" si="37"/>
        <v>0</v>
      </c>
      <c r="O67" s="77">
        <f t="shared" si="40"/>
        <v>0</v>
      </c>
      <c r="P67" s="74">
        <f t="shared" si="38"/>
        <v>0</v>
      </c>
      <c r="Q67" s="1"/>
      <c r="R67" s="96"/>
      <c r="S67" s="5" t="str">
        <f t="shared" si="33"/>
        <v>6.9</v>
      </c>
      <c r="T67" s="5" t="b">
        <f t="shared" si="34"/>
        <v>0</v>
      </c>
      <c r="U67" s="96"/>
      <c r="V67" s="96"/>
      <c r="W67" s="96"/>
      <c r="X67" s="96"/>
      <c r="Y67" s="101"/>
    </row>
    <row r="68" spans="1:25" ht="26.25" customHeight="1">
      <c r="A68" s="99" t="str">
        <f t="shared" si="35"/>
        <v>6.10</v>
      </c>
      <c r="B68" s="102">
        <v>96131</v>
      </c>
      <c r="C68" s="100" t="s">
        <v>0</v>
      </c>
      <c r="D68" s="72" t="s">
        <v>106</v>
      </c>
      <c r="E68" s="73" t="s">
        <v>55</v>
      </c>
      <c r="F68" s="43"/>
      <c r="G68" s="74"/>
      <c r="H68" s="74">
        <v>13.9</v>
      </c>
      <c r="I68" s="74">
        <v>15.64</v>
      </c>
      <c r="J68" s="75">
        <f t="shared" si="39"/>
        <v>29.54</v>
      </c>
      <c r="K68" s="76">
        <v>0.2215</v>
      </c>
      <c r="L68" s="77">
        <f t="shared" si="36"/>
        <v>36.08</v>
      </c>
      <c r="M68" s="77"/>
      <c r="N68" s="77">
        <f t="shared" si="37"/>
        <v>0</v>
      </c>
      <c r="O68" s="77">
        <f t="shared" si="40"/>
        <v>0</v>
      </c>
      <c r="P68" s="74">
        <f t="shared" si="38"/>
        <v>0</v>
      </c>
      <c r="Q68" s="1"/>
      <c r="R68" s="96"/>
      <c r="S68" s="5" t="str">
        <f t="shared" si="33"/>
        <v>6.10</v>
      </c>
      <c r="T68" s="5" t="b">
        <f t="shared" si="34"/>
        <v>0</v>
      </c>
      <c r="U68" s="96"/>
      <c r="V68" s="96"/>
      <c r="W68" s="96"/>
      <c r="X68" s="96"/>
      <c r="Y68" s="101"/>
    </row>
    <row r="69" spans="1:25" ht="26.25" customHeight="1">
      <c r="A69" s="99" t="str">
        <f t="shared" si="35"/>
        <v>6.11</v>
      </c>
      <c r="B69" s="102">
        <v>89472</v>
      </c>
      <c r="C69" s="100" t="s">
        <v>0</v>
      </c>
      <c r="D69" s="72" t="s">
        <v>90</v>
      </c>
      <c r="E69" s="73" t="s">
        <v>55</v>
      </c>
      <c r="F69" s="43"/>
      <c r="G69" s="74"/>
      <c r="H69" s="74">
        <v>28.26</v>
      </c>
      <c r="I69" s="74">
        <v>104.96</v>
      </c>
      <c r="J69" s="75">
        <f t="shared" si="39"/>
        <v>133.22</v>
      </c>
      <c r="K69" s="76">
        <v>0.2215</v>
      </c>
      <c r="L69" s="77">
        <f t="shared" si="36"/>
        <v>162.72999999999999</v>
      </c>
      <c r="M69" s="77"/>
      <c r="N69" s="77">
        <f t="shared" si="37"/>
        <v>0</v>
      </c>
      <c r="O69" s="77">
        <f t="shared" si="40"/>
        <v>0</v>
      </c>
      <c r="P69" s="74">
        <f t="shared" si="38"/>
        <v>0</v>
      </c>
      <c r="Q69" s="1"/>
      <c r="R69" s="96"/>
      <c r="S69" s="5" t="str">
        <f t="shared" si="33"/>
        <v>6.11</v>
      </c>
      <c r="T69" s="5" t="b">
        <f t="shared" si="34"/>
        <v>0</v>
      </c>
      <c r="U69" s="96"/>
      <c r="V69" s="96"/>
      <c r="W69" s="96"/>
      <c r="X69" s="96"/>
      <c r="Y69" s="101"/>
    </row>
    <row r="70" spans="1:25" ht="37.5" customHeight="1">
      <c r="A70" s="99" t="str">
        <f t="shared" si="35"/>
        <v>6.12</v>
      </c>
      <c r="B70" s="102">
        <v>4915645</v>
      </c>
      <c r="C70" s="100" t="s">
        <v>1</v>
      </c>
      <c r="D70" s="72" t="s">
        <v>84</v>
      </c>
      <c r="E70" s="73" t="s">
        <v>53</v>
      </c>
      <c r="F70" s="43"/>
      <c r="G70" s="74"/>
      <c r="H70" s="74">
        <v>7.94</v>
      </c>
      <c r="I70" s="74">
        <v>276.72000000000003</v>
      </c>
      <c r="J70" s="75">
        <f t="shared" si="39"/>
        <v>284.66000000000003</v>
      </c>
      <c r="K70" s="76">
        <v>0.2215</v>
      </c>
      <c r="L70" s="77">
        <f t="shared" si="36"/>
        <v>347.71</v>
      </c>
      <c r="M70" s="77"/>
      <c r="N70" s="77">
        <f t="shared" si="37"/>
        <v>0</v>
      </c>
      <c r="O70" s="77">
        <f t="shared" si="40"/>
        <v>0</v>
      </c>
      <c r="P70" s="74">
        <f t="shared" si="38"/>
        <v>0</v>
      </c>
      <c r="Q70" s="1"/>
      <c r="R70" s="96"/>
      <c r="S70" s="5" t="str">
        <f t="shared" si="33"/>
        <v>6.12</v>
      </c>
      <c r="T70" s="5" t="b">
        <f t="shared" si="34"/>
        <v>0</v>
      </c>
      <c r="U70" s="96"/>
      <c r="V70" s="96"/>
      <c r="W70" s="96"/>
      <c r="X70" s="96"/>
      <c r="Y70" s="101"/>
    </row>
    <row r="71" spans="1:25" ht="26.25" customHeight="1">
      <c r="A71" s="99" t="str">
        <f t="shared" si="35"/>
        <v>6.13</v>
      </c>
      <c r="B71" s="102" t="s">
        <v>42</v>
      </c>
      <c r="C71" s="100" t="s">
        <v>2</v>
      </c>
      <c r="D71" s="72" t="s">
        <v>152</v>
      </c>
      <c r="E71" s="73" t="s">
        <v>55</v>
      </c>
      <c r="F71" s="43"/>
      <c r="G71" s="74"/>
      <c r="H71" s="74">
        <v>44.07</v>
      </c>
      <c r="I71" s="74">
        <v>48.77</v>
      </c>
      <c r="J71" s="75">
        <f t="shared" si="39"/>
        <v>92.84</v>
      </c>
      <c r="K71" s="76">
        <v>0.2215</v>
      </c>
      <c r="L71" s="77">
        <f t="shared" si="36"/>
        <v>113.4</v>
      </c>
      <c r="M71" s="77"/>
      <c r="N71" s="77">
        <f t="shared" si="37"/>
        <v>0</v>
      </c>
      <c r="O71" s="77">
        <f t="shared" si="40"/>
        <v>0</v>
      </c>
      <c r="P71" s="74">
        <f t="shared" si="38"/>
        <v>0</v>
      </c>
      <c r="Q71" s="1"/>
      <c r="R71" s="96"/>
      <c r="S71" s="5" t="str">
        <f t="shared" si="33"/>
        <v>6.13</v>
      </c>
      <c r="T71" s="5" t="b">
        <f t="shared" si="34"/>
        <v>0</v>
      </c>
      <c r="U71" s="96"/>
      <c r="V71" s="96"/>
      <c r="W71" s="96"/>
      <c r="X71" s="96"/>
      <c r="Y71" s="101"/>
    </row>
    <row r="72" spans="1:25" ht="26.25" customHeight="1">
      <c r="A72" s="99" t="str">
        <f t="shared" si="35"/>
        <v>6.14</v>
      </c>
      <c r="B72" s="102" t="s">
        <v>133</v>
      </c>
      <c r="C72" s="100" t="s">
        <v>85</v>
      </c>
      <c r="D72" s="72" t="s">
        <v>134</v>
      </c>
      <c r="E72" s="73" t="s">
        <v>55</v>
      </c>
      <c r="F72" s="43"/>
      <c r="G72" s="74"/>
      <c r="H72" s="74">
        <v>9.06</v>
      </c>
      <c r="I72" s="74">
        <v>359.27</v>
      </c>
      <c r="J72" s="75">
        <f t="shared" si="39"/>
        <v>368.33</v>
      </c>
      <c r="K72" s="76">
        <v>0.2215</v>
      </c>
      <c r="L72" s="77">
        <f t="shared" si="36"/>
        <v>449.92</v>
      </c>
      <c r="M72" s="77"/>
      <c r="N72" s="77">
        <f t="shared" si="37"/>
        <v>0</v>
      </c>
      <c r="O72" s="77">
        <f t="shared" si="40"/>
        <v>0</v>
      </c>
      <c r="P72" s="74">
        <f t="shared" si="38"/>
        <v>0</v>
      </c>
      <c r="Q72" s="1"/>
      <c r="R72" s="96"/>
      <c r="S72" s="5" t="str">
        <f t="shared" si="33"/>
        <v>6.14</v>
      </c>
      <c r="T72" s="5" t="b">
        <f t="shared" si="34"/>
        <v>0</v>
      </c>
      <c r="U72" s="96"/>
      <c r="V72" s="96"/>
      <c r="W72" s="96"/>
      <c r="X72" s="96"/>
      <c r="Y72" s="101"/>
    </row>
    <row r="73" spans="1:25" ht="26.25" customHeight="1">
      <c r="A73" s="99" t="str">
        <f t="shared" si="35"/>
        <v>6.15</v>
      </c>
      <c r="B73" s="102">
        <v>101176</v>
      </c>
      <c r="C73" s="100" t="s">
        <v>0</v>
      </c>
      <c r="D73" s="72" t="s">
        <v>116</v>
      </c>
      <c r="E73" s="73" t="s">
        <v>48</v>
      </c>
      <c r="F73" s="43"/>
      <c r="G73" s="74"/>
      <c r="H73" s="74">
        <v>59.14</v>
      </c>
      <c r="I73" s="74">
        <v>92.8</v>
      </c>
      <c r="J73" s="75">
        <f t="shared" si="39"/>
        <v>151.94</v>
      </c>
      <c r="K73" s="76">
        <v>0.2215</v>
      </c>
      <c r="L73" s="77">
        <f t="shared" si="36"/>
        <v>185.59</v>
      </c>
      <c r="M73" s="77"/>
      <c r="N73" s="77">
        <f t="shared" si="37"/>
        <v>0</v>
      </c>
      <c r="O73" s="77">
        <f t="shared" si="40"/>
        <v>0</v>
      </c>
      <c r="P73" s="74">
        <f t="shared" si="38"/>
        <v>0</v>
      </c>
      <c r="Q73" s="1"/>
      <c r="R73" s="96"/>
      <c r="S73" s="5" t="str">
        <f t="shared" si="33"/>
        <v>6.15</v>
      </c>
      <c r="T73" s="5" t="b">
        <f t="shared" si="34"/>
        <v>0</v>
      </c>
      <c r="U73" s="96"/>
      <c r="V73" s="96"/>
      <c r="W73" s="96"/>
      <c r="X73" s="96"/>
      <c r="Y73" s="101"/>
    </row>
    <row r="74" spans="1:25" ht="6" customHeight="1">
      <c r="A74" s="80"/>
      <c r="B74" s="80"/>
      <c r="C74" s="80"/>
      <c r="D74" s="104"/>
      <c r="E74" s="79"/>
      <c r="F74" s="105"/>
      <c r="G74" s="106"/>
      <c r="H74" s="106"/>
      <c r="I74" s="106"/>
      <c r="J74" s="85"/>
      <c r="K74" s="107"/>
      <c r="L74" s="87"/>
      <c r="M74" s="87"/>
      <c r="N74" s="87"/>
      <c r="O74" s="87"/>
      <c r="P74" s="88"/>
      <c r="Q74" s="1"/>
      <c r="R74" s="96"/>
      <c r="S74" s="5">
        <f t="shared" si="33"/>
        <v>0</v>
      </c>
      <c r="T74" s="5">
        <f t="shared" ref="T74:T82" si="41">IF(I74=0,P74-N74)</f>
        <v>0</v>
      </c>
      <c r="U74" s="96"/>
      <c r="V74" s="96"/>
      <c r="W74" s="96"/>
      <c r="X74" s="96"/>
      <c r="Y74" s="101"/>
    </row>
    <row r="75" spans="1:25" ht="15" customHeight="1">
      <c r="A75" s="89"/>
      <c r="B75" s="90"/>
      <c r="C75" s="90"/>
      <c r="D75" s="90"/>
      <c r="E75" s="91"/>
      <c r="F75" s="91"/>
      <c r="G75" s="91"/>
      <c r="H75" s="91"/>
      <c r="I75" s="91"/>
      <c r="J75" s="91"/>
      <c r="K75" s="67"/>
      <c r="L75" s="92" t="str">
        <f>CONCATENATE("Subtotal ",D58)</f>
        <v>Subtotal RECOMPOSIÇÃO DA ESTRUTURA DE CONCRETO</v>
      </c>
      <c r="M75" s="93"/>
      <c r="N75" s="93">
        <f>SUM(N59:N74)</f>
        <v>0</v>
      </c>
      <c r="O75" s="93">
        <f>SUM(O59:O74)</f>
        <v>0</v>
      </c>
      <c r="P75" s="94">
        <f>SUM(P59:P74)</f>
        <v>0</v>
      </c>
      <c r="Q75" s="4"/>
      <c r="R75" s="5">
        <v>1</v>
      </c>
      <c r="S75" s="5"/>
      <c r="T75" s="5">
        <f t="shared" si="41"/>
        <v>0</v>
      </c>
      <c r="U75" s="78">
        <f>SUM(N75:O75)</f>
        <v>0</v>
      </c>
      <c r="V75" s="5" t="str">
        <f>IF(U75&lt;&gt;P75,"erro","ok")</f>
        <v>ok</v>
      </c>
      <c r="W75" s="5"/>
      <c r="X75" s="5"/>
      <c r="Y75" s="44"/>
    </row>
    <row r="76" spans="1:25" ht="6" customHeight="1">
      <c r="A76" s="95"/>
      <c r="B76" s="96"/>
      <c r="C76" s="97"/>
      <c r="D76" s="97"/>
      <c r="E76" s="96"/>
      <c r="F76" s="96"/>
      <c r="G76" s="96"/>
      <c r="H76" s="96"/>
      <c r="I76" s="96"/>
      <c r="J76" s="96"/>
      <c r="K76" s="5"/>
      <c r="L76" s="96"/>
      <c r="M76" s="96"/>
      <c r="N76" s="96"/>
      <c r="O76" s="96"/>
      <c r="P76" s="98"/>
      <c r="Q76" s="2"/>
      <c r="R76" s="5"/>
      <c r="S76" s="5">
        <f t="shared" si="33"/>
        <v>0</v>
      </c>
      <c r="T76" s="5">
        <f t="shared" si="41"/>
        <v>0</v>
      </c>
      <c r="U76" s="5"/>
      <c r="V76" s="5"/>
      <c r="W76" s="5"/>
      <c r="X76" s="5"/>
      <c r="Y76" s="44"/>
    </row>
    <row r="77" spans="1:25" ht="15" customHeight="1">
      <c r="A77" s="64">
        <f>$A$58+1</f>
        <v>7</v>
      </c>
      <c r="B77" s="65"/>
      <c r="C77" s="65"/>
      <c r="D77" s="66" t="s">
        <v>139</v>
      </c>
      <c r="E77" s="66"/>
      <c r="F77" s="66"/>
      <c r="G77" s="66"/>
      <c r="H77" s="66"/>
      <c r="I77" s="66"/>
      <c r="J77" s="66"/>
      <c r="K77" s="67"/>
      <c r="L77" s="66"/>
      <c r="M77" s="66"/>
      <c r="N77" s="66"/>
      <c r="O77" s="66"/>
      <c r="P77" s="68">
        <f>P87</f>
        <v>0</v>
      </c>
      <c r="Q77" s="2"/>
      <c r="R77" s="5"/>
      <c r="S77" s="5">
        <f t="shared" si="33"/>
        <v>7</v>
      </c>
      <c r="T77" s="5">
        <f t="shared" si="41"/>
        <v>0</v>
      </c>
      <c r="U77" s="5"/>
      <c r="V77" s="5"/>
      <c r="W77" s="5"/>
      <c r="X77" s="5"/>
      <c r="Y77" s="44"/>
    </row>
    <row r="78" spans="1:25" ht="26.25" customHeight="1">
      <c r="A78" s="99" t="str">
        <f t="shared" ref="A78:A85" si="42">CONCATENATE($A$77,".", ROW(A1))</f>
        <v>7.1</v>
      </c>
      <c r="B78" s="70">
        <v>83766</v>
      </c>
      <c r="C78" s="100" t="s">
        <v>0</v>
      </c>
      <c r="D78" s="72" t="s">
        <v>57</v>
      </c>
      <c r="E78" s="73" t="s">
        <v>50</v>
      </c>
      <c r="F78" s="43"/>
      <c r="G78" s="74"/>
      <c r="H78" s="74">
        <v>25.49</v>
      </c>
      <c r="I78" s="74">
        <v>20.81</v>
      </c>
      <c r="J78" s="75">
        <f>SUM(H78:I78)</f>
        <v>46.3</v>
      </c>
      <c r="K78" s="76">
        <v>0.2215</v>
      </c>
      <c r="L78" s="77">
        <f t="shared" ref="L78:L85" si="43">IFERROR(IF(K78="-",(ROUND(J78,2)),(ROUND(J78*(1+K78),2))),"-")</f>
        <v>56.56</v>
      </c>
      <c r="M78" s="77"/>
      <c r="N78" s="77">
        <f t="shared" ref="N78:N85" si="44">IF(AND($G78=0,$I78=0),$P78,IF(H78=0,0,IF($K78&lt;&gt;"-",IFERROR(TRUNC(TRUNC((H78*(1+$K78)),2)*$F78,2),0),IFERROR(TRUNC(H78*$F78,2),0))))</f>
        <v>0</v>
      </c>
      <c r="O78" s="77">
        <f>IF(I78=0,0,P78-N78-M78)</f>
        <v>0</v>
      </c>
      <c r="P78" s="74">
        <f t="shared" ref="P78:P85" si="45">IFERROR(ROUND(ROUND(L78,2)*ROUND(F78,2),2),0)</f>
        <v>0</v>
      </c>
      <c r="Q78" s="1"/>
      <c r="R78" s="96"/>
      <c r="S78" s="5" t="str">
        <f t="shared" si="33"/>
        <v>7.1</v>
      </c>
      <c r="T78" s="5" t="b">
        <f t="shared" si="41"/>
        <v>0</v>
      </c>
      <c r="U78" s="96"/>
      <c r="V78" s="96"/>
      <c r="W78" s="96"/>
      <c r="X78" s="96"/>
      <c r="Y78" s="101"/>
    </row>
    <row r="79" spans="1:25" ht="37.5" customHeight="1">
      <c r="A79" s="99" t="str">
        <f t="shared" si="42"/>
        <v>7.2</v>
      </c>
      <c r="B79" s="102">
        <v>99839</v>
      </c>
      <c r="C79" s="100" t="s">
        <v>0</v>
      </c>
      <c r="D79" s="72" t="s">
        <v>89</v>
      </c>
      <c r="E79" s="73" t="s">
        <v>48</v>
      </c>
      <c r="F79" s="43"/>
      <c r="G79" s="74"/>
      <c r="H79" s="74">
        <v>213.46</v>
      </c>
      <c r="I79" s="74">
        <v>276.24</v>
      </c>
      <c r="J79" s="75">
        <f t="shared" ref="J79:J85" si="46">SUM(H79:I79)</f>
        <v>489.70000000000005</v>
      </c>
      <c r="K79" s="76">
        <v>0.2215</v>
      </c>
      <c r="L79" s="77">
        <f t="shared" si="43"/>
        <v>598.16999999999996</v>
      </c>
      <c r="M79" s="77"/>
      <c r="N79" s="77">
        <f t="shared" si="44"/>
        <v>0</v>
      </c>
      <c r="O79" s="77">
        <f t="shared" ref="O79:O85" si="47">IF(I79=0,0,P79-N79-M79)</f>
        <v>0</v>
      </c>
      <c r="P79" s="74">
        <f t="shared" si="45"/>
        <v>0</v>
      </c>
      <c r="Q79" s="1"/>
      <c r="R79" s="96"/>
      <c r="S79" s="5" t="str">
        <f t="shared" si="33"/>
        <v>7.2</v>
      </c>
      <c r="T79" s="5" t="b">
        <f t="shared" si="41"/>
        <v>0</v>
      </c>
      <c r="U79" s="96"/>
      <c r="V79" s="96"/>
      <c r="W79" s="96"/>
      <c r="X79" s="96"/>
      <c r="Y79" s="101"/>
    </row>
    <row r="80" spans="1:25" ht="26.25" customHeight="1">
      <c r="A80" s="99" t="str">
        <f t="shared" si="42"/>
        <v>7.3</v>
      </c>
      <c r="B80" s="102">
        <v>99855</v>
      </c>
      <c r="C80" s="100" t="s">
        <v>0</v>
      </c>
      <c r="D80" s="72" t="s">
        <v>103</v>
      </c>
      <c r="E80" s="73" t="s">
        <v>48</v>
      </c>
      <c r="F80" s="43"/>
      <c r="G80" s="74"/>
      <c r="H80" s="74">
        <v>34.99</v>
      </c>
      <c r="I80" s="74">
        <v>71.47</v>
      </c>
      <c r="J80" s="75">
        <f t="shared" si="46"/>
        <v>106.46000000000001</v>
      </c>
      <c r="K80" s="76">
        <v>0.2215</v>
      </c>
      <c r="L80" s="77">
        <f t="shared" si="43"/>
        <v>130.04</v>
      </c>
      <c r="M80" s="77"/>
      <c r="N80" s="77">
        <f t="shared" si="44"/>
        <v>0</v>
      </c>
      <c r="O80" s="77">
        <f t="shared" si="47"/>
        <v>0</v>
      </c>
      <c r="P80" s="74">
        <f t="shared" si="45"/>
        <v>0</v>
      </c>
      <c r="Q80" s="1"/>
      <c r="R80" s="96"/>
      <c r="S80" s="5" t="str">
        <f t="shared" si="33"/>
        <v>7.3</v>
      </c>
      <c r="T80" s="5" t="b">
        <f t="shared" si="41"/>
        <v>0</v>
      </c>
      <c r="U80" s="96"/>
      <c r="V80" s="96"/>
      <c r="W80" s="96"/>
      <c r="X80" s="96"/>
      <c r="Y80" s="101"/>
    </row>
    <row r="81" spans="1:25" ht="26.25" customHeight="1">
      <c r="A81" s="99" t="str">
        <f t="shared" si="42"/>
        <v>7.4</v>
      </c>
      <c r="B81" s="102">
        <v>4777</v>
      </c>
      <c r="C81" s="100" t="s">
        <v>0</v>
      </c>
      <c r="D81" s="72" t="s">
        <v>59</v>
      </c>
      <c r="E81" s="73" t="s">
        <v>53</v>
      </c>
      <c r="F81" s="43"/>
      <c r="G81" s="74"/>
      <c r="H81" s="74">
        <v>0</v>
      </c>
      <c r="I81" s="74">
        <v>9.23</v>
      </c>
      <c r="J81" s="75">
        <f t="shared" si="46"/>
        <v>9.23</v>
      </c>
      <c r="K81" s="76">
        <v>0.13700000000000001</v>
      </c>
      <c r="L81" s="77">
        <f t="shared" si="43"/>
        <v>10.49</v>
      </c>
      <c r="M81" s="77"/>
      <c r="N81" s="77">
        <f t="shared" si="44"/>
        <v>0</v>
      </c>
      <c r="O81" s="77">
        <f t="shared" si="47"/>
        <v>0</v>
      </c>
      <c r="P81" s="74">
        <f t="shared" si="45"/>
        <v>0</v>
      </c>
      <c r="Q81" s="1"/>
      <c r="R81" s="96"/>
      <c r="S81" s="5" t="str">
        <f t="shared" si="33"/>
        <v>7.4</v>
      </c>
      <c r="T81" s="5" t="b">
        <f t="shared" si="41"/>
        <v>0</v>
      </c>
      <c r="U81" s="96"/>
      <c r="V81" s="96"/>
      <c r="W81" s="96"/>
      <c r="X81" s="96"/>
      <c r="Y81" s="101"/>
    </row>
    <row r="82" spans="1:25" ht="26.25" customHeight="1">
      <c r="A82" s="99" t="str">
        <f t="shared" si="42"/>
        <v>7.5</v>
      </c>
      <c r="B82" s="102">
        <v>43082</v>
      </c>
      <c r="C82" s="100" t="s">
        <v>0</v>
      </c>
      <c r="D82" s="72" t="s">
        <v>100</v>
      </c>
      <c r="E82" s="73" t="s">
        <v>53</v>
      </c>
      <c r="F82" s="43"/>
      <c r="G82" s="74"/>
      <c r="H82" s="74">
        <v>0</v>
      </c>
      <c r="I82" s="74">
        <v>11.5</v>
      </c>
      <c r="J82" s="75">
        <f t="shared" si="46"/>
        <v>11.5</v>
      </c>
      <c r="K82" s="76">
        <v>0.13700000000000001</v>
      </c>
      <c r="L82" s="77">
        <f t="shared" si="43"/>
        <v>13.08</v>
      </c>
      <c r="M82" s="77"/>
      <c r="N82" s="77">
        <f t="shared" si="44"/>
        <v>0</v>
      </c>
      <c r="O82" s="77">
        <f t="shared" si="47"/>
        <v>0</v>
      </c>
      <c r="P82" s="74">
        <f t="shared" si="45"/>
        <v>0</v>
      </c>
      <c r="Q82" s="1"/>
      <c r="R82" s="96"/>
      <c r="S82" s="5" t="str">
        <f t="shared" si="33"/>
        <v>7.5</v>
      </c>
      <c r="T82" s="5" t="b">
        <f t="shared" si="41"/>
        <v>0</v>
      </c>
      <c r="U82" s="96"/>
      <c r="V82" s="96"/>
      <c r="W82" s="96"/>
      <c r="X82" s="96"/>
      <c r="Y82" s="101"/>
    </row>
    <row r="83" spans="1:25" ht="26.25" customHeight="1">
      <c r="A83" s="99" t="str">
        <f t="shared" si="42"/>
        <v>7.6</v>
      </c>
      <c r="B83" s="102" t="s">
        <v>126</v>
      </c>
      <c r="C83" s="100" t="s">
        <v>85</v>
      </c>
      <c r="D83" s="72" t="s">
        <v>127</v>
      </c>
      <c r="E83" s="73" t="s">
        <v>53</v>
      </c>
      <c r="F83" s="43"/>
      <c r="G83" s="74"/>
      <c r="H83" s="74">
        <v>0</v>
      </c>
      <c r="I83" s="74">
        <v>10.99</v>
      </c>
      <c r="J83" s="75">
        <f t="shared" si="46"/>
        <v>10.99</v>
      </c>
      <c r="K83" s="76">
        <v>0.13700000000000001</v>
      </c>
      <c r="L83" s="77">
        <f t="shared" si="43"/>
        <v>12.5</v>
      </c>
      <c r="M83" s="77"/>
      <c r="N83" s="77">
        <f t="shared" si="44"/>
        <v>0</v>
      </c>
      <c r="O83" s="77">
        <f t="shared" si="47"/>
        <v>0</v>
      </c>
      <c r="P83" s="74">
        <f t="shared" si="45"/>
        <v>0</v>
      </c>
      <c r="Q83" s="1"/>
      <c r="R83" s="96"/>
      <c r="S83" s="5" t="str">
        <f t="shared" si="33"/>
        <v>7.6</v>
      </c>
      <c r="T83" s="5" t="b">
        <f t="shared" ref="T83:T85" si="48">IF(I83=0,P83-N83)</f>
        <v>0</v>
      </c>
      <c r="U83" s="96"/>
      <c r="V83" s="96"/>
      <c r="W83" s="96"/>
      <c r="X83" s="96"/>
      <c r="Y83" s="101"/>
    </row>
    <row r="84" spans="1:25" ht="37.5" customHeight="1">
      <c r="A84" s="99" t="str">
        <f t="shared" si="42"/>
        <v>7.7</v>
      </c>
      <c r="B84" s="102" t="s">
        <v>128</v>
      </c>
      <c r="C84" s="100" t="s">
        <v>85</v>
      </c>
      <c r="D84" s="72" t="s">
        <v>129</v>
      </c>
      <c r="E84" s="73" t="s">
        <v>53</v>
      </c>
      <c r="F84" s="43"/>
      <c r="G84" s="74"/>
      <c r="H84" s="74">
        <v>10.77</v>
      </c>
      <c r="I84" s="74">
        <v>0.48</v>
      </c>
      <c r="J84" s="75">
        <f t="shared" si="46"/>
        <v>11.25</v>
      </c>
      <c r="K84" s="76">
        <v>0.2215</v>
      </c>
      <c r="L84" s="77">
        <f t="shared" si="43"/>
        <v>13.74</v>
      </c>
      <c r="M84" s="77"/>
      <c r="N84" s="77">
        <f t="shared" si="44"/>
        <v>0</v>
      </c>
      <c r="O84" s="77">
        <f t="shared" si="47"/>
        <v>0</v>
      </c>
      <c r="P84" s="74">
        <f t="shared" si="45"/>
        <v>0</v>
      </c>
      <c r="Q84" s="1"/>
      <c r="R84" s="96"/>
      <c r="S84" s="5" t="str">
        <f t="shared" si="33"/>
        <v>7.7</v>
      </c>
      <c r="T84" s="5" t="b">
        <f t="shared" si="48"/>
        <v>0</v>
      </c>
      <c r="U84" s="96"/>
      <c r="V84" s="96"/>
      <c r="W84" s="96"/>
      <c r="X84" s="96"/>
      <c r="Y84" s="101"/>
    </row>
    <row r="85" spans="1:25" ht="26.25" customHeight="1">
      <c r="A85" s="99" t="str">
        <f t="shared" si="42"/>
        <v>7.8</v>
      </c>
      <c r="B85" s="102">
        <v>226</v>
      </c>
      <c r="C85" s="100" t="s">
        <v>4</v>
      </c>
      <c r="D85" s="72" t="s">
        <v>135</v>
      </c>
      <c r="E85" s="73" t="s">
        <v>53</v>
      </c>
      <c r="F85" s="43"/>
      <c r="G85" s="74"/>
      <c r="H85" s="74">
        <v>0</v>
      </c>
      <c r="I85" s="74">
        <v>9.33</v>
      </c>
      <c r="J85" s="75">
        <f t="shared" si="46"/>
        <v>9.33</v>
      </c>
      <c r="K85" s="76">
        <v>0.13700000000000001</v>
      </c>
      <c r="L85" s="77">
        <f t="shared" si="43"/>
        <v>10.61</v>
      </c>
      <c r="M85" s="77"/>
      <c r="N85" s="77">
        <f t="shared" si="44"/>
        <v>0</v>
      </c>
      <c r="O85" s="77">
        <f t="shared" si="47"/>
        <v>0</v>
      </c>
      <c r="P85" s="74">
        <f t="shared" si="45"/>
        <v>0</v>
      </c>
      <c r="Q85" s="1"/>
      <c r="R85" s="96"/>
      <c r="S85" s="5" t="str">
        <f t="shared" si="33"/>
        <v>7.8</v>
      </c>
      <c r="T85" s="5" t="b">
        <f t="shared" si="48"/>
        <v>0</v>
      </c>
      <c r="U85" s="96"/>
      <c r="V85" s="96"/>
      <c r="W85" s="96"/>
      <c r="X85" s="96"/>
      <c r="Y85" s="101"/>
    </row>
    <row r="86" spans="1:25" ht="6" customHeight="1">
      <c r="A86" s="80"/>
      <c r="B86" s="80"/>
      <c r="C86" s="80"/>
      <c r="D86" s="104"/>
      <c r="E86" s="79"/>
      <c r="F86" s="105"/>
      <c r="G86" s="106"/>
      <c r="H86" s="106"/>
      <c r="I86" s="106"/>
      <c r="J86" s="85"/>
      <c r="K86" s="107"/>
      <c r="L86" s="87"/>
      <c r="M86" s="87"/>
      <c r="N86" s="87"/>
      <c r="O86" s="87"/>
      <c r="P86" s="88"/>
      <c r="Q86" s="1"/>
      <c r="R86" s="96"/>
      <c r="S86" s="5">
        <f t="shared" si="33"/>
        <v>0</v>
      </c>
      <c r="T86" s="5">
        <f t="shared" ref="T86:T102" si="49">IF(I86=0,P86-N86)</f>
        <v>0</v>
      </c>
      <c r="U86" s="96"/>
      <c r="V86" s="96"/>
      <c r="W86" s="96"/>
      <c r="X86" s="96"/>
      <c r="Y86" s="101"/>
    </row>
    <row r="87" spans="1:25" ht="15" customHeight="1">
      <c r="A87" s="89"/>
      <c r="B87" s="90"/>
      <c r="C87" s="90"/>
      <c r="D87" s="90"/>
      <c r="E87" s="91"/>
      <c r="F87" s="91"/>
      <c r="G87" s="91"/>
      <c r="H87" s="91"/>
      <c r="I87" s="91"/>
      <c r="J87" s="91"/>
      <c r="K87" s="67"/>
      <c r="L87" s="92" t="str">
        <f>CONCATENATE("Subtotal ",D77)</f>
        <v>Subtotal RECOMPOSIÇÃO DE ESTRUTURA METÁLICA</v>
      </c>
      <c r="M87" s="93"/>
      <c r="N87" s="93">
        <f>SUM(N78:N86)</f>
        <v>0</v>
      </c>
      <c r="O87" s="93">
        <f>SUM(O78:O86)</f>
        <v>0</v>
      </c>
      <c r="P87" s="94">
        <f>SUM(P78:P86)</f>
        <v>0</v>
      </c>
      <c r="Q87" s="4"/>
      <c r="R87" s="5">
        <v>1</v>
      </c>
      <c r="S87" s="5"/>
      <c r="T87" s="5">
        <f t="shared" si="49"/>
        <v>0</v>
      </c>
      <c r="U87" s="78">
        <f>SUM(N87:O87)</f>
        <v>0</v>
      </c>
      <c r="V87" s="5" t="str">
        <f>IF(U87&lt;&gt;P87,"erro","ok")</f>
        <v>ok</v>
      </c>
      <c r="W87" s="5"/>
      <c r="X87" s="5"/>
      <c r="Y87" s="44"/>
    </row>
    <row r="88" spans="1:25" ht="6" customHeight="1">
      <c r="A88" s="95"/>
      <c r="B88" s="96"/>
      <c r="C88" s="97"/>
      <c r="D88" s="97"/>
      <c r="E88" s="96"/>
      <c r="F88" s="96"/>
      <c r="G88" s="96"/>
      <c r="H88" s="96"/>
      <c r="I88" s="96"/>
      <c r="J88" s="96"/>
      <c r="K88" s="5"/>
      <c r="L88" s="96"/>
      <c r="M88" s="96"/>
      <c r="N88" s="96"/>
      <c r="O88" s="96"/>
      <c r="P88" s="98"/>
      <c r="Q88" s="2"/>
      <c r="R88" s="5"/>
      <c r="S88" s="5">
        <f t="shared" si="33"/>
        <v>0</v>
      </c>
      <c r="T88" s="5">
        <f t="shared" si="49"/>
        <v>0</v>
      </c>
      <c r="U88" s="5"/>
      <c r="V88" s="5"/>
      <c r="W88" s="5"/>
      <c r="X88" s="5"/>
      <c r="Y88" s="44"/>
    </row>
    <row r="89" spans="1:25" ht="15" customHeight="1">
      <c r="A89" s="64">
        <f>$A$77+1</f>
        <v>8</v>
      </c>
      <c r="B89" s="65"/>
      <c r="C89" s="65"/>
      <c r="D89" s="66" t="s">
        <v>140</v>
      </c>
      <c r="E89" s="66"/>
      <c r="F89" s="66"/>
      <c r="G89" s="66"/>
      <c r="H89" s="66"/>
      <c r="I89" s="66"/>
      <c r="J89" s="66"/>
      <c r="K89" s="67"/>
      <c r="L89" s="66"/>
      <c r="M89" s="66"/>
      <c r="N89" s="66"/>
      <c r="O89" s="66"/>
      <c r="P89" s="68">
        <f>P104</f>
        <v>0</v>
      </c>
      <c r="Q89" s="2"/>
      <c r="R89" s="5"/>
      <c r="S89" s="5">
        <f t="shared" si="33"/>
        <v>8</v>
      </c>
      <c r="T89" s="5">
        <f t="shared" si="49"/>
        <v>0</v>
      </c>
      <c r="U89" s="5"/>
      <c r="V89" s="5"/>
      <c r="W89" s="5"/>
      <c r="X89" s="5"/>
      <c r="Y89" s="44"/>
    </row>
    <row r="90" spans="1:25" ht="26.25" customHeight="1">
      <c r="A90" s="99" t="str">
        <f t="shared" ref="A90:A102" si="50">CONCATENATE($A$89,".", ROW(A1))</f>
        <v>8.1</v>
      </c>
      <c r="B90" s="70">
        <v>92265</v>
      </c>
      <c r="C90" s="100" t="s">
        <v>0</v>
      </c>
      <c r="D90" s="72" t="s">
        <v>63</v>
      </c>
      <c r="E90" s="73" t="s">
        <v>55</v>
      </c>
      <c r="F90" s="43"/>
      <c r="G90" s="74"/>
      <c r="H90" s="74">
        <v>33.6</v>
      </c>
      <c r="I90" s="74">
        <v>98.75</v>
      </c>
      <c r="J90" s="75">
        <f>SUM(H90:I90)</f>
        <v>132.35</v>
      </c>
      <c r="K90" s="76">
        <v>0.2215</v>
      </c>
      <c r="L90" s="77">
        <f t="shared" ref="L90:L102" si="51">IFERROR(IF(K90="-",(ROUND(J90,2)),(ROUND(J90*(1+K90),2))),"-")</f>
        <v>161.66999999999999</v>
      </c>
      <c r="M90" s="77"/>
      <c r="N90" s="77">
        <f t="shared" ref="N90:N102" si="52">IF(AND($G90=0,$I90=0),$P90,IF(H90=0,0,IF($K90&lt;&gt;"-",IFERROR(TRUNC(TRUNC((H90*(1+$K90)),2)*$F90,2),0),IFERROR(TRUNC(H90*$F90,2),0))))</f>
        <v>0</v>
      </c>
      <c r="O90" s="77">
        <f>IF(I90=0,0,P90-N90-M90)</f>
        <v>0</v>
      </c>
      <c r="P90" s="74">
        <f t="shared" ref="P90:P102" si="53">IFERROR(ROUND(ROUND(L90,2)*ROUND(F90,2),2),0)</f>
        <v>0</v>
      </c>
      <c r="Q90" s="1"/>
      <c r="R90" s="96"/>
      <c r="S90" s="5" t="str">
        <f t="shared" si="33"/>
        <v>8.1</v>
      </c>
      <c r="T90" s="5" t="b">
        <f t="shared" si="49"/>
        <v>0</v>
      </c>
      <c r="U90" s="96"/>
      <c r="V90" s="96"/>
      <c r="W90" s="96"/>
      <c r="X90" s="96"/>
      <c r="Y90" s="101"/>
    </row>
    <row r="91" spans="1:25" ht="37.5" customHeight="1">
      <c r="A91" s="99" t="str">
        <f t="shared" si="50"/>
        <v>8.2</v>
      </c>
      <c r="B91" s="102">
        <v>92443</v>
      </c>
      <c r="C91" s="100" t="s">
        <v>0</v>
      </c>
      <c r="D91" s="72" t="s">
        <v>60</v>
      </c>
      <c r="E91" s="73" t="s">
        <v>55</v>
      </c>
      <c r="F91" s="43"/>
      <c r="G91" s="74"/>
      <c r="H91" s="74">
        <v>17.88</v>
      </c>
      <c r="I91" s="74">
        <v>38.130000000000003</v>
      </c>
      <c r="J91" s="75">
        <f t="shared" ref="J91:J102" si="54">SUM(H91:I91)</f>
        <v>56.010000000000005</v>
      </c>
      <c r="K91" s="76">
        <v>0.2215</v>
      </c>
      <c r="L91" s="77">
        <f t="shared" si="51"/>
        <v>68.42</v>
      </c>
      <c r="M91" s="77"/>
      <c r="N91" s="77">
        <f t="shared" si="52"/>
        <v>0</v>
      </c>
      <c r="O91" s="77">
        <f t="shared" ref="O91:O102" si="55">IF(I91=0,0,P91-N91-M91)</f>
        <v>0</v>
      </c>
      <c r="P91" s="74">
        <f t="shared" si="53"/>
        <v>0</v>
      </c>
      <c r="Q91" s="1"/>
      <c r="R91" s="96"/>
      <c r="S91" s="5" t="str">
        <f t="shared" si="33"/>
        <v>8.2</v>
      </c>
      <c r="T91" s="5" t="b">
        <f t="shared" si="49"/>
        <v>0</v>
      </c>
      <c r="U91" s="96"/>
      <c r="V91" s="96"/>
      <c r="W91" s="96"/>
      <c r="X91" s="96"/>
      <c r="Y91" s="101"/>
    </row>
    <row r="92" spans="1:25" ht="26.25" customHeight="1">
      <c r="A92" s="99" t="str">
        <f t="shared" si="50"/>
        <v>8.3</v>
      </c>
      <c r="B92" s="102">
        <v>2788</v>
      </c>
      <c r="C92" s="100" t="s">
        <v>0</v>
      </c>
      <c r="D92" s="72" t="s">
        <v>105</v>
      </c>
      <c r="E92" s="73" t="s">
        <v>48</v>
      </c>
      <c r="F92" s="43"/>
      <c r="G92" s="74"/>
      <c r="H92" s="74">
        <v>0</v>
      </c>
      <c r="I92" s="74">
        <v>344.1</v>
      </c>
      <c r="J92" s="75">
        <f t="shared" si="54"/>
        <v>344.1</v>
      </c>
      <c r="K92" s="76">
        <v>0.13700000000000001</v>
      </c>
      <c r="L92" s="77">
        <f t="shared" si="51"/>
        <v>391.24</v>
      </c>
      <c r="M92" s="77"/>
      <c r="N92" s="77">
        <f t="shared" si="52"/>
        <v>0</v>
      </c>
      <c r="O92" s="77">
        <f t="shared" si="55"/>
        <v>0</v>
      </c>
      <c r="P92" s="74">
        <f t="shared" si="53"/>
        <v>0</v>
      </c>
      <c r="Q92" s="1"/>
      <c r="R92" s="96"/>
      <c r="S92" s="5" t="str">
        <f t="shared" si="33"/>
        <v>8.3</v>
      </c>
      <c r="T92" s="5" t="b">
        <f t="shared" si="49"/>
        <v>0</v>
      </c>
      <c r="U92" s="96"/>
      <c r="V92" s="96"/>
      <c r="W92" s="96"/>
      <c r="X92" s="96"/>
      <c r="Y92" s="101"/>
    </row>
    <row r="93" spans="1:25" ht="26.25" customHeight="1">
      <c r="A93" s="99" t="str">
        <f t="shared" si="50"/>
        <v>8.4</v>
      </c>
      <c r="B93" s="102">
        <v>4415</v>
      </c>
      <c r="C93" s="100" t="s">
        <v>0</v>
      </c>
      <c r="D93" s="72" t="s">
        <v>96</v>
      </c>
      <c r="E93" s="73" t="s">
        <v>48</v>
      </c>
      <c r="F93" s="43"/>
      <c r="G93" s="74"/>
      <c r="H93" s="74">
        <v>0</v>
      </c>
      <c r="I93" s="74">
        <v>3.85</v>
      </c>
      <c r="J93" s="75">
        <f t="shared" si="54"/>
        <v>3.85</v>
      </c>
      <c r="K93" s="76">
        <v>0.13700000000000001</v>
      </c>
      <c r="L93" s="77">
        <f t="shared" si="51"/>
        <v>4.38</v>
      </c>
      <c r="M93" s="77"/>
      <c r="N93" s="77">
        <f t="shared" si="52"/>
        <v>0</v>
      </c>
      <c r="O93" s="77">
        <f t="shared" si="55"/>
        <v>0</v>
      </c>
      <c r="P93" s="74">
        <f t="shared" si="53"/>
        <v>0</v>
      </c>
      <c r="Q93" s="1"/>
      <c r="R93" s="96"/>
      <c r="S93" s="5" t="str">
        <f t="shared" si="33"/>
        <v>8.4</v>
      </c>
      <c r="T93" s="5" t="b">
        <f t="shared" si="49"/>
        <v>0</v>
      </c>
      <c r="U93" s="96"/>
      <c r="V93" s="96"/>
      <c r="W93" s="96"/>
      <c r="X93" s="96"/>
      <c r="Y93" s="101"/>
    </row>
    <row r="94" spans="1:25" ht="26.25" customHeight="1">
      <c r="A94" s="99" t="str">
        <f t="shared" si="50"/>
        <v>8.5</v>
      </c>
      <c r="B94" s="102">
        <v>4417</v>
      </c>
      <c r="C94" s="100" t="s">
        <v>0</v>
      </c>
      <c r="D94" s="72" t="s">
        <v>97</v>
      </c>
      <c r="E94" s="73" t="s">
        <v>48</v>
      </c>
      <c r="F94" s="43"/>
      <c r="G94" s="74"/>
      <c r="H94" s="74">
        <v>0</v>
      </c>
      <c r="I94" s="74">
        <v>5.54</v>
      </c>
      <c r="J94" s="75">
        <f t="shared" si="54"/>
        <v>5.54</v>
      </c>
      <c r="K94" s="76">
        <v>0.13700000000000001</v>
      </c>
      <c r="L94" s="77">
        <f t="shared" si="51"/>
        <v>6.3</v>
      </c>
      <c r="M94" s="77"/>
      <c r="N94" s="77">
        <f t="shared" si="52"/>
        <v>0</v>
      </c>
      <c r="O94" s="77">
        <f t="shared" si="55"/>
        <v>0</v>
      </c>
      <c r="P94" s="74">
        <f t="shared" si="53"/>
        <v>0</v>
      </c>
      <c r="Q94" s="1"/>
      <c r="R94" s="96"/>
      <c r="S94" s="5" t="str">
        <f t="shared" si="33"/>
        <v>8.5</v>
      </c>
      <c r="T94" s="5" t="b">
        <f t="shared" si="49"/>
        <v>0</v>
      </c>
      <c r="U94" s="96"/>
      <c r="V94" s="96"/>
      <c r="W94" s="96"/>
      <c r="X94" s="96"/>
      <c r="Y94" s="101"/>
    </row>
    <row r="95" spans="1:25" ht="26.25" customHeight="1">
      <c r="A95" s="99" t="str">
        <f t="shared" si="50"/>
        <v>8.6</v>
      </c>
      <c r="B95" s="102">
        <v>20206</v>
      </c>
      <c r="C95" s="100" t="s">
        <v>0</v>
      </c>
      <c r="D95" s="72" t="s">
        <v>113</v>
      </c>
      <c r="E95" s="73" t="s">
        <v>48</v>
      </c>
      <c r="F95" s="43"/>
      <c r="G95" s="74"/>
      <c r="H95" s="74">
        <v>0</v>
      </c>
      <c r="I95" s="74">
        <v>7</v>
      </c>
      <c r="J95" s="75">
        <f t="shared" si="54"/>
        <v>7</v>
      </c>
      <c r="K95" s="76">
        <v>0.13700000000000001</v>
      </c>
      <c r="L95" s="77">
        <f t="shared" si="51"/>
        <v>7.96</v>
      </c>
      <c r="M95" s="77"/>
      <c r="N95" s="77">
        <f t="shared" si="52"/>
        <v>0</v>
      </c>
      <c r="O95" s="77">
        <f t="shared" si="55"/>
        <v>0</v>
      </c>
      <c r="P95" s="74">
        <f t="shared" si="53"/>
        <v>0</v>
      </c>
      <c r="Q95" s="1"/>
      <c r="R95" s="96"/>
      <c r="S95" s="5" t="str">
        <f t="shared" si="33"/>
        <v>8.6</v>
      </c>
      <c r="T95" s="5" t="b">
        <f t="shared" si="49"/>
        <v>0</v>
      </c>
      <c r="U95" s="96"/>
      <c r="V95" s="96"/>
      <c r="W95" s="96"/>
      <c r="X95" s="96"/>
      <c r="Y95" s="101"/>
    </row>
    <row r="96" spans="1:25" ht="26.25" customHeight="1">
      <c r="A96" s="99" t="str">
        <f t="shared" si="50"/>
        <v>8.7</v>
      </c>
      <c r="B96" s="102">
        <v>14280</v>
      </c>
      <c r="C96" s="100" t="s">
        <v>4</v>
      </c>
      <c r="D96" s="72" t="s">
        <v>130</v>
      </c>
      <c r="E96" s="73" t="s">
        <v>48</v>
      </c>
      <c r="F96" s="43"/>
      <c r="G96" s="74"/>
      <c r="H96" s="74">
        <v>0</v>
      </c>
      <c r="I96" s="74">
        <v>60.15</v>
      </c>
      <c r="J96" s="75">
        <f t="shared" si="54"/>
        <v>60.15</v>
      </c>
      <c r="K96" s="76">
        <v>0.13700000000000001</v>
      </c>
      <c r="L96" s="77">
        <f t="shared" si="51"/>
        <v>68.39</v>
      </c>
      <c r="M96" s="77"/>
      <c r="N96" s="77">
        <f t="shared" si="52"/>
        <v>0</v>
      </c>
      <c r="O96" s="77">
        <f t="shared" si="55"/>
        <v>0</v>
      </c>
      <c r="P96" s="74">
        <f t="shared" si="53"/>
        <v>0</v>
      </c>
      <c r="Q96" s="1"/>
      <c r="R96" s="96"/>
      <c r="S96" s="5" t="str">
        <f t="shared" si="33"/>
        <v>8.7</v>
      </c>
      <c r="T96" s="5" t="b">
        <f t="shared" si="49"/>
        <v>0</v>
      </c>
      <c r="U96" s="96"/>
      <c r="V96" s="96"/>
      <c r="W96" s="96"/>
      <c r="X96" s="96"/>
      <c r="Y96" s="101"/>
    </row>
    <row r="97" spans="1:25" ht="26.25" customHeight="1">
      <c r="A97" s="99" t="str">
        <f t="shared" si="50"/>
        <v>8.8</v>
      </c>
      <c r="B97" s="102" t="s">
        <v>131</v>
      </c>
      <c r="C97" s="100" t="s">
        <v>85</v>
      </c>
      <c r="D97" s="72" t="s">
        <v>132</v>
      </c>
      <c r="E97" s="73" t="s">
        <v>48</v>
      </c>
      <c r="F97" s="43"/>
      <c r="G97" s="74"/>
      <c r="H97" s="74">
        <v>0</v>
      </c>
      <c r="I97" s="74">
        <v>31.24</v>
      </c>
      <c r="J97" s="75">
        <f t="shared" si="54"/>
        <v>31.24</v>
      </c>
      <c r="K97" s="76">
        <v>0.13700000000000001</v>
      </c>
      <c r="L97" s="77">
        <f t="shared" si="51"/>
        <v>35.520000000000003</v>
      </c>
      <c r="M97" s="77"/>
      <c r="N97" s="77">
        <f t="shared" si="52"/>
        <v>0</v>
      </c>
      <c r="O97" s="77">
        <f t="shared" si="55"/>
        <v>0</v>
      </c>
      <c r="P97" s="74">
        <f t="shared" si="53"/>
        <v>0</v>
      </c>
      <c r="Q97" s="1"/>
      <c r="R97" s="96"/>
      <c r="S97" s="5" t="str">
        <f t="shared" si="33"/>
        <v>8.8</v>
      </c>
      <c r="T97" s="5" t="b">
        <f t="shared" si="49"/>
        <v>0</v>
      </c>
      <c r="U97" s="96"/>
      <c r="V97" s="96"/>
      <c r="W97" s="96"/>
      <c r="X97" s="96"/>
      <c r="Y97" s="101"/>
    </row>
    <row r="98" spans="1:25" ht="26.25" customHeight="1">
      <c r="A98" s="99" t="str">
        <f t="shared" si="50"/>
        <v>8.9</v>
      </c>
      <c r="B98" s="102">
        <v>40568</v>
      </c>
      <c r="C98" s="100" t="s">
        <v>0</v>
      </c>
      <c r="D98" s="72" t="s">
        <v>58</v>
      </c>
      <c r="E98" s="73" t="s">
        <v>53</v>
      </c>
      <c r="F98" s="43"/>
      <c r="G98" s="74"/>
      <c r="H98" s="74">
        <v>0</v>
      </c>
      <c r="I98" s="74">
        <v>15.27</v>
      </c>
      <c r="J98" s="75">
        <f t="shared" si="54"/>
        <v>15.27</v>
      </c>
      <c r="K98" s="76">
        <v>0.13700000000000001</v>
      </c>
      <c r="L98" s="77">
        <f t="shared" si="51"/>
        <v>17.36</v>
      </c>
      <c r="M98" s="77"/>
      <c r="N98" s="77">
        <f t="shared" si="52"/>
        <v>0</v>
      </c>
      <c r="O98" s="77">
        <f t="shared" si="55"/>
        <v>0</v>
      </c>
      <c r="P98" s="74">
        <f t="shared" si="53"/>
        <v>0</v>
      </c>
      <c r="Q98" s="1"/>
      <c r="R98" s="96"/>
      <c r="S98" s="5" t="str">
        <f t="shared" si="33"/>
        <v>8.9</v>
      </c>
      <c r="T98" s="5" t="b">
        <f t="shared" si="49"/>
        <v>0</v>
      </c>
      <c r="U98" s="96"/>
      <c r="V98" s="96"/>
      <c r="W98" s="96"/>
      <c r="X98" s="96"/>
      <c r="Y98" s="101"/>
    </row>
    <row r="99" spans="1:25" ht="26.25" customHeight="1">
      <c r="A99" s="99" t="str">
        <f t="shared" si="50"/>
        <v>8.10</v>
      </c>
      <c r="B99" s="102">
        <v>5062</v>
      </c>
      <c r="C99" s="100" t="s">
        <v>0</v>
      </c>
      <c r="D99" s="72" t="s">
        <v>77</v>
      </c>
      <c r="E99" s="73" t="s">
        <v>53</v>
      </c>
      <c r="F99" s="43"/>
      <c r="G99" s="74"/>
      <c r="H99" s="74">
        <v>0</v>
      </c>
      <c r="I99" s="74">
        <v>15.35</v>
      </c>
      <c r="J99" s="75">
        <f t="shared" si="54"/>
        <v>15.35</v>
      </c>
      <c r="K99" s="76">
        <v>0.13700000000000001</v>
      </c>
      <c r="L99" s="77">
        <f t="shared" si="51"/>
        <v>17.45</v>
      </c>
      <c r="M99" s="77"/>
      <c r="N99" s="77">
        <f t="shared" si="52"/>
        <v>0</v>
      </c>
      <c r="O99" s="77">
        <f t="shared" si="55"/>
        <v>0</v>
      </c>
      <c r="P99" s="74">
        <f t="shared" si="53"/>
        <v>0</v>
      </c>
      <c r="Q99" s="1"/>
      <c r="R99" s="96"/>
      <c r="S99" s="5" t="str">
        <f t="shared" si="33"/>
        <v>8.10</v>
      </c>
      <c r="T99" s="5" t="b">
        <f t="shared" si="49"/>
        <v>0</v>
      </c>
      <c r="U99" s="96"/>
      <c r="V99" s="96"/>
      <c r="W99" s="96"/>
      <c r="X99" s="96"/>
      <c r="Y99" s="101"/>
    </row>
    <row r="100" spans="1:25" ht="26.25" customHeight="1">
      <c r="A100" s="99" t="str">
        <f t="shared" si="50"/>
        <v>8.11</v>
      </c>
      <c r="B100" s="102">
        <v>5070</v>
      </c>
      <c r="C100" s="100" t="s">
        <v>0</v>
      </c>
      <c r="D100" s="72" t="s">
        <v>78</v>
      </c>
      <c r="E100" s="73" t="s">
        <v>53</v>
      </c>
      <c r="F100" s="43"/>
      <c r="G100" s="74"/>
      <c r="H100" s="74">
        <v>0</v>
      </c>
      <c r="I100" s="74">
        <v>15.62</v>
      </c>
      <c r="J100" s="75">
        <f t="shared" si="54"/>
        <v>15.62</v>
      </c>
      <c r="K100" s="76">
        <v>0.13700000000000001</v>
      </c>
      <c r="L100" s="77">
        <f t="shared" si="51"/>
        <v>17.760000000000002</v>
      </c>
      <c r="M100" s="77"/>
      <c r="N100" s="77">
        <f t="shared" si="52"/>
        <v>0</v>
      </c>
      <c r="O100" s="77">
        <f t="shared" si="55"/>
        <v>0</v>
      </c>
      <c r="P100" s="74">
        <f t="shared" si="53"/>
        <v>0</v>
      </c>
      <c r="Q100" s="1"/>
      <c r="R100" s="96"/>
      <c r="S100" s="5" t="str">
        <f t="shared" si="33"/>
        <v>8.11</v>
      </c>
      <c r="T100" s="5" t="b">
        <f t="shared" si="49"/>
        <v>0</v>
      </c>
      <c r="U100" s="96"/>
      <c r="V100" s="96"/>
      <c r="W100" s="96"/>
      <c r="X100" s="96"/>
      <c r="Y100" s="101"/>
    </row>
    <row r="101" spans="1:25" ht="26.25" customHeight="1">
      <c r="A101" s="99" t="str">
        <f t="shared" si="50"/>
        <v>8.12</v>
      </c>
      <c r="B101" s="102" t="s">
        <v>43</v>
      </c>
      <c r="C101" s="100" t="s">
        <v>2</v>
      </c>
      <c r="D101" s="72" t="s">
        <v>153</v>
      </c>
      <c r="E101" s="73" t="s">
        <v>55</v>
      </c>
      <c r="F101" s="43"/>
      <c r="G101" s="74"/>
      <c r="H101" s="74">
        <v>59.65</v>
      </c>
      <c r="I101" s="74">
        <v>0</v>
      </c>
      <c r="J101" s="75">
        <f t="shared" si="54"/>
        <v>59.65</v>
      </c>
      <c r="K101" s="76">
        <v>0.2215</v>
      </c>
      <c r="L101" s="77">
        <f t="shared" si="51"/>
        <v>72.86</v>
      </c>
      <c r="M101" s="77"/>
      <c r="N101" s="77">
        <f t="shared" si="52"/>
        <v>0</v>
      </c>
      <c r="O101" s="77">
        <f t="shared" si="55"/>
        <v>0</v>
      </c>
      <c r="P101" s="74">
        <f t="shared" si="53"/>
        <v>0</v>
      </c>
      <c r="Q101" s="1"/>
      <c r="R101" s="96"/>
      <c r="S101" s="5" t="str">
        <f t="shared" si="33"/>
        <v>8.12</v>
      </c>
      <c r="T101" s="5">
        <f t="shared" si="49"/>
        <v>0</v>
      </c>
      <c r="U101" s="96"/>
      <c r="V101" s="96"/>
      <c r="W101" s="96"/>
      <c r="X101" s="96"/>
      <c r="Y101" s="101"/>
    </row>
    <row r="102" spans="1:25" ht="26.25" customHeight="1">
      <c r="A102" s="99" t="str">
        <f t="shared" si="50"/>
        <v>8.13</v>
      </c>
      <c r="B102" s="102">
        <v>4335</v>
      </c>
      <c r="C102" s="100" t="s">
        <v>85</v>
      </c>
      <c r="D102" s="72" t="s">
        <v>104</v>
      </c>
      <c r="E102" s="73" t="s">
        <v>51</v>
      </c>
      <c r="F102" s="43"/>
      <c r="G102" s="74"/>
      <c r="H102" s="74">
        <v>0</v>
      </c>
      <c r="I102" s="74">
        <v>15.27</v>
      </c>
      <c r="J102" s="75">
        <f t="shared" si="54"/>
        <v>15.27</v>
      </c>
      <c r="K102" s="76">
        <v>0.13700000000000001</v>
      </c>
      <c r="L102" s="77">
        <f t="shared" si="51"/>
        <v>17.36</v>
      </c>
      <c r="M102" s="77"/>
      <c r="N102" s="77">
        <f t="shared" si="52"/>
        <v>0</v>
      </c>
      <c r="O102" s="77">
        <f t="shared" si="55"/>
        <v>0</v>
      </c>
      <c r="P102" s="74">
        <f t="shared" si="53"/>
        <v>0</v>
      </c>
      <c r="Q102" s="1"/>
      <c r="R102" s="96"/>
      <c r="S102" s="5" t="str">
        <f t="shared" si="33"/>
        <v>8.13</v>
      </c>
      <c r="T102" s="5" t="b">
        <f t="shared" si="49"/>
        <v>0</v>
      </c>
      <c r="U102" s="96"/>
      <c r="V102" s="96"/>
      <c r="W102" s="96"/>
      <c r="X102" s="96"/>
      <c r="Y102" s="101"/>
    </row>
    <row r="103" spans="1:25" ht="6" customHeight="1">
      <c r="A103" s="80"/>
      <c r="B103" s="80"/>
      <c r="C103" s="80"/>
      <c r="D103" s="104"/>
      <c r="E103" s="79"/>
      <c r="F103" s="105"/>
      <c r="G103" s="106"/>
      <c r="H103" s="106"/>
      <c r="I103" s="106"/>
      <c r="J103" s="85"/>
      <c r="K103" s="107"/>
      <c r="L103" s="87"/>
      <c r="M103" s="87"/>
      <c r="N103" s="87"/>
      <c r="O103" s="87"/>
      <c r="P103" s="88"/>
      <c r="Q103" s="1"/>
      <c r="R103" s="96"/>
      <c r="S103" s="5">
        <f t="shared" si="33"/>
        <v>0</v>
      </c>
      <c r="T103" s="5">
        <f t="shared" ref="T103:T114" si="56">IF(I103=0,P103-N103)</f>
        <v>0</v>
      </c>
      <c r="U103" s="96"/>
      <c r="V103" s="96"/>
      <c r="W103" s="96"/>
      <c r="X103" s="96"/>
      <c r="Y103" s="101"/>
    </row>
    <row r="104" spans="1:25" ht="15" customHeight="1">
      <c r="A104" s="89"/>
      <c r="B104" s="90"/>
      <c r="C104" s="90"/>
      <c r="D104" s="90"/>
      <c r="E104" s="91"/>
      <c r="F104" s="91"/>
      <c r="G104" s="91"/>
      <c r="H104" s="91"/>
      <c r="I104" s="91"/>
      <c r="J104" s="91"/>
      <c r="K104" s="67"/>
      <c r="L104" s="92" t="str">
        <f>CONCATENATE("Subtotal ",D89)</f>
        <v>Subtotal RECOMPOSIÇÃO DE ESTRUTURA MADEIRA</v>
      </c>
      <c r="M104" s="93"/>
      <c r="N104" s="93">
        <f>SUM(N90:N103)</f>
        <v>0</v>
      </c>
      <c r="O104" s="93">
        <f>SUM(O90:O103)</f>
        <v>0</v>
      </c>
      <c r="P104" s="94">
        <f>SUM(P90:P103)</f>
        <v>0</v>
      </c>
      <c r="Q104" s="4"/>
      <c r="R104" s="5">
        <v>1</v>
      </c>
      <c r="S104" s="5"/>
      <c r="T104" s="5">
        <f t="shared" si="56"/>
        <v>0</v>
      </c>
      <c r="U104" s="78">
        <f>SUM(N104:O104)</f>
        <v>0</v>
      </c>
      <c r="V104" s="5" t="str">
        <f>IF(U104&lt;&gt;P104,"erro","ok")</f>
        <v>ok</v>
      </c>
      <c r="W104" s="5"/>
      <c r="X104" s="5"/>
      <c r="Y104" s="44"/>
    </row>
    <row r="105" spans="1:25" ht="6" customHeight="1">
      <c r="A105" s="95"/>
      <c r="B105" s="96"/>
      <c r="C105" s="97"/>
      <c r="D105" s="97"/>
      <c r="E105" s="96"/>
      <c r="F105" s="96"/>
      <c r="G105" s="96"/>
      <c r="H105" s="96"/>
      <c r="I105" s="96"/>
      <c r="J105" s="96"/>
      <c r="K105" s="5"/>
      <c r="L105" s="96"/>
      <c r="M105" s="96"/>
      <c r="N105" s="96"/>
      <c r="O105" s="96"/>
      <c r="P105" s="98"/>
      <c r="Q105" s="2"/>
      <c r="R105" s="5"/>
      <c r="S105" s="5">
        <f t="shared" si="33"/>
        <v>0</v>
      </c>
      <c r="T105" s="5">
        <f t="shared" si="56"/>
        <v>0</v>
      </c>
      <c r="U105" s="5"/>
      <c r="V105" s="5"/>
      <c r="W105" s="5"/>
      <c r="X105" s="5"/>
      <c r="Y105" s="44"/>
    </row>
    <row r="106" spans="1:25" ht="15" customHeight="1">
      <c r="A106" s="64">
        <f>$A$89+1</f>
        <v>9</v>
      </c>
      <c r="B106" s="65"/>
      <c r="C106" s="65"/>
      <c r="D106" s="66" t="s">
        <v>141</v>
      </c>
      <c r="E106" s="66"/>
      <c r="F106" s="66"/>
      <c r="G106" s="66"/>
      <c r="H106" s="66"/>
      <c r="I106" s="66"/>
      <c r="J106" s="66"/>
      <c r="K106" s="67"/>
      <c r="L106" s="66"/>
      <c r="M106" s="66"/>
      <c r="N106" s="66"/>
      <c r="O106" s="66"/>
      <c r="P106" s="68">
        <f>P116</f>
        <v>0</v>
      </c>
      <c r="Q106" s="2"/>
      <c r="R106" s="5"/>
      <c r="S106" s="5">
        <f t="shared" si="33"/>
        <v>9</v>
      </c>
      <c r="T106" s="5">
        <f t="shared" si="56"/>
        <v>0</v>
      </c>
      <c r="U106" s="5"/>
      <c r="V106" s="5"/>
      <c r="W106" s="5"/>
      <c r="X106" s="5"/>
      <c r="Y106" s="44"/>
    </row>
    <row r="107" spans="1:25" ht="26.25" customHeight="1">
      <c r="A107" s="99" t="str">
        <f t="shared" ref="A107:A114" si="57">CONCATENATE($A$106,".", ROW(A1))</f>
        <v>9.1</v>
      </c>
      <c r="B107" s="70" t="s">
        <v>46</v>
      </c>
      <c r="C107" s="100" t="s">
        <v>2</v>
      </c>
      <c r="D107" s="72" t="s">
        <v>160</v>
      </c>
      <c r="E107" s="73" t="s">
        <v>55</v>
      </c>
      <c r="F107" s="43"/>
      <c r="G107" s="74"/>
      <c r="H107" s="74">
        <v>46.19</v>
      </c>
      <c r="I107" s="74">
        <v>34.58</v>
      </c>
      <c r="J107" s="75">
        <f>SUM(H107:I107)</f>
        <v>80.77</v>
      </c>
      <c r="K107" s="76">
        <v>0.2215</v>
      </c>
      <c r="L107" s="77">
        <f t="shared" ref="L107:L114" si="58">IFERROR(IF(K107="-",(ROUND(J107,2)),(ROUND(J107*(1+K107),2))),"-")</f>
        <v>98.66</v>
      </c>
      <c r="M107" s="77"/>
      <c r="N107" s="77">
        <f t="shared" ref="N107:N114" si="59">IF(AND($G107=0,$I107=0),$P107,IF(H107=0,0,IF($K107&lt;&gt;"-",IFERROR(TRUNC(TRUNC((H107*(1+$K107)),2)*$F107,2),0),IFERROR(TRUNC(H107*$F107,2),0))))</f>
        <v>0</v>
      </c>
      <c r="O107" s="77">
        <f>IF(I107=0,0,P107-N107-M107)</f>
        <v>0</v>
      </c>
      <c r="P107" s="74">
        <f t="shared" ref="P107:P114" si="60">IFERROR(ROUND(ROUND(L107,2)*ROUND(F107,2),2),0)</f>
        <v>0</v>
      </c>
      <c r="Q107" s="1"/>
      <c r="R107" s="96"/>
      <c r="S107" s="5" t="str">
        <f t="shared" si="33"/>
        <v>9.1</v>
      </c>
      <c r="T107" s="5" t="b">
        <f t="shared" si="56"/>
        <v>0</v>
      </c>
      <c r="U107" s="96"/>
      <c r="V107" s="96"/>
      <c r="W107" s="96"/>
      <c r="X107" s="96"/>
      <c r="Y107" s="101"/>
    </row>
    <row r="108" spans="1:25" ht="37.5" customHeight="1">
      <c r="A108" s="99" t="str">
        <f t="shared" si="57"/>
        <v>9.2</v>
      </c>
      <c r="B108" s="102">
        <v>100746</v>
      </c>
      <c r="C108" s="100" t="s">
        <v>0</v>
      </c>
      <c r="D108" s="72" t="s">
        <v>67</v>
      </c>
      <c r="E108" s="73" t="s">
        <v>55</v>
      </c>
      <c r="F108" s="43"/>
      <c r="G108" s="74"/>
      <c r="H108" s="74">
        <v>14.82</v>
      </c>
      <c r="I108" s="74">
        <v>11.24</v>
      </c>
      <c r="J108" s="75">
        <f t="shared" ref="J108:J114" si="61">SUM(H108:I108)</f>
        <v>26.060000000000002</v>
      </c>
      <c r="K108" s="76">
        <v>0.2215</v>
      </c>
      <c r="L108" s="77">
        <f t="shared" si="58"/>
        <v>31.83</v>
      </c>
      <c r="M108" s="77"/>
      <c r="N108" s="77">
        <f t="shared" si="59"/>
        <v>0</v>
      </c>
      <c r="O108" s="77">
        <f t="shared" ref="O108:O114" si="62">IF(I108=0,0,P108-N108-M108)</f>
        <v>0</v>
      </c>
      <c r="P108" s="74">
        <f t="shared" si="60"/>
        <v>0</v>
      </c>
      <c r="Q108" s="1"/>
      <c r="R108" s="96"/>
      <c r="S108" s="5" t="str">
        <f t="shared" si="33"/>
        <v>9.2</v>
      </c>
      <c r="T108" s="5" t="b">
        <f t="shared" si="56"/>
        <v>0</v>
      </c>
      <c r="U108" s="96"/>
      <c r="V108" s="96"/>
      <c r="W108" s="96"/>
      <c r="X108" s="96"/>
      <c r="Y108" s="101"/>
    </row>
    <row r="109" spans="1:25" ht="26.25" customHeight="1">
      <c r="A109" s="99" t="str">
        <f t="shared" si="57"/>
        <v>9.3</v>
      </c>
      <c r="B109" s="102">
        <v>88489</v>
      </c>
      <c r="C109" s="100" t="s">
        <v>0</v>
      </c>
      <c r="D109" s="72" t="s">
        <v>94</v>
      </c>
      <c r="E109" s="73" t="s">
        <v>55</v>
      </c>
      <c r="F109" s="43"/>
      <c r="G109" s="74"/>
      <c r="H109" s="74">
        <v>4.5</v>
      </c>
      <c r="I109" s="74">
        <v>9.15</v>
      </c>
      <c r="J109" s="75">
        <f t="shared" si="61"/>
        <v>13.65</v>
      </c>
      <c r="K109" s="76">
        <v>0.2215</v>
      </c>
      <c r="L109" s="77">
        <f t="shared" si="58"/>
        <v>16.670000000000002</v>
      </c>
      <c r="M109" s="77"/>
      <c r="N109" s="77">
        <f t="shared" si="59"/>
        <v>0</v>
      </c>
      <c r="O109" s="77">
        <f t="shared" si="62"/>
        <v>0</v>
      </c>
      <c r="P109" s="74">
        <f t="shared" si="60"/>
        <v>0</v>
      </c>
      <c r="Q109" s="1"/>
      <c r="R109" s="96"/>
      <c r="S109" s="5" t="str">
        <f t="shared" si="33"/>
        <v>9.3</v>
      </c>
      <c r="T109" s="5" t="b">
        <f t="shared" si="56"/>
        <v>0</v>
      </c>
      <c r="U109" s="96"/>
      <c r="V109" s="96"/>
      <c r="W109" s="96"/>
      <c r="X109" s="96"/>
      <c r="Y109" s="101"/>
    </row>
    <row r="110" spans="1:25" ht="26.25" customHeight="1">
      <c r="A110" s="99" t="str">
        <f t="shared" si="57"/>
        <v>9.4</v>
      </c>
      <c r="B110" s="102">
        <v>88485</v>
      </c>
      <c r="C110" s="100" t="s">
        <v>0</v>
      </c>
      <c r="D110" s="72" t="s">
        <v>95</v>
      </c>
      <c r="E110" s="73" t="s">
        <v>55</v>
      </c>
      <c r="F110" s="43"/>
      <c r="G110" s="74"/>
      <c r="H110" s="74">
        <v>1.83</v>
      </c>
      <c r="I110" s="74">
        <v>2.06</v>
      </c>
      <c r="J110" s="75">
        <f t="shared" si="61"/>
        <v>3.89</v>
      </c>
      <c r="K110" s="76">
        <v>0.2215</v>
      </c>
      <c r="L110" s="77">
        <f t="shared" si="58"/>
        <v>4.75</v>
      </c>
      <c r="M110" s="77"/>
      <c r="N110" s="77">
        <f t="shared" si="59"/>
        <v>0</v>
      </c>
      <c r="O110" s="77">
        <f t="shared" si="62"/>
        <v>0</v>
      </c>
      <c r="P110" s="74">
        <f t="shared" si="60"/>
        <v>0</v>
      </c>
      <c r="Q110" s="1"/>
      <c r="R110" s="96"/>
      <c r="S110" s="5" t="str">
        <f t="shared" si="33"/>
        <v>9.4</v>
      </c>
      <c r="T110" s="5" t="b">
        <f t="shared" si="56"/>
        <v>0</v>
      </c>
      <c r="U110" s="96"/>
      <c r="V110" s="96"/>
      <c r="W110" s="96"/>
      <c r="X110" s="96"/>
      <c r="Y110" s="101"/>
    </row>
    <row r="111" spans="1:25" ht="37.5" customHeight="1">
      <c r="A111" s="99" t="str">
        <f t="shared" si="57"/>
        <v>9.5</v>
      </c>
      <c r="B111" s="102">
        <v>100722</v>
      </c>
      <c r="C111" s="100" t="s">
        <v>0</v>
      </c>
      <c r="D111" s="72" t="s">
        <v>66</v>
      </c>
      <c r="E111" s="73" t="s">
        <v>55</v>
      </c>
      <c r="F111" s="43"/>
      <c r="G111" s="74"/>
      <c r="H111" s="74">
        <v>14.82</v>
      </c>
      <c r="I111" s="74">
        <v>10.8</v>
      </c>
      <c r="J111" s="75">
        <f t="shared" si="61"/>
        <v>25.62</v>
      </c>
      <c r="K111" s="76">
        <v>0.2215</v>
      </c>
      <c r="L111" s="77">
        <f t="shared" si="58"/>
        <v>31.29</v>
      </c>
      <c r="M111" s="77"/>
      <c r="N111" s="77">
        <f t="shared" si="59"/>
        <v>0</v>
      </c>
      <c r="O111" s="77">
        <f t="shared" si="62"/>
        <v>0</v>
      </c>
      <c r="P111" s="74">
        <f t="shared" si="60"/>
        <v>0</v>
      </c>
      <c r="Q111" s="1"/>
      <c r="R111" s="96"/>
      <c r="S111" s="5" t="str">
        <f t="shared" si="33"/>
        <v>9.5</v>
      </c>
      <c r="T111" s="5" t="b">
        <f t="shared" si="56"/>
        <v>0</v>
      </c>
      <c r="U111" s="96"/>
      <c r="V111" s="96"/>
      <c r="W111" s="96"/>
      <c r="X111" s="96"/>
      <c r="Y111" s="101"/>
    </row>
    <row r="112" spans="1:25" ht="26.25" customHeight="1">
      <c r="A112" s="99" t="str">
        <f t="shared" si="57"/>
        <v>9.6</v>
      </c>
      <c r="B112" s="102" t="s">
        <v>146</v>
      </c>
      <c r="C112" s="100" t="s">
        <v>85</v>
      </c>
      <c r="D112" s="72" t="s">
        <v>147</v>
      </c>
      <c r="E112" s="73" t="s">
        <v>52</v>
      </c>
      <c r="F112" s="43"/>
      <c r="G112" s="74"/>
      <c r="H112" s="74">
        <v>350</v>
      </c>
      <c r="I112" s="74">
        <v>0</v>
      </c>
      <c r="J112" s="75">
        <f t="shared" si="61"/>
        <v>350</v>
      </c>
      <c r="K112" s="76">
        <v>0.2215</v>
      </c>
      <c r="L112" s="77">
        <f t="shared" si="58"/>
        <v>427.53</v>
      </c>
      <c r="M112" s="77"/>
      <c r="N112" s="77">
        <f t="shared" si="59"/>
        <v>0</v>
      </c>
      <c r="O112" s="77">
        <f t="shared" si="62"/>
        <v>0</v>
      </c>
      <c r="P112" s="74">
        <f t="shared" si="60"/>
        <v>0</v>
      </c>
      <c r="Q112" s="1"/>
      <c r="R112" s="96"/>
      <c r="S112" s="5" t="str">
        <f t="shared" si="33"/>
        <v>9.6</v>
      </c>
      <c r="T112" s="5">
        <f t="shared" si="56"/>
        <v>0</v>
      </c>
      <c r="U112" s="96"/>
      <c r="V112" s="96"/>
      <c r="W112" s="96"/>
      <c r="X112" s="96"/>
      <c r="Y112" s="101"/>
    </row>
    <row r="113" spans="1:25" ht="26.25" customHeight="1">
      <c r="A113" s="99" t="str">
        <f t="shared" si="57"/>
        <v>9.7</v>
      </c>
      <c r="B113" s="102" t="s">
        <v>44</v>
      </c>
      <c r="C113" s="100" t="s">
        <v>2</v>
      </c>
      <c r="D113" s="72" t="s">
        <v>154</v>
      </c>
      <c r="E113" s="73" t="s">
        <v>55</v>
      </c>
      <c r="F113" s="43"/>
      <c r="G113" s="74"/>
      <c r="H113" s="74">
        <v>4.0999999999999996</v>
      </c>
      <c r="I113" s="74">
        <v>2.14</v>
      </c>
      <c r="J113" s="75">
        <f t="shared" si="61"/>
        <v>6.24</v>
      </c>
      <c r="K113" s="76">
        <v>0.2215</v>
      </c>
      <c r="L113" s="77">
        <f t="shared" si="58"/>
        <v>7.62</v>
      </c>
      <c r="M113" s="77"/>
      <c r="N113" s="77">
        <f t="shared" si="59"/>
        <v>0</v>
      </c>
      <c r="O113" s="77">
        <f t="shared" si="62"/>
        <v>0</v>
      </c>
      <c r="P113" s="74">
        <f t="shared" si="60"/>
        <v>0</v>
      </c>
      <c r="Q113" s="1"/>
      <c r="R113" s="96"/>
      <c r="S113" s="5" t="str">
        <f t="shared" si="33"/>
        <v>9.7</v>
      </c>
      <c r="T113" s="5" t="b">
        <f t="shared" si="56"/>
        <v>0</v>
      </c>
      <c r="U113" s="96"/>
      <c r="V113" s="96"/>
      <c r="W113" s="96"/>
      <c r="X113" s="96"/>
      <c r="Y113" s="101"/>
    </row>
    <row r="114" spans="1:25" ht="26.25" customHeight="1">
      <c r="A114" s="99" t="str">
        <f t="shared" si="57"/>
        <v>9.8</v>
      </c>
      <c r="B114" s="102" t="s">
        <v>45</v>
      </c>
      <c r="C114" s="100" t="s">
        <v>2</v>
      </c>
      <c r="D114" s="72" t="s">
        <v>155</v>
      </c>
      <c r="E114" s="73" t="s">
        <v>55</v>
      </c>
      <c r="F114" s="43"/>
      <c r="G114" s="74"/>
      <c r="H114" s="74">
        <v>5.46</v>
      </c>
      <c r="I114" s="74">
        <v>2.15</v>
      </c>
      <c r="J114" s="75">
        <f t="shared" si="61"/>
        <v>7.6099999999999994</v>
      </c>
      <c r="K114" s="76">
        <v>0.2215</v>
      </c>
      <c r="L114" s="77">
        <f t="shared" si="58"/>
        <v>9.3000000000000007</v>
      </c>
      <c r="M114" s="77"/>
      <c r="N114" s="77">
        <f t="shared" si="59"/>
        <v>0</v>
      </c>
      <c r="O114" s="77">
        <f t="shared" si="62"/>
        <v>0</v>
      </c>
      <c r="P114" s="74">
        <f t="shared" si="60"/>
        <v>0</v>
      </c>
      <c r="Q114" s="1"/>
      <c r="R114" s="96"/>
      <c r="S114" s="5" t="str">
        <f t="shared" si="33"/>
        <v>9.8</v>
      </c>
      <c r="T114" s="5" t="b">
        <f t="shared" si="56"/>
        <v>0</v>
      </c>
      <c r="U114" s="96"/>
      <c r="V114" s="96"/>
      <c r="W114" s="96"/>
      <c r="X114" s="96"/>
      <c r="Y114" s="101"/>
    </row>
    <row r="115" spans="1:25" ht="6" customHeight="1">
      <c r="A115" s="80"/>
      <c r="B115" s="80"/>
      <c r="C115" s="80"/>
      <c r="D115" s="104"/>
      <c r="E115" s="79"/>
      <c r="F115" s="105"/>
      <c r="G115" s="106"/>
      <c r="H115" s="106"/>
      <c r="I115" s="106"/>
      <c r="J115" s="85"/>
      <c r="K115" s="107"/>
      <c r="L115" s="87"/>
      <c r="M115" s="87"/>
      <c r="N115" s="87"/>
      <c r="O115" s="87"/>
      <c r="P115" s="88"/>
      <c r="Q115" s="1"/>
      <c r="R115" s="96"/>
      <c r="S115" s="5">
        <f t="shared" ref="S115:S133" si="63">A115</f>
        <v>0</v>
      </c>
      <c r="T115" s="5">
        <f t="shared" ref="T115:T122" si="64">IF(I115=0,P115-N115)</f>
        <v>0</v>
      </c>
      <c r="U115" s="96"/>
      <c r="V115" s="96"/>
      <c r="W115" s="96"/>
      <c r="X115" s="96"/>
      <c r="Y115" s="101"/>
    </row>
    <row r="116" spans="1:25" ht="15" customHeight="1">
      <c r="A116" s="89"/>
      <c r="B116" s="90"/>
      <c r="C116" s="90"/>
      <c r="D116" s="90"/>
      <c r="E116" s="91"/>
      <c r="F116" s="91"/>
      <c r="G116" s="91"/>
      <c r="H116" s="91"/>
      <c r="I116" s="91"/>
      <c r="J116" s="91"/>
      <c r="K116" s="67"/>
      <c r="L116" s="92" t="str">
        <f>CONCATENATE("Subtotal ",D106)</f>
        <v>Subtotal PINTURA E LIMPEZA</v>
      </c>
      <c r="M116" s="93"/>
      <c r="N116" s="93">
        <f>SUM(N107:N115)</f>
        <v>0</v>
      </c>
      <c r="O116" s="93">
        <f>SUM(O107:O115)</f>
        <v>0</v>
      </c>
      <c r="P116" s="94">
        <f>SUM(P107:P115)</f>
        <v>0</v>
      </c>
      <c r="Q116" s="4"/>
      <c r="R116" s="5">
        <v>1</v>
      </c>
      <c r="S116" s="5"/>
      <c r="T116" s="5">
        <f t="shared" si="64"/>
        <v>0</v>
      </c>
      <c r="U116" s="78">
        <f>SUM(N116:O116)</f>
        <v>0</v>
      </c>
      <c r="V116" s="5" t="str">
        <f>IF(U116&lt;&gt;P116,"erro","ok")</f>
        <v>ok</v>
      </c>
      <c r="W116" s="5"/>
      <c r="X116" s="5"/>
      <c r="Y116" s="44"/>
    </row>
    <row r="117" spans="1:25" ht="6" customHeight="1">
      <c r="A117" s="95"/>
      <c r="B117" s="96"/>
      <c r="C117" s="97"/>
      <c r="D117" s="97"/>
      <c r="E117" s="96"/>
      <c r="F117" s="96"/>
      <c r="G117" s="96"/>
      <c r="H117" s="96"/>
      <c r="I117" s="96"/>
      <c r="J117" s="96"/>
      <c r="K117" s="5"/>
      <c r="L117" s="96"/>
      <c r="M117" s="96"/>
      <c r="N117" s="96"/>
      <c r="O117" s="96"/>
      <c r="P117" s="98"/>
      <c r="Q117" s="2"/>
      <c r="R117" s="5"/>
      <c r="S117" s="5">
        <f t="shared" si="63"/>
        <v>0</v>
      </c>
      <c r="T117" s="5">
        <f t="shared" si="64"/>
        <v>0</v>
      </c>
      <c r="U117" s="5"/>
      <c r="V117" s="5"/>
      <c r="W117" s="5"/>
      <c r="X117" s="5"/>
      <c r="Y117" s="44"/>
    </row>
    <row r="118" spans="1:25" ht="15" customHeight="1">
      <c r="A118" s="64">
        <f>$A$106+1</f>
        <v>10</v>
      </c>
      <c r="B118" s="65"/>
      <c r="C118" s="65"/>
      <c r="D118" s="66" t="s">
        <v>172</v>
      </c>
      <c r="E118" s="66"/>
      <c r="F118" s="66"/>
      <c r="G118" s="66"/>
      <c r="H118" s="66"/>
      <c r="I118" s="66"/>
      <c r="J118" s="66"/>
      <c r="K118" s="67"/>
      <c r="L118" s="66"/>
      <c r="M118" s="66"/>
      <c r="N118" s="66"/>
      <c r="O118" s="66"/>
      <c r="P118" s="68">
        <f>P124</f>
        <v>0</v>
      </c>
      <c r="Q118" s="2"/>
      <c r="R118" s="5"/>
      <c r="S118" s="5">
        <f t="shared" si="63"/>
        <v>10</v>
      </c>
      <c r="T118" s="5">
        <f t="shared" si="64"/>
        <v>0</v>
      </c>
      <c r="U118" s="5"/>
      <c r="V118" s="5"/>
      <c r="W118" s="5"/>
      <c r="X118" s="5"/>
      <c r="Y118" s="44"/>
    </row>
    <row r="119" spans="1:25" ht="26.25" customHeight="1">
      <c r="A119" s="99" t="str">
        <f>CONCATENATE($A$118,".", ROW(A1))</f>
        <v>10.1</v>
      </c>
      <c r="B119" s="70">
        <v>39833</v>
      </c>
      <c r="C119" s="100" t="s">
        <v>0</v>
      </c>
      <c r="D119" s="72" t="s">
        <v>112</v>
      </c>
      <c r="E119" s="73" t="s">
        <v>52</v>
      </c>
      <c r="F119" s="43"/>
      <c r="G119" s="74"/>
      <c r="H119" s="74">
        <v>0</v>
      </c>
      <c r="I119" s="74">
        <v>47.34</v>
      </c>
      <c r="J119" s="75">
        <f>SUM(H119:I119)</f>
        <v>47.34</v>
      </c>
      <c r="K119" s="76">
        <v>0.13700000000000001</v>
      </c>
      <c r="L119" s="77">
        <f t="shared" ref="L119:L122" si="65">IFERROR(IF(K119="-",(ROUND(J119,2)),(ROUND(J119*(1+K119),2))),"-")</f>
        <v>53.83</v>
      </c>
      <c r="M119" s="77"/>
      <c r="N119" s="77">
        <f t="shared" ref="N119:N122" si="66">IF(AND($G119=0,$I119=0),$P119,IF(H119=0,0,IF($K119&lt;&gt;"-",IFERROR(TRUNC(TRUNC((H119*(1+$K119)),2)*$F119,2),0),IFERROR(TRUNC(H119*$F119,2),0))))</f>
        <v>0</v>
      </c>
      <c r="O119" s="77">
        <f>IF(I119=0,0,P119-N119-M119)</f>
        <v>0</v>
      </c>
      <c r="P119" s="74">
        <f t="shared" ref="P119:P122" si="67">IFERROR(ROUND(ROUND(L119,2)*ROUND(F119,2),2),0)</f>
        <v>0</v>
      </c>
      <c r="Q119" s="1"/>
      <c r="R119" s="96"/>
      <c r="S119" s="5" t="str">
        <f t="shared" si="63"/>
        <v>10.1</v>
      </c>
      <c r="T119" s="5" t="b">
        <f t="shared" si="64"/>
        <v>0</v>
      </c>
      <c r="U119" s="96"/>
      <c r="V119" s="96"/>
      <c r="W119" s="96"/>
      <c r="X119" s="96"/>
      <c r="Y119" s="101"/>
    </row>
    <row r="120" spans="1:25" ht="26.25" customHeight="1">
      <c r="A120" s="99" t="str">
        <f>CONCATENATE($A$118,".", ROW(A2))</f>
        <v>10.2</v>
      </c>
      <c r="B120" s="102">
        <v>89843</v>
      </c>
      <c r="C120" s="100" t="s">
        <v>0</v>
      </c>
      <c r="D120" s="72" t="s">
        <v>56</v>
      </c>
      <c r="E120" s="73" t="s">
        <v>49</v>
      </c>
      <c r="F120" s="43"/>
      <c r="G120" s="74"/>
      <c r="H120" s="74">
        <v>67.84</v>
      </c>
      <c r="I120" s="74">
        <v>174.96</v>
      </c>
      <c r="J120" s="75">
        <f t="shared" ref="J120:J122" si="68">SUM(H120:I120)</f>
        <v>242.8</v>
      </c>
      <c r="K120" s="76">
        <v>0.2215</v>
      </c>
      <c r="L120" s="77">
        <f t="shared" si="65"/>
        <v>296.58</v>
      </c>
      <c r="M120" s="77"/>
      <c r="N120" s="77">
        <f t="shared" si="66"/>
        <v>0</v>
      </c>
      <c r="O120" s="77">
        <f t="shared" ref="O120:O122" si="69">IF(I120=0,0,P120-N120-M120)</f>
        <v>0</v>
      </c>
      <c r="P120" s="74">
        <f t="shared" si="67"/>
        <v>0</v>
      </c>
      <c r="Q120" s="1"/>
      <c r="R120" s="96"/>
      <c r="S120" s="5" t="str">
        <f t="shared" si="63"/>
        <v>10.2</v>
      </c>
      <c r="T120" s="5" t="b">
        <f t="shared" si="64"/>
        <v>0</v>
      </c>
      <c r="U120" s="96"/>
      <c r="V120" s="96"/>
      <c r="W120" s="96"/>
      <c r="X120" s="96"/>
      <c r="Y120" s="101"/>
    </row>
    <row r="121" spans="1:25" ht="26.25" customHeight="1">
      <c r="A121" s="99" t="str">
        <f>CONCATENATE($A$118,".", ROW(A3))</f>
        <v>10.3</v>
      </c>
      <c r="B121" s="102">
        <v>14009</v>
      </c>
      <c r="C121" s="100" t="s">
        <v>85</v>
      </c>
      <c r="D121" s="72" t="s">
        <v>161</v>
      </c>
      <c r="E121" s="73" t="s">
        <v>52</v>
      </c>
      <c r="F121" s="43"/>
      <c r="G121" s="74"/>
      <c r="H121" s="74">
        <v>150.58000000000001</v>
      </c>
      <c r="I121" s="74">
        <v>0</v>
      </c>
      <c r="J121" s="75">
        <f t="shared" si="68"/>
        <v>150.58000000000001</v>
      </c>
      <c r="K121" s="76">
        <v>0.2215</v>
      </c>
      <c r="L121" s="77">
        <f t="shared" si="65"/>
        <v>183.93</v>
      </c>
      <c r="M121" s="77"/>
      <c r="N121" s="77">
        <f t="shared" si="66"/>
        <v>0</v>
      </c>
      <c r="O121" s="77">
        <f t="shared" si="69"/>
        <v>0</v>
      </c>
      <c r="P121" s="74">
        <f t="shared" si="67"/>
        <v>0</v>
      </c>
      <c r="Q121" s="1"/>
      <c r="R121" s="96"/>
      <c r="S121" s="5" t="str">
        <f t="shared" si="63"/>
        <v>10.3</v>
      </c>
      <c r="T121" s="5">
        <f t="shared" si="64"/>
        <v>0</v>
      </c>
      <c r="U121" s="96"/>
      <c r="V121" s="96"/>
      <c r="W121" s="96"/>
      <c r="X121" s="96"/>
      <c r="Y121" s="101"/>
    </row>
    <row r="122" spans="1:25" ht="26.25" customHeight="1">
      <c r="A122" s="99" t="str">
        <f>CONCATENATE($A$118,".", ROW(A4))</f>
        <v>10.4</v>
      </c>
      <c r="B122" s="102" t="s">
        <v>145</v>
      </c>
      <c r="C122" s="100" t="s">
        <v>85</v>
      </c>
      <c r="D122" s="72" t="s">
        <v>162</v>
      </c>
      <c r="E122" s="73" t="s">
        <v>61</v>
      </c>
      <c r="F122" s="43"/>
      <c r="G122" s="74"/>
      <c r="H122" s="74">
        <v>3644.1</v>
      </c>
      <c r="I122" s="74">
        <v>11973.6</v>
      </c>
      <c r="J122" s="75">
        <f t="shared" si="68"/>
        <v>15617.7</v>
      </c>
      <c r="K122" s="76">
        <v>0.2215</v>
      </c>
      <c r="L122" s="77">
        <f t="shared" si="65"/>
        <v>19077.02</v>
      </c>
      <c r="M122" s="77"/>
      <c r="N122" s="77">
        <f t="shared" si="66"/>
        <v>0</v>
      </c>
      <c r="O122" s="77">
        <f t="shared" si="69"/>
        <v>0</v>
      </c>
      <c r="P122" s="74">
        <f t="shared" si="67"/>
        <v>0</v>
      </c>
      <c r="Q122" s="1"/>
      <c r="R122" s="96"/>
      <c r="S122" s="5" t="str">
        <f t="shared" si="63"/>
        <v>10.4</v>
      </c>
      <c r="T122" s="5" t="b">
        <f t="shared" si="64"/>
        <v>0</v>
      </c>
      <c r="U122" s="96"/>
      <c r="V122" s="96"/>
      <c r="W122" s="96"/>
      <c r="X122" s="96"/>
      <c r="Y122" s="101"/>
    </row>
    <row r="123" spans="1:25" ht="6" customHeight="1">
      <c r="A123" s="80"/>
      <c r="B123" s="80"/>
      <c r="C123" s="80"/>
      <c r="D123" s="104"/>
      <c r="E123" s="79"/>
      <c r="F123" s="105"/>
      <c r="G123" s="106"/>
      <c r="H123" s="106"/>
      <c r="I123" s="106"/>
      <c r="J123" s="85"/>
      <c r="K123" s="107"/>
      <c r="L123" s="87"/>
      <c r="M123" s="87"/>
      <c r="N123" s="87"/>
      <c r="O123" s="87"/>
      <c r="P123" s="88"/>
      <c r="Q123" s="1"/>
      <c r="R123" s="96"/>
      <c r="S123" s="5">
        <f t="shared" si="63"/>
        <v>0</v>
      </c>
      <c r="T123" s="5">
        <f t="shared" ref="T123:T130" si="70">IF(I123=0,P123-N123)</f>
        <v>0</v>
      </c>
      <c r="U123" s="96"/>
      <c r="V123" s="96"/>
      <c r="W123" s="96"/>
      <c r="X123" s="96"/>
      <c r="Y123" s="101"/>
    </row>
    <row r="124" spans="1:25" ht="15" customHeight="1">
      <c r="A124" s="89"/>
      <c r="B124" s="90"/>
      <c r="C124" s="90"/>
      <c r="D124" s="90"/>
      <c r="E124" s="91"/>
      <c r="F124" s="91"/>
      <c r="G124" s="91"/>
      <c r="H124" s="91"/>
      <c r="I124" s="91"/>
      <c r="J124" s="91"/>
      <c r="K124" s="67"/>
      <c r="L124" s="92" t="str">
        <f>CONCATENATE("Subtotal ",D118)</f>
        <v>Subtotal CARGA, TRANSPORTE E MAQUINÁRIO</v>
      </c>
      <c r="M124" s="93"/>
      <c r="N124" s="93">
        <f>SUM(N119:N123)</f>
        <v>0</v>
      </c>
      <c r="O124" s="93">
        <f>SUM(O119:O123)</f>
        <v>0</v>
      </c>
      <c r="P124" s="94">
        <f>SUM(P119:P123)</f>
        <v>0</v>
      </c>
      <c r="Q124" s="4"/>
      <c r="R124" s="5">
        <v>1</v>
      </c>
      <c r="S124" s="5"/>
      <c r="T124" s="5">
        <f t="shared" si="70"/>
        <v>0</v>
      </c>
      <c r="U124" s="78">
        <f>SUM(N124:O124)</f>
        <v>0</v>
      </c>
      <c r="V124" s="5" t="str">
        <f>IF(U124&lt;&gt;P124,"erro","ok")</f>
        <v>ok</v>
      </c>
      <c r="W124" s="5"/>
      <c r="X124" s="5"/>
      <c r="Y124" s="44"/>
    </row>
    <row r="125" spans="1:25" ht="6" customHeight="1">
      <c r="A125" s="95"/>
      <c r="B125" s="96"/>
      <c r="C125" s="97"/>
      <c r="D125" s="97"/>
      <c r="E125" s="96"/>
      <c r="F125" s="96"/>
      <c r="G125" s="96"/>
      <c r="H125" s="96"/>
      <c r="I125" s="96"/>
      <c r="J125" s="96"/>
      <c r="K125" s="5"/>
      <c r="L125" s="96"/>
      <c r="M125" s="96"/>
      <c r="N125" s="96"/>
      <c r="O125" s="96"/>
      <c r="P125" s="98"/>
      <c r="Q125" s="2"/>
      <c r="R125" s="5"/>
      <c r="S125" s="5">
        <f t="shared" si="63"/>
        <v>0</v>
      </c>
      <c r="T125" s="5">
        <f t="shared" si="70"/>
        <v>0</v>
      </c>
      <c r="U125" s="5"/>
      <c r="V125" s="5"/>
      <c r="W125" s="5"/>
      <c r="X125" s="5"/>
      <c r="Y125" s="44"/>
    </row>
    <row r="126" spans="1:25" ht="15" customHeight="1">
      <c r="A126" s="64">
        <f>$A$118+1</f>
        <v>11</v>
      </c>
      <c r="B126" s="65"/>
      <c r="C126" s="65"/>
      <c r="D126" s="66" t="s">
        <v>142</v>
      </c>
      <c r="E126" s="66"/>
      <c r="F126" s="66"/>
      <c r="G126" s="66"/>
      <c r="H126" s="66"/>
      <c r="I126" s="66"/>
      <c r="J126" s="66"/>
      <c r="K126" s="67"/>
      <c r="L126" s="66"/>
      <c r="M126" s="66"/>
      <c r="N126" s="66"/>
      <c r="O126" s="66"/>
      <c r="P126" s="68">
        <f>P132</f>
        <v>0</v>
      </c>
      <c r="Q126" s="2"/>
      <c r="R126" s="5"/>
      <c r="S126" s="5">
        <f t="shared" si="63"/>
        <v>11</v>
      </c>
      <c r="T126" s="5">
        <f t="shared" si="70"/>
        <v>0</v>
      </c>
      <c r="U126" s="5"/>
      <c r="V126" s="5"/>
      <c r="W126" s="5"/>
      <c r="X126" s="5"/>
      <c r="Y126" s="44"/>
    </row>
    <row r="127" spans="1:25" ht="26.25" customHeight="1">
      <c r="A127" s="99" t="str">
        <f>CONCATENATE($A$126,".", ROW(A1))</f>
        <v>11.1</v>
      </c>
      <c r="B127" s="70">
        <v>3806406</v>
      </c>
      <c r="C127" s="100" t="s">
        <v>1</v>
      </c>
      <c r="D127" s="72" t="s">
        <v>76</v>
      </c>
      <c r="E127" s="73" t="s">
        <v>48</v>
      </c>
      <c r="F127" s="43"/>
      <c r="G127" s="74"/>
      <c r="H127" s="74">
        <v>0.92</v>
      </c>
      <c r="I127" s="74">
        <v>4.76</v>
      </c>
      <c r="J127" s="75">
        <f>SUM(H127:I127)</f>
        <v>5.68</v>
      </c>
      <c r="K127" s="76">
        <v>0.2215</v>
      </c>
      <c r="L127" s="77">
        <f t="shared" ref="L127:L130" si="71">IFERROR(IF(K127="-",(ROUND(J127,2)),(ROUND(J127*(1+K127),2))),"-")</f>
        <v>6.94</v>
      </c>
      <c r="M127" s="77"/>
      <c r="N127" s="77">
        <f t="shared" ref="N127:N130" si="72">IF(AND($G127=0,$I127=0),$P127,IF(H127=0,0,IF($K127&lt;&gt;"-",IFERROR(TRUNC(TRUNC((H127*(1+$K127)),2)*$F127,2),0),IFERROR(TRUNC(H127*$F127,2),0))))</f>
        <v>0</v>
      </c>
      <c r="O127" s="77">
        <f>IF(I127=0,0,P127-N127-M127)</f>
        <v>0</v>
      </c>
      <c r="P127" s="74">
        <f t="shared" ref="P127:P130" si="73">IFERROR(ROUND(ROUND(L127,2)*ROUND(F127,2),2),0)</f>
        <v>0</v>
      </c>
      <c r="Q127" s="1"/>
      <c r="R127" s="96"/>
      <c r="S127" s="5" t="str">
        <f t="shared" si="63"/>
        <v>11.1</v>
      </c>
      <c r="T127" s="5" t="b">
        <f t="shared" si="70"/>
        <v>0</v>
      </c>
      <c r="U127" s="96"/>
      <c r="V127" s="96"/>
      <c r="W127" s="96"/>
      <c r="X127" s="96"/>
      <c r="Y127" s="101"/>
    </row>
    <row r="128" spans="1:25" ht="26.25" customHeight="1">
      <c r="A128" s="99" t="str">
        <f>CONCATENATE($A$126,".", ROW(A2))</f>
        <v>11.2</v>
      </c>
      <c r="B128" s="102">
        <v>307737</v>
      </c>
      <c r="C128" s="100" t="s">
        <v>1</v>
      </c>
      <c r="D128" s="72" t="s">
        <v>83</v>
      </c>
      <c r="E128" s="73" t="s">
        <v>48</v>
      </c>
      <c r="F128" s="43"/>
      <c r="G128" s="74"/>
      <c r="H128" s="74">
        <v>26.25</v>
      </c>
      <c r="I128" s="74">
        <v>1589.75</v>
      </c>
      <c r="J128" s="75">
        <f t="shared" ref="J128:J130" si="74">SUM(H128:I128)</f>
        <v>1616</v>
      </c>
      <c r="K128" s="76">
        <v>0.2215</v>
      </c>
      <c r="L128" s="77">
        <f t="shared" si="71"/>
        <v>1973.94</v>
      </c>
      <c r="M128" s="77"/>
      <c r="N128" s="77">
        <f t="shared" si="72"/>
        <v>0</v>
      </c>
      <c r="O128" s="77">
        <f t="shared" ref="O128:O130" si="75">IF(I128=0,0,P128-N128-M128)</f>
        <v>0</v>
      </c>
      <c r="P128" s="74">
        <f t="shared" si="73"/>
        <v>0</v>
      </c>
      <c r="Q128" s="1"/>
      <c r="R128" s="96"/>
      <c r="S128" s="5" t="str">
        <f t="shared" si="63"/>
        <v>11.2</v>
      </c>
      <c r="T128" s="5" t="b">
        <f t="shared" si="70"/>
        <v>0</v>
      </c>
      <c r="U128" s="96"/>
      <c r="V128" s="96"/>
      <c r="W128" s="96"/>
      <c r="X128" s="96"/>
      <c r="Y128" s="101"/>
    </row>
    <row r="129" spans="1:25" ht="26.25" customHeight="1">
      <c r="A129" s="99" t="str">
        <f>CONCATENATE($A$126,".", ROW(A3))</f>
        <v>11.3</v>
      </c>
      <c r="B129" s="102">
        <v>307084</v>
      </c>
      <c r="C129" s="100" t="s">
        <v>1</v>
      </c>
      <c r="D129" s="72" t="s">
        <v>82</v>
      </c>
      <c r="E129" s="73" t="s">
        <v>48</v>
      </c>
      <c r="F129" s="43"/>
      <c r="G129" s="74"/>
      <c r="H129" s="74">
        <v>13.05</v>
      </c>
      <c r="I129" s="74">
        <v>15.46</v>
      </c>
      <c r="J129" s="75">
        <f t="shared" si="74"/>
        <v>28.51</v>
      </c>
      <c r="K129" s="76">
        <v>0.2215</v>
      </c>
      <c r="L129" s="77">
        <f t="shared" si="71"/>
        <v>34.82</v>
      </c>
      <c r="M129" s="77"/>
      <c r="N129" s="77">
        <f t="shared" si="72"/>
        <v>0</v>
      </c>
      <c r="O129" s="77">
        <f t="shared" si="75"/>
        <v>0</v>
      </c>
      <c r="P129" s="74">
        <f t="shared" si="73"/>
        <v>0</v>
      </c>
      <c r="Q129" s="1"/>
      <c r="R129" s="96"/>
      <c r="S129" s="5" t="str">
        <f t="shared" si="63"/>
        <v>11.3</v>
      </c>
      <c r="T129" s="5" t="b">
        <f t="shared" si="70"/>
        <v>0</v>
      </c>
      <c r="U129" s="96"/>
      <c r="V129" s="96"/>
      <c r="W129" s="96"/>
      <c r="X129" s="96"/>
      <c r="Y129" s="101"/>
    </row>
    <row r="130" spans="1:25" ht="26.25" customHeight="1">
      <c r="A130" s="99" t="str">
        <f>CONCATENATE($A$126,".", ROW(A4))</f>
        <v>11.4</v>
      </c>
      <c r="B130" s="102" t="s">
        <v>37</v>
      </c>
      <c r="C130" s="100" t="s">
        <v>2</v>
      </c>
      <c r="D130" s="72" t="s">
        <v>144</v>
      </c>
      <c r="E130" s="73" t="s">
        <v>48</v>
      </c>
      <c r="F130" s="43"/>
      <c r="G130" s="74"/>
      <c r="H130" s="74">
        <v>8.86</v>
      </c>
      <c r="I130" s="74">
        <v>266</v>
      </c>
      <c r="J130" s="75">
        <f t="shared" si="74"/>
        <v>274.86</v>
      </c>
      <c r="K130" s="76">
        <v>0.2215</v>
      </c>
      <c r="L130" s="77">
        <f t="shared" si="71"/>
        <v>335.74</v>
      </c>
      <c r="M130" s="77"/>
      <c r="N130" s="77">
        <f t="shared" si="72"/>
        <v>0</v>
      </c>
      <c r="O130" s="77">
        <f t="shared" si="75"/>
        <v>0</v>
      </c>
      <c r="P130" s="74">
        <f t="shared" si="73"/>
        <v>0</v>
      </c>
      <c r="Q130" s="1"/>
      <c r="R130" s="96"/>
      <c r="S130" s="5" t="str">
        <f t="shared" si="63"/>
        <v>11.4</v>
      </c>
      <c r="T130" s="5" t="b">
        <f t="shared" si="70"/>
        <v>0</v>
      </c>
      <c r="U130" s="96"/>
      <c r="V130" s="96"/>
      <c r="W130" s="96"/>
      <c r="X130" s="96"/>
      <c r="Y130" s="101"/>
    </row>
    <row r="131" spans="1:25" ht="6" customHeight="1">
      <c r="A131" s="80"/>
      <c r="B131" s="80"/>
      <c r="C131" s="103"/>
      <c r="D131" s="104"/>
      <c r="E131" s="79"/>
      <c r="F131" s="105"/>
      <c r="G131" s="106"/>
      <c r="H131" s="106"/>
      <c r="I131" s="106"/>
      <c r="J131" s="85"/>
      <c r="K131" s="107"/>
      <c r="L131" s="87"/>
      <c r="M131" s="87"/>
      <c r="N131" s="87"/>
      <c r="O131" s="87"/>
      <c r="P131" s="88"/>
      <c r="Q131" s="1"/>
      <c r="R131" s="96"/>
      <c r="S131" s="5">
        <f t="shared" si="63"/>
        <v>0</v>
      </c>
      <c r="T131" s="5">
        <f t="shared" ref="T131:T133" si="76">IF(I131=0,P131-N131)</f>
        <v>0</v>
      </c>
      <c r="U131" s="96"/>
      <c r="V131" s="96"/>
      <c r="W131" s="96"/>
      <c r="X131" s="96"/>
      <c r="Y131" s="101"/>
    </row>
    <row r="132" spans="1:25" ht="15" customHeight="1">
      <c r="A132" s="89"/>
      <c r="B132" s="90"/>
      <c r="C132" s="90"/>
      <c r="D132" s="90"/>
      <c r="E132" s="91"/>
      <c r="F132" s="91"/>
      <c r="G132" s="91"/>
      <c r="H132" s="91"/>
      <c r="I132" s="91"/>
      <c r="J132" s="91"/>
      <c r="K132" s="67"/>
      <c r="L132" s="92" t="str">
        <f>CONCATENATE("Subtotal ",D126)</f>
        <v>Subtotal SUBSTITUIÇÃO DE JUNTA DE DILATAÇÃO</v>
      </c>
      <c r="M132" s="93"/>
      <c r="N132" s="93">
        <f>SUM(N127:N131)</f>
        <v>0</v>
      </c>
      <c r="O132" s="93">
        <f>SUM(O127:O131)</f>
        <v>0</v>
      </c>
      <c r="P132" s="94">
        <f>SUM(P127:P131)</f>
        <v>0</v>
      </c>
      <c r="Q132" s="4"/>
      <c r="R132" s="5">
        <v>1</v>
      </c>
      <c r="S132" s="5"/>
      <c r="T132" s="5">
        <f t="shared" si="76"/>
        <v>0</v>
      </c>
      <c r="U132" s="78">
        <f>SUM(N132:O132)</f>
        <v>0</v>
      </c>
      <c r="V132" s="5" t="str">
        <f>IF(U132&lt;&gt;P132,"erro","ok")</f>
        <v>ok</v>
      </c>
      <c r="W132" s="5"/>
      <c r="X132" s="5"/>
      <c r="Y132" s="44"/>
    </row>
    <row r="133" spans="1:25" ht="6" customHeight="1">
      <c r="A133" s="95"/>
      <c r="B133" s="96"/>
      <c r="C133" s="97"/>
      <c r="D133" s="97"/>
      <c r="E133" s="96"/>
      <c r="F133" s="96"/>
      <c r="G133" s="96"/>
      <c r="H133" s="96"/>
      <c r="I133" s="96"/>
      <c r="J133" s="96"/>
      <c r="K133" s="96"/>
      <c r="L133" s="96"/>
      <c r="M133" s="96"/>
      <c r="N133" s="96"/>
      <c r="O133" s="96"/>
      <c r="P133" s="98"/>
      <c r="Q133" s="5"/>
      <c r="R133" s="5"/>
      <c r="S133" s="5">
        <f t="shared" si="63"/>
        <v>0</v>
      </c>
      <c r="T133" s="5">
        <f t="shared" si="76"/>
        <v>0</v>
      </c>
      <c r="U133" s="5"/>
      <c r="V133" s="5"/>
      <c r="W133" s="5"/>
      <c r="X133" s="5"/>
      <c r="Y133" s="44"/>
    </row>
    <row r="134" spans="1:25" ht="15" customHeight="1">
      <c r="A134" s="110"/>
      <c r="B134" s="111"/>
      <c r="C134" s="111"/>
      <c r="D134" s="111"/>
      <c r="E134" s="111"/>
      <c r="F134" s="111"/>
      <c r="G134" s="111"/>
      <c r="H134" s="111"/>
      <c r="I134" s="111"/>
      <c r="J134" s="112"/>
      <c r="K134" s="113"/>
      <c r="L134" s="114" t="s">
        <v>19</v>
      </c>
      <c r="M134" s="115">
        <f>SUMIF($R10:$R133,1,M10:M133)</f>
        <v>0</v>
      </c>
      <c r="N134" s="115">
        <f>SUMIF($R10:$R133,1,N10:N133)</f>
        <v>0</v>
      </c>
      <c r="O134" s="115">
        <f>SUMIF($R10:$R133,1,O10:O133)</f>
        <v>0</v>
      </c>
      <c r="P134" s="116">
        <f>SUMIF($R10:$R133,1,P10:P133)</f>
        <v>0</v>
      </c>
      <c r="Q134" s="5"/>
      <c r="R134" s="5"/>
      <c r="S134" s="5"/>
      <c r="T134" s="5"/>
      <c r="U134" s="5"/>
      <c r="V134" s="5"/>
      <c r="W134" s="5"/>
      <c r="X134" s="5"/>
      <c r="Y134" s="44"/>
    </row>
    <row r="135" spans="1:25" ht="15" customHeight="1">
      <c r="A135" s="117"/>
      <c r="B135" s="117"/>
      <c r="C135" s="117"/>
      <c r="D135" s="117"/>
      <c r="E135" s="117"/>
      <c r="F135" s="117"/>
      <c r="G135" s="117"/>
      <c r="H135" s="117"/>
      <c r="I135" s="117"/>
      <c r="J135" s="118"/>
      <c r="K135" s="119"/>
      <c r="L135" s="120" t="s">
        <v>81</v>
      </c>
      <c r="M135" s="121"/>
      <c r="N135" s="122">
        <f>IFERROR(N134/P134,0)</f>
        <v>0</v>
      </c>
      <c r="O135" s="123"/>
      <c r="P135" s="124"/>
      <c r="Q135" s="22"/>
      <c r="R135" s="22"/>
      <c r="S135" s="22"/>
      <c r="T135" s="22"/>
      <c r="U135" s="22"/>
      <c r="V135" s="22"/>
      <c r="W135" s="22"/>
      <c r="X135" s="22"/>
      <c r="Y135" s="41"/>
    </row>
    <row r="136" spans="1:25" ht="15" customHeight="1">
      <c r="A136" s="172" t="s">
        <v>20</v>
      </c>
      <c r="B136" s="172"/>
      <c r="C136" s="172"/>
      <c r="D136" s="172"/>
      <c r="E136" s="172"/>
      <c r="F136" s="172"/>
      <c r="G136" s="172"/>
      <c r="H136" s="172"/>
      <c r="I136" s="172"/>
      <c r="J136" s="172"/>
      <c r="K136" s="172"/>
      <c r="L136" s="172"/>
      <c r="M136" s="172"/>
      <c r="N136" s="172"/>
      <c r="O136" s="172"/>
      <c r="P136" s="172"/>
      <c r="Q136" s="5"/>
      <c r="R136" s="5"/>
      <c r="S136" s="5"/>
      <c r="T136" s="5"/>
      <c r="U136" s="5"/>
      <c r="V136" s="5"/>
      <c r="W136" s="5"/>
      <c r="X136" s="5"/>
      <c r="Y136" s="44"/>
    </row>
    <row r="137" spans="1:25" ht="15" customHeight="1">
      <c r="A137" s="156" t="s">
        <v>163</v>
      </c>
      <c r="B137" s="157"/>
      <c r="C137" s="157"/>
      <c r="D137" s="157"/>
      <c r="E137" s="157"/>
      <c r="F137" s="157"/>
      <c r="G137" s="157"/>
      <c r="H137" s="157"/>
      <c r="I137" s="157"/>
      <c r="J137" s="157"/>
      <c r="K137" s="157"/>
      <c r="L137" s="157"/>
      <c r="M137" s="157"/>
      <c r="N137" s="157"/>
      <c r="O137" s="157"/>
      <c r="P137" s="158"/>
      <c r="Q137" s="5"/>
      <c r="R137" s="5"/>
      <c r="S137" s="5"/>
      <c r="T137" s="5"/>
      <c r="U137" s="5"/>
      <c r="V137" s="5"/>
      <c r="W137" s="5"/>
      <c r="X137" s="5"/>
      <c r="Y137" s="44"/>
    </row>
    <row r="138" spans="1:25" ht="45" customHeight="1">
      <c r="A138" s="159" t="s">
        <v>86</v>
      </c>
      <c r="B138" s="141"/>
      <c r="C138" s="141"/>
      <c r="D138" s="141"/>
      <c r="E138" s="141"/>
      <c r="F138" s="141"/>
      <c r="G138" s="141"/>
      <c r="H138" s="141"/>
      <c r="I138" s="141"/>
      <c r="J138" s="141"/>
      <c r="K138" s="141"/>
      <c r="L138" s="141"/>
      <c r="M138" s="141"/>
      <c r="N138" s="141"/>
      <c r="O138" s="141"/>
      <c r="P138" s="142"/>
      <c r="Q138" s="5"/>
      <c r="R138" s="5"/>
      <c r="S138" s="5"/>
      <c r="T138" s="5"/>
      <c r="U138" s="5"/>
      <c r="V138" s="5"/>
      <c r="W138" s="5"/>
      <c r="X138" s="5"/>
      <c r="Y138" s="44"/>
    </row>
    <row r="139" spans="1:25" ht="12.75" customHeight="1">
      <c r="A139" s="125"/>
      <c r="B139" s="126"/>
      <c r="C139" s="125"/>
      <c r="D139" s="125"/>
      <c r="E139" s="126"/>
      <c r="F139" s="126"/>
      <c r="G139" s="126"/>
      <c r="H139" s="126"/>
      <c r="I139" s="126"/>
      <c r="J139" s="126"/>
      <c r="K139" s="5"/>
      <c r="L139" s="126"/>
      <c r="M139" s="126"/>
      <c r="N139" s="126"/>
      <c r="O139" s="126"/>
      <c r="P139" s="126"/>
      <c r="Q139" s="5"/>
      <c r="R139" s="5"/>
      <c r="S139" s="5"/>
      <c r="T139" s="5"/>
      <c r="U139" s="5"/>
      <c r="V139" s="5"/>
      <c r="W139" s="5"/>
      <c r="X139" s="5"/>
      <c r="Y139" s="44"/>
    </row>
    <row r="140" spans="1:25" ht="12.75" customHeight="1">
      <c r="A140" s="44"/>
      <c r="B140" s="57"/>
      <c r="C140" s="49"/>
      <c r="D140" s="49"/>
      <c r="E140" s="57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44"/>
    </row>
    <row r="141" spans="1:25" ht="15" customHeight="1">
      <c r="A141" s="44"/>
      <c r="B141" s="57"/>
      <c r="C141" s="49"/>
      <c r="D141" s="127"/>
      <c r="E141" s="57"/>
      <c r="F141" s="5"/>
      <c r="G141" s="5"/>
      <c r="H141" s="5"/>
      <c r="I141" s="136" t="s">
        <v>23</v>
      </c>
      <c r="J141" s="137"/>
      <c r="K141" s="130"/>
      <c r="L141" s="130"/>
      <c r="M141" s="130"/>
      <c r="N141" s="130"/>
      <c r="O141" s="130"/>
      <c r="P141" s="131"/>
      <c r="Q141" s="5"/>
      <c r="R141" s="5"/>
      <c r="S141" s="5"/>
      <c r="T141" s="5"/>
      <c r="U141" s="5"/>
      <c r="V141" s="5"/>
      <c r="W141" s="5"/>
      <c r="X141" s="5"/>
      <c r="Y141" s="44"/>
    </row>
    <row r="142" spans="1:25" ht="15" customHeight="1">
      <c r="A142" s="44"/>
      <c r="B142" s="57"/>
      <c r="C142" s="49"/>
      <c r="D142" s="127"/>
      <c r="E142" s="57"/>
      <c r="F142" s="5"/>
      <c r="G142" s="5"/>
      <c r="H142" s="5"/>
      <c r="I142" s="138" t="s">
        <v>24</v>
      </c>
      <c r="J142" s="139"/>
      <c r="K142" s="132"/>
      <c r="L142" s="132"/>
      <c r="M142" s="132"/>
      <c r="N142" s="132"/>
      <c r="O142" s="132"/>
      <c r="P142" s="133"/>
      <c r="Q142" s="5"/>
      <c r="R142" s="5"/>
      <c r="S142" s="5"/>
      <c r="T142" s="5"/>
      <c r="U142" s="5"/>
      <c r="V142" s="5"/>
      <c r="W142" s="5"/>
      <c r="X142" s="5"/>
      <c r="Y142" s="44"/>
    </row>
    <row r="143" spans="1:25" ht="15" customHeight="1">
      <c r="A143" s="44"/>
      <c r="B143" s="57"/>
      <c r="C143" s="49"/>
      <c r="D143" s="5"/>
      <c r="E143" s="57"/>
      <c r="F143" s="5"/>
      <c r="G143" s="5"/>
      <c r="H143" s="5"/>
      <c r="I143" s="138" t="s">
        <v>25</v>
      </c>
      <c r="J143" s="139"/>
      <c r="K143" s="132"/>
      <c r="L143" s="132"/>
      <c r="M143" s="132"/>
      <c r="N143" s="132"/>
      <c r="O143" s="132"/>
      <c r="P143" s="133"/>
      <c r="Q143" s="5"/>
      <c r="R143" s="5"/>
      <c r="S143" s="5"/>
      <c r="T143" s="5"/>
      <c r="U143" s="5"/>
      <c r="V143" s="5"/>
      <c r="W143" s="5"/>
      <c r="X143" s="5"/>
      <c r="Y143" s="44"/>
    </row>
    <row r="144" spans="1:25" ht="15" customHeight="1">
      <c r="A144" s="44"/>
      <c r="B144" s="57"/>
      <c r="C144" s="49"/>
      <c r="D144" s="5"/>
      <c r="E144" s="57"/>
      <c r="F144" s="5"/>
      <c r="G144" s="5"/>
      <c r="H144" s="5"/>
      <c r="I144" s="128" t="s">
        <v>164</v>
      </c>
      <c r="J144" s="129"/>
      <c r="K144" s="134"/>
      <c r="L144" s="134"/>
      <c r="M144" s="134"/>
      <c r="N144" s="134"/>
      <c r="O144" s="134"/>
      <c r="P144" s="135"/>
      <c r="Q144" s="5"/>
      <c r="R144" s="5"/>
      <c r="S144" s="5"/>
      <c r="T144" s="5"/>
      <c r="U144" s="5"/>
      <c r="V144" s="5"/>
      <c r="W144" s="5"/>
      <c r="X144" s="5"/>
      <c r="Y144" s="44"/>
    </row>
    <row r="145" spans="1:25" ht="12.75" customHeight="1">
      <c r="A145" s="44"/>
      <c r="B145" s="57"/>
      <c r="C145" s="49"/>
      <c r="D145" s="49"/>
      <c r="E145" s="57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44"/>
    </row>
    <row r="146" spans="1:25" ht="12.75" customHeight="1">
      <c r="A146" s="44"/>
      <c r="B146" s="57"/>
      <c r="C146" s="49"/>
      <c r="D146" s="49"/>
      <c r="E146" s="57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44"/>
    </row>
    <row r="147" spans="1:25" ht="12.75" customHeight="1">
      <c r="A147" s="44"/>
      <c r="B147" s="57"/>
      <c r="C147" s="49"/>
      <c r="D147" s="49"/>
      <c r="E147" s="57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44"/>
    </row>
    <row r="148" spans="1:25" ht="12.75" customHeight="1">
      <c r="A148" s="44"/>
      <c r="B148" s="57"/>
      <c r="C148" s="49"/>
      <c r="D148" s="49"/>
      <c r="E148" s="57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44"/>
    </row>
  </sheetData>
  <sheetProtection algorithmName="SHA-512" hashValue="XIURn8l5d4rI8W8LMVjxWm26AzwoolQAbh32cHprET2R3Z0BXJil1w2xaJKX/Yvu38ZdoQ51zTu+5Afh+BbY3w==" saltValue="np8XTP10xpQ0WQCuGW9+lA==" spinCount="100000" sheet="1" formatCells="0" formatColumns="0" formatRows="0"/>
  <mergeCells count="30">
    <mergeCell ref="A1:P2"/>
    <mergeCell ref="A137:P137"/>
    <mergeCell ref="A138:P138"/>
    <mergeCell ref="A3:P3"/>
    <mergeCell ref="C4:L4"/>
    <mergeCell ref="A5:B5"/>
    <mergeCell ref="A6:B6"/>
    <mergeCell ref="A7:A8"/>
    <mergeCell ref="G7:J7"/>
    <mergeCell ref="K7:K8"/>
    <mergeCell ref="L7:L8"/>
    <mergeCell ref="A4:B4"/>
    <mergeCell ref="A136:P136"/>
    <mergeCell ref="C5:J5"/>
    <mergeCell ref="C6:J6"/>
    <mergeCell ref="U7:W7"/>
    <mergeCell ref="M7:P7"/>
    <mergeCell ref="B7:B8"/>
    <mergeCell ref="C7:C8"/>
    <mergeCell ref="D7:D8"/>
    <mergeCell ref="E7:E8"/>
    <mergeCell ref="F7:F8"/>
    <mergeCell ref="I144:J144"/>
    <mergeCell ref="K141:P141"/>
    <mergeCell ref="K142:P142"/>
    <mergeCell ref="K143:P143"/>
    <mergeCell ref="K144:P144"/>
    <mergeCell ref="I141:J141"/>
    <mergeCell ref="I142:J142"/>
    <mergeCell ref="I143:J143"/>
  </mergeCells>
  <conditionalFormatting sqref="A3:P3 A4 C4:P4 A5:C6 K5:P6 A7:P8">
    <cfRule type="expression" dxfId="69" priority="23">
      <formula>$C$5="ATENÇÃO: VALOR DESONERADO MENOR"</formula>
    </cfRule>
  </conditionalFormatting>
  <conditionalFormatting sqref="F23:F24 K23:K24 F42:F44">
    <cfRule type="expression" dxfId="68" priority="27">
      <formula>#REF!=1</formula>
    </cfRule>
  </conditionalFormatting>
  <conditionalFormatting sqref="G11:J18 G23:K24 G29:J37 G42:K44 G49:J54 G59:J73 G78:J85 G90:J102 G107:J114">
    <cfRule type="expression" dxfId="67" priority="25">
      <formula>#REF!=2</formula>
    </cfRule>
  </conditionalFormatting>
  <conditionalFormatting sqref="G119:J122">
    <cfRule type="expression" dxfId="66" priority="22">
      <formula>#REF!=2</formula>
    </cfRule>
  </conditionalFormatting>
  <conditionalFormatting sqref="G127:J130">
    <cfRule type="expression" dxfId="65" priority="21">
      <formula>#REF!=2</formula>
    </cfRule>
  </conditionalFormatting>
  <conditionalFormatting sqref="K42:K44">
    <cfRule type="expression" dxfId="64" priority="26">
      <formula>#REF!=1</formula>
    </cfRule>
  </conditionalFormatting>
  <conditionalFormatting sqref="M11:O26 M46:O131 M134:O135">
    <cfRule type="cellIs" dxfId="63" priority="82" operator="lessThan">
      <formula>0</formula>
    </cfRule>
  </conditionalFormatting>
  <conditionalFormatting sqref="M27:O45">
    <cfRule type="cellIs" dxfId="62" priority="123" operator="lessThan">
      <formula>0</formula>
    </cfRule>
  </conditionalFormatting>
  <conditionalFormatting sqref="M132:O133">
    <cfRule type="cellIs" dxfId="61" priority="103" operator="lessThan">
      <formula>0</formula>
    </cfRule>
  </conditionalFormatting>
  <conditionalFormatting sqref="M20:P20">
    <cfRule type="expression" dxfId="60" priority="83">
      <formula>$V$20="erro"</formula>
    </cfRule>
  </conditionalFormatting>
  <conditionalFormatting sqref="M26:P26">
    <cfRule type="expression" dxfId="59" priority="79">
      <formula>$V$26="erro"</formula>
    </cfRule>
    <cfRule type="expression" dxfId="58" priority="80">
      <formula>$V$20="erro"</formula>
    </cfRule>
  </conditionalFormatting>
  <conditionalFormatting sqref="M39:P39">
    <cfRule type="expression" dxfId="57" priority="118">
      <formula>$V$20="erro"</formula>
    </cfRule>
  </conditionalFormatting>
  <conditionalFormatting sqref="M46:P46">
    <cfRule type="expression" dxfId="56" priority="78">
      <formula>$V$46="erro"</formula>
    </cfRule>
    <cfRule type="expression" dxfId="55" priority="116">
      <formula>$V$20="erro"</formula>
    </cfRule>
  </conditionalFormatting>
  <conditionalFormatting sqref="M56:P56">
    <cfRule type="expression" dxfId="54" priority="114">
      <formula>$V$20="erro"</formula>
    </cfRule>
  </conditionalFormatting>
  <conditionalFormatting sqref="M75:P75">
    <cfRule type="expression" dxfId="53" priority="77">
      <formula>$V$75="erro"</formula>
    </cfRule>
    <cfRule type="expression" dxfId="52" priority="112">
      <formula>$V$20="erro"</formula>
    </cfRule>
  </conditionalFormatting>
  <conditionalFormatting sqref="M87:P87">
    <cfRule type="expression" dxfId="51" priority="76">
      <formula>$V$87="erro"</formula>
    </cfRule>
    <cfRule type="expression" dxfId="50" priority="110">
      <formula>$V$20="erro"</formula>
    </cfRule>
  </conditionalFormatting>
  <conditionalFormatting sqref="M104:P104">
    <cfRule type="expression" dxfId="49" priority="75">
      <formula>$V$104="erro"</formula>
    </cfRule>
    <cfRule type="expression" dxfId="48" priority="108">
      <formula>$V$20="erro"</formula>
    </cfRule>
  </conditionalFormatting>
  <conditionalFormatting sqref="M116:P116">
    <cfRule type="expression" dxfId="47" priority="74">
      <formula>$V$116="erro"</formula>
    </cfRule>
    <cfRule type="expression" dxfId="46" priority="106">
      <formula>$V$20="erro"</formula>
    </cfRule>
  </conditionalFormatting>
  <conditionalFormatting sqref="M124:P124">
    <cfRule type="expression" dxfId="45" priority="73">
      <formula>$V$124="erro"</formula>
    </cfRule>
    <cfRule type="expression" dxfId="44" priority="104">
      <formula>$V$20="erro"</formula>
    </cfRule>
  </conditionalFormatting>
  <conditionalFormatting sqref="M132:P132">
    <cfRule type="expression" dxfId="43" priority="72">
      <formula>$V$132="erro"</formula>
    </cfRule>
    <cfRule type="expression" dxfId="42" priority="102">
      <formula>$V$20="erro"</formula>
    </cfRule>
  </conditionalFormatting>
  <dataValidations count="3">
    <dataValidation type="list" allowBlank="1" showErrorMessage="1" sqref="C25 C131" xr:uid="{00000000-0002-0000-0B00-000000000000}">
      <formula1>#REF!</formula1>
    </dataValidation>
    <dataValidation type="list" allowBlank="1" showInputMessage="1" showErrorMessage="1" promptTitle="Aviso" prompt="Utilizar apenas as fontes predeterminadas" sqref="C29:C37 C42:C44 C49:C54 C59:C73 C78:C85 C90:C102 C107:C114 C119:C122 C127:C130 C11:C18 C23:C24" xr:uid="{00000000-0002-0000-0B00-000001000000}">
      <formula1>#REF!</formula1>
    </dataValidation>
    <dataValidation type="list" allowBlank="1" showErrorMessage="1" sqref="K29:K37 K42:K44 K49:K54 K11:K18 K59:K73 K90:K102 K107:K114 K119:K122 K127:K130 K23:K24 K78:K86" xr:uid="{00000000-0002-0000-0B00-000002000000}">
      <formula1>IF($J$4="Tabela Desonerada",#REF!,#REF!)</formula1>
    </dataValidation>
  </dataValidations>
  <printOptions horizontalCentered="1"/>
  <pageMargins left="0.59055118110236227" right="0.59055118110236227" top="0.78740157480314965" bottom="0.78740157480314965" header="0" footer="0"/>
  <pageSetup paperSize="9" scale="4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51AD37-78FF-41EB-9317-21E43467EB06}">
  <sheetPr>
    <tabColor rgb="FF548DD4"/>
  </sheetPr>
  <dimension ref="A1:T982"/>
  <sheetViews>
    <sheetView showGridLines="0" workbookViewId="0">
      <pane ySplit="6" topLeftCell="A7" activePane="bottomLeft" state="frozen"/>
      <selection pane="bottomLeft" activeCell="B8" sqref="B8:B9"/>
    </sheetView>
  </sheetViews>
  <sheetFormatPr defaultColWidth="12.625" defaultRowHeight="15" customHeight="1"/>
  <cols>
    <col min="1" max="1" width="10.625" style="19" customWidth="1"/>
    <col min="2" max="2" width="65.625" style="19" customWidth="1"/>
    <col min="3" max="4" width="12.625" style="19" customWidth="1"/>
    <col min="5" max="16" width="10.625" style="19" customWidth="1"/>
    <col min="17" max="17" width="1.875" style="19" customWidth="1"/>
    <col min="18" max="18" width="35.625" style="19" customWidth="1"/>
    <col min="19" max="19" width="30.625" style="42" customWidth="1"/>
    <col min="20" max="20" width="12.625" style="19" customWidth="1"/>
    <col min="21" max="16384" width="12.625" style="19"/>
  </cols>
  <sheetData>
    <row r="1" spans="1:20" ht="56.25" customHeight="1">
      <c r="A1" s="15"/>
      <c r="B1" s="183" t="s">
        <v>170</v>
      </c>
      <c r="C1" s="183"/>
      <c r="D1" s="184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7"/>
      <c r="R1" s="6"/>
      <c r="S1" s="18"/>
      <c r="T1" s="6"/>
    </row>
    <row r="2" spans="1:20" ht="56.25" customHeight="1">
      <c r="A2" s="20"/>
      <c r="B2" s="185"/>
      <c r="C2" s="185"/>
      <c r="D2" s="186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17"/>
      <c r="R2" s="22"/>
      <c r="S2" s="23"/>
      <c r="T2" s="22"/>
    </row>
    <row r="3" spans="1:20" ht="22.5" customHeight="1">
      <c r="A3" s="187" t="s">
        <v>28</v>
      </c>
      <c r="B3" s="188"/>
      <c r="C3" s="188"/>
      <c r="D3" s="189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7"/>
      <c r="R3" s="22"/>
      <c r="S3" s="23"/>
      <c r="T3" s="22"/>
    </row>
    <row r="4" spans="1:20" ht="30" customHeight="1">
      <c r="A4" s="7" t="s">
        <v>22</v>
      </c>
      <c r="B4" s="192" t="str">
        <f>Orçamento!C5</f>
        <v>Registro de preços para a prestação de serviços, ferramentas, equipamentos, veículos e materiais, para manutenção de viadutos, passarelas e pontes no Município de Porto Alegre</v>
      </c>
      <c r="C4" s="141"/>
      <c r="D4" s="193"/>
      <c r="E4" s="24"/>
      <c r="F4" s="25"/>
      <c r="G4" s="26"/>
      <c r="H4" s="26"/>
      <c r="I4" s="26"/>
      <c r="J4" s="26"/>
      <c r="K4" s="26"/>
      <c r="L4" s="26"/>
      <c r="M4" s="26"/>
      <c r="N4" s="26"/>
      <c r="O4" s="26"/>
      <c r="P4" s="26"/>
      <c r="Q4" s="17"/>
      <c r="R4" s="22"/>
      <c r="S4" s="23"/>
      <c r="T4" s="22"/>
    </row>
    <row r="5" spans="1:20" ht="30" customHeight="1">
      <c r="A5" s="8" t="s">
        <v>167</v>
      </c>
      <c r="B5" s="9" t="str">
        <f>Orçamento!C6</f>
        <v>(preencher este campo com o local da prestação dos serviços)</v>
      </c>
      <c r="C5" s="190" t="str">
        <f>Orçamento!O4</f>
        <v>Tabela Não Desonerada</v>
      </c>
      <c r="D5" s="191"/>
      <c r="E5" s="27" t="str">
        <f>IF(R33="VERIFICAR ARREDONDAMENTO","VERIFICAR VALOR TOTAL DO CRONOGRAMA DIFERENTE VALOR ORÇAMENTO","-")</f>
        <v>-</v>
      </c>
      <c r="F5" s="22"/>
      <c r="G5" s="28"/>
      <c r="H5" s="28"/>
      <c r="I5" s="28"/>
      <c r="J5" s="28"/>
      <c r="K5" s="28"/>
      <c r="L5" s="28"/>
      <c r="M5" s="28"/>
      <c r="N5" s="28"/>
      <c r="O5" s="28"/>
      <c r="P5" s="28"/>
      <c r="Q5" s="17"/>
      <c r="R5" s="22"/>
      <c r="S5" s="23"/>
      <c r="T5" s="22"/>
    </row>
    <row r="6" spans="1:20" ht="15" customHeight="1">
      <c r="A6" s="29" t="s">
        <v>7</v>
      </c>
      <c r="B6" s="29" t="s">
        <v>10</v>
      </c>
      <c r="C6" s="29" t="s">
        <v>29</v>
      </c>
      <c r="D6" s="29" t="s">
        <v>30</v>
      </c>
      <c r="E6" s="30">
        <v>1</v>
      </c>
      <c r="F6" s="30">
        <f t="shared" ref="F6:P6" si="0">E6+1</f>
        <v>2</v>
      </c>
      <c r="G6" s="30">
        <f t="shared" si="0"/>
        <v>3</v>
      </c>
      <c r="H6" s="30">
        <f t="shared" si="0"/>
        <v>4</v>
      </c>
      <c r="I6" s="30">
        <f t="shared" si="0"/>
        <v>5</v>
      </c>
      <c r="J6" s="30">
        <f t="shared" si="0"/>
        <v>6</v>
      </c>
      <c r="K6" s="30">
        <f t="shared" si="0"/>
        <v>7</v>
      </c>
      <c r="L6" s="30">
        <f t="shared" si="0"/>
        <v>8</v>
      </c>
      <c r="M6" s="30">
        <f t="shared" si="0"/>
        <v>9</v>
      </c>
      <c r="N6" s="30">
        <f t="shared" si="0"/>
        <v>10</v>
      </c>
      <c r="O6" s="30">
        <f t="shared" si="0"/>
        <v>11</v>
      </c>
      <c r="P6" s="30">
        <f t="shared" si="0"/>
        <v>12</v>
      </c>
      <c r="Q6" s="22"/>
      <c r="R6" s="6"/>
      <c r="S6" s="18"/>
      <c r="T6" s="6"/>
    </row>
    <row r="7" spans="1:20" ht="6" customHeight="1">
      <c r="A7" s="31"/>
      <c r="B7" s="31"/>
      <c r="C7" s="31"/>
      <c r="D7" s="31"/>
      <c r="E7" s="32"/>
      <c r="F7" s="32"/>
      <c r="G7" s="32"/>
      <c r="H7" s="33"/>
      <c r="I7" s="34"/>
      <c r="J7" s="34"/>
      <c r="K7" s="34"/>
      <c r="L7" s="34"/>
      <c r="M7" s="34"/>
      <c r="N7" s="34"/>
      <c r="O7" s="34"/>
      <c r="P7" s="34"/>
      <c r="Q7" s="22"/>
      <c r="R7" s="35"/>
      <c r="S7" s="18"/>
      <c r="T7" s="6"/>
    </row>
    <row r="8" spans="1:20" ht="15" customHeight="1">
      <c r="A8" s="177">
        <v>1</v>
      </c>
      <c r="B8" s="178" t="str">
        <f>VLOOKUP(A8,Orçamento!$A$10:$P$3444,4,FALSE)</f>
        <v>SERVIÇOS REMOÇÃO E LOCAÇÃO ANDAIMES</v>
      </c>
      <c r="C8" s="179">
        <f>VLOOKUP($A8,Orçamento!$A$10:$P$3444,16,FALSE)</f>
        <v>0</v>
      </c>
      <c r="D8" s="175">
        <f>IFERROR(C8/$C$32,0)</f>
        <v>0</v>
      </c>
      <c r="E8" s="14">
        <v>0</v>
      </c>
      <c r="F8" s="14">
        <v>0</v>
      </c>
      <c r="G8" s="14">
        <v>0</v>
      </c>
      <c r="H8" s="14">
        <v>0</v>
      </c>
      <c r="I8" s="14">
        <v>0</v>
      </c>
      <c r="J8" s="14">
        <v>0</v>
      </c>
      <c r="K8" s="14">
        <v>0</v>
      </c>
      <c r="L8" s="14">
        <v>0</v>
      </c>
      <c r="M8" s="14">
        <v>0</v>
      </c>
      <c r="N8" s="14">
        <v>0</v>
      </c>
      <c r="O8" s="14">
        <v>0</v>
      </c>
      <c r="P8" s="14">
        <v>0</v>
      </c>
      <c r="Q8" s="22"/>
      <c r="R8" s="35" t="str">
        <f>IF(OR(SUM(E8:P8)&gt;1,SUM(E8:P8)&lt;1),"CORRIGIR, POIS A SOMA DEVE SER 100%", 1)</f>
        <v>CORRIGIR, POIS A SOMA DEVE SER 100%</v>
      </c>
      <c r="S8" s="18"/>
      <c r="T8" s="6"/>
    </row>
    <row r="9" spans="1:20" ht="15" customHeight="1">
      <c r="A9" s="176"/>
      <c r="B9" s="176"/>
      <c r="C9" s="176"/>
      <c r="D9" s="176"/>
      <c r="E9" s="36">
        <f>IF(E8&gt;0,(Resumo!C7-SUM(Cronograma!F9:$P9)),0)</f>
        <v>0</v>
      </c>
      <c r="F9" s="36">
        <f>IF(AND(E8=0,F8&gt;0),Resumo!C7-SUM(Cronograma!G9:$P9),IF(F8&gt;0,TRUNC(C8*F8,2),0))</f>
        <v>0</v>
      </c>
      <c r="G9" s="36">
        <f>IF(AND(E8=0,F8=0,G8&gt;0),Resumo!C7-SUM(Cronograma!H9:$P9),IF(G8&gt;0,TRUNC(C8*G8,2),0))</f>
        <v>0</v>
      </c>
      <c r="H9" s="36">
        <f>IF(AND(E8=0,F8=0,G8=0,H8&gt;0),Resumo!C7-SUM(Cronograma!I9:$P9),IF(H8&gt;0,TRUNC(C8*H8,2),0))</f>
        <v>0</v>
      </c>
      <c r="I9" s="36">
        <f>IF(AND(E8=0,F8=0,G8=0,H8=0,I8&gt;0),Resumo!C7-SUM(Cronograma!J9:$P9),IF(I8&gt;0,TRUNC(C8*I8,2),0))</f>
        <v>0</v>
      </c>
      <c r="J9" s="36">
        <f>IF(AND(E8=0,F8=0,G8=0,H8=0,I8=0,J8&gt;0),Resumo!C7-SUM(Cronograma!K9:$P9),IF(J8&gt;0,TRUNC(C8*J8,2),0))</f>
        <v>0</v>
      </c>
      <c r="K9" s="36">
        <f>IF(AND(E8=0,F8=0,G8=0,H8=0,I8=0,J8=0,K8&gt;0),Resumo!C7-SUM(Cronograma!L9:$P9),IF(K8&gt;0,TRUNC(C8*K8,2),0))</f>
        <v>0</v>
      </c>
      <c r="L9" s="36">
        <f>IF(AND(E8=0,F8=0,G8=0,H8=0,I8=0,J8=0,K8=0,L8&gt;0),Resumo!C7-SUM(Cronograma!M9:$P9),IF(L8&gt;0,TRUNC(C8*L8,2),0))</f>
        <v>0</v>
      </c>
      <c r="M9" s="36">
        <f>IF(AND(E8=0,F8=0,G8=0,H8=0,I8=0,J8=0,K8=0,L8=0,M8&gt;0),Resumo!C7-SUM(Cronograma!N9:$P9),IF(M8&gt;0,TRUNC(C8*M8,2),0))</f>
        <v>0</v>
      </c>
      <c r="N9" s="36">
        <f>IF(AND(E8=0,F8=0,G8=0,H8=0,I8=0,J8=0,K8=0,L8=0,M8=0,N8&gt;0),Resumo!C7-SUM(Cronograma!O9:$P9),IF(N8&gt;0,TRUNC(C8*N8,2),0))</f>
        <v>0</v>
      </c>
      <c r="O9" s="36">
        <f>IF(AND(E8=0,F8=0,G8=0,H8=0,I8=0,J8=0,K8=0,L8=0,M8=0,N8=0,O8&gt;0),Resumo!C7-SUM(Cronograma!P9:$P9),IF(O8&gt;0,TRUNC(C8*O8,2),0))</f>
        <v>0</v>
      </c>
      <c r="P9" s="36">
        <f>IF(AND(E8=0,F8=0,G8=0,H8=0,I8=0,J8=0,K8=0,L8=0,M8=0,N8=0,O8=0,P8&gt;0),Resumo!C7,IF(P8&gt;0,TRUNC(C8*P8,2),0))</f>
        <v>0</v>
      </c>
      <c r="Q9" s="22"/>
      <c r="R9" s="35">
        <f>SUM(E9:P9)</f>
        <v>0</v>
      </c>
      <c r="S9" s="18" t="str">
        <f>IF(C8&lt;&gt;R9,"VERIFICAR ARREDONDAMENTO","OK")</f>
        <v>OK</v>
      </c>
      <c r="T9" s="6"/>
    </row>
    <row r="10" spans="1:20" ht="15" customHeight="1">
      <c r="A10" s="177">
        <v>2</v>
      </c>
      <c r="B10" s="178" t="str">
        <f>VLOOKUP(A10,Orçamento!$A$10:$P$3444,4,FALSE)</f>
        <v>DESPESAS LEGAIS</v>
      </c>
      <c r="C10" s="179">
        <f>VLOOKUP($A10,Orçamento!$A$10:$P$3444,16,FALSE)</f>
        <v>0</v>
      </c>
      <c r="D10" s="175">
        <f>IFERROR(C10/$C$32,0)</f>
        <v>0</v>
      </c>
      <c r="E10" s="14">
        <v>0</v>
      </c>
      <c r="F10" s="14">
        <v>0</v>
      </c>
      <c r="G10" s="14">
        <v>0</v>
      </c>
      <c r="H10" s="14">
        <v>0</v>
      </c>
      <c r="I10" s="14">
        <v>0</v>
      </c>
      <c r="J10" s="14">
        <v>0</v>
      </c>
      <c r="K10" s="14">
        <v>0</v>
      </c>
      <c r="L10" s="14">
        <v>0</v>
      </c>
      <c r="M10" s="14">
        <v>0</v>
      </c>
      <c r="N10" s="14">
        <v>0</v>
      </c>
      <c r="O10" s="14">
        <v>0</v>
      </c>
      <c r="P10" s="14">
        <v>0</v>
      </c>
      <c r="Q10" s="22"/>
      <c r="R10" s="35" t="str">
        <f>IF(OR(SUM(E10:P10)&gt;1,SUM(E10:P10)&lt;1),"CORRIGIR, POIS A SOMA DEVE SER 100%", 1)</f>
        <v>CORRIGIR, POIS A SOMA DEVE SER 100%</v>
      </c>
      <c r="S10" s="18"/>
      <c r="T10" s="6"/>
    </row>
    <row r="11" spans="1:20" ht="15" customHeight="1">
      <c r="A11" s="176"/>
      <c r="B11" s="176"/>
      <c r="C11" s="180"/>
      <c r="D11" s="176"/>
      <c r="E11" s="36">
        <f>IF(E10&gt;0,(Resumo!C9-SUM(Cronograma!F11:$P11)),0)</f>
        <v>0</v>
      </c>
      <c r="F11" s="36">
        <f>IF(AND(E10=0,F10&gt;0),Resumo!C9-SUM(Cronograma!G11:$P11),IF(F10&gt;0,TRUNC(C10*F10,2),0))</f>
        <v>0</v>
      </c>
      <c r="G11" s="36">
        <f>IF(AND(E10=0,F10=0,G10&gt;0),Resumo!C9-SUM(Cronograma!H11:$P11),IF(G10&gt;0,TRUNC(C10*G10,2),0))</f>
        <v>0</v>
      </c>
      <c r="H11" s="36">
        <f>IF(AND(E10=0,F10=0,G10=0,H10&gt;0),Resumo!C9-SUM(Cronograma!I11:$P11),IF(H10&gt;0,TRUNC(C10*H10,2),0))</f>
        <v>0</v>
      </c>
      <c r="I11" s="36">
        <f>IF(AND(E10=0,F10=0,G10=0,H10=0,I10&gt;0),Resumo!C9-SUM(Cronograma!J11:$P11),IF(I10&gt;0,TRUNC(C10*I10,2),0))</f>
        <v>0</v>
      </c>
      <c r="J11" s="36">
        <f>IF(AND(E10=0,F10=0,G10=0,H10=0,I10=0,J10&gt;0),Resumo!C9-SUM(Cronograma!K11:$P11),IF(J10&gt;0,TRUNC(C10*J10,2),0))</f>
        <v>0</v>
      </c>
      <c r="K11" s="36">
        <f>IF(AND(E10=0,F10=0,G10=0,H10=0,I10=0,J10=0,K10&gt;0),Resumo!C9-SUM(Cronograma!L11:$P11),IF(K10&gt;0,TRUNC(C10*K10,2),0))</f>
        <v>0</v>
      </c>
      <c r="L11" s="36">
        <f>IF(AND(E10=0,F10=0,G10=0,H10=0,I10=0,J10=0,K10=0,L10&gt;0),Resumo!C9-SUM(Cronograma!M11:$P11),IF(L10&gt;0,TRUNC(C10*L10,2),0))</f>
        <v>0</v>
      </c>
      <c r="M11" s="36">
        <f>IF(AND(E10=0,F10=0,G10=0,H10=0,I10=0,J10=0,K10=0,L10=0,M10&gt;0),Resumo!C9-SUM(Cronograma!N11:$P11),IF(M10&gt;0,TRUNC(C10*M10,2),0))</f>
        <v>0</v>
      </c>
      <c r="N11" s="36">
        <f>IF(AND(E10=0,F10=0,G10=0,H10=0,I10=0,J10=0,K10=0,L10=0,M10=0,N10&gt;0),Resumo!C9-SUM(Cronograma!O11:$P11),IF(N10&gt;0,TRUNC(C10*N10,2),0))</f>
        <v>0</v>
      </c>
      <c r="O11" s="36">
        <f>IF(AND(E10=0,F10=0,G10=0,H10=0,I10=0,J10=0,K10=0,L10=0,M10=0,N10=0,O10&gt;0),Resumo!C9-SUM(Cronograma!P11:$P11),IF(O10&gt;0,TRUNC(C10*O10,2),0))</f>
        <v>0</v>
      </c>
      <c r="P11" s="36">
        <f>IF(AND(E10=0,F10=0,G10=0,H10=0,I10=0,J10=0,K10=0,L10=0,M10=0,N10=0,O10=0,P10&gt;0),Resumo!C9,IF(P10&gt;0,TRUNC(C10*P10,2),0))</f>
        <v>0</v>
      </c>
      <c r="Q11" s="22"/>
      <c r="R11" s="35">
        <f>SUM(E11:P11)</f>
        <v>0</v>
      </c>
      <c r="S11" s="18" t="str">
        <f>IF(C10&lt;&gt;R11,"VERIFICAR ARREDONDAMENTO","OK")</f>
        <v>OK</v>
      </c>
      <c r="T11" s="6"/>
    </row>
    <row r="12" spans="1:20" ht="15" customHeight="1">
      <c r="A12" s="177">
        <v>3</v>
      </c>
      <c r="B12" s="178" t="str">
        <f>VLOOKUP(A12,Orçamento!$A$10:$P$3444,4,FALSE)</f>
        <v xml:space="preserve">INSTALAÇÃO E SINALIZAÇÃO </v>
      </c>
      <c r="C12" s="179">
        <f>VLOOKUP($A12,Orçamento!$A$10:$P$3444,16,FALSE)</f>
        <v>0</v>
      </c>
      <c r="D12" s="175">
        <f>IFERROR(C12/$C$32,0)</f>
        <v>0</v>
      </c>
      <c r="E12" s="14">
        <v>0</v>
      </c>
      <c r="F12" s="14">
        <v>0</v>
      </c>
      <c r="G12" s="14">
        <v>0</v>
      </c>
      <c r="H12" s="14">
        <v>0</v>
      </c>
      <c r="I12" s="14">
        <v>0</v>
      </c>
      <c r="J12" s="14">
        <v>0</v>
      </c>
      <c r="K12" s="14">
        <v>0</v>
      </c>
      <c r="L12" s="14">
        <v>0</v>
      </c>
      <c r="M12" s="14">
        <v>0</v>
      </c>
      <c r="N12" s="14">
        <v>0</v>
      </c>
      <c r="O12" s="14">
        <v>0</v>
      </c>
      <c r="P12" s="14">
        <v>0</v>
      </c>
      <c r="Q12" s="22"/>
      <c r="R12" s="35" t="str">
        <f>IF(OR(SUM(E12:P12)&gt;1,SUM(E12:P12)&lt;1),"CORRIGIR, POIS A SOMA DEVE SER 100%", 1)</f>
        <v>CORRIGIR, POIS A SOMA DEVE SER 100%</v>
      </c>
      <c r="S12" s="18"/>
      <c r="T12" s="6"/>
    </row>
    <row r="13" spans="1:20" ht="15" customHeight="1">
      <c r="A13" s="176"/>
      <c r="B13" s="176"/>
      <c r="C13" s="180"/>
      <c r="D13" s="176"/>
      <c r="E13" s="36">
        <f>IF(E12&gt;0,(Resumo!C11-SUM(Cronograma!F13:$P13)),0)</f>
        <v>0</v>
      </c>
      <c r="F13" s="36">
        <f>IF(AND(E12=0,F12&gt;0),Resumo!C11-SUM(Cronograma!G13:$P13),IF(F12&gt;0,TRUNC(C12*F12,2),0))</f>
        <v>0</v>
      </c>
      <c r="G13" s="36">
        <f>IF(AND(E12=0,F12=0,G12&gt;0),Resumo!C11-SUM(Cronograma!H13:$P13),IF(G12&gt;0,TRUNC(C12*G12,2),0))</f>
        <v>0</v>
      </c>
      <c r="H13" s="36">
        <f>IF(AND(E12=0,F12=0,G12=0,H12&gt;0),Resumo!C11-SUM(Cronograma!I13:$P13),IF(H12&gt;0,TRUNC(C12*H12,2),0))</f>
        <v>0</v>
      </c>
      <c r="I13" s="36">
        <f>IF(AND(E12=0,F12=0,G12=0,H12=0,I12&gt;0),Resumo!C11-SUM(Cronograma!J13:$P13),IF(I12&gt;0,TRUNC(C12*I12,2),0))</f>
        <v>0</v>
      </c>
      <c r="J13" s="36">
        <f>IF(AND(E12=0,F12=0,G12=0,H12=0,I12=0,J12&gt;0),Resumo!C11-SUM(Cronograma!K13:$P13),IF(J12&gt;0,TRUNC(C12*J12,2),0))</f>
        <v>0</v>
      </c>
      <c r="K13" s="36">
        <f>IF(AND(E12=0,F12=0,G12=0,H12=0,I12=0,J12=0,K12&gt;0),Resumo!C11-SUM(Cronograma!L13:$P13),IF(K12&gt;0,TRUNC(C12*K12,2),0))</f>
        <v>0</v>
      </c>
      <c r="L13" s="36">
        <f>IF(AND(E12=0,F12=0,G12=0,H12=0,I12=0,J12=0,K12=0,L12&gt;0),Resumo!C11-SUM(Cronograma!M13:$P13),IF(L12&gt;0,TRUNC(C12*L12,2),0))</f>
        <v>0</v>
      </c>
      <c r="M13" s="36">
        <f>IF(AND(E12=0,F12=0,G12=0,H12=0,I12=0,J12=0,K12=0,L12=0,M12&gt;0),Resumo!C11-SUM(Cronograma!N13:$P13),IF(M12&gt;0,TRUNC(C12*M12,2),0))</f>
        <v>0</v>
      </c>
      <c r="N13" s="36">
        <f>IF(AND(E12=0,F12=0,G12=0,H12=0,I12=0,J12=0,K12=0,L12=0,M12=0,N12&gt;0),Resumo!C11-SUM(Cronograma!O13:$P13),IF(N12&gt;0,TRUNC(C12*N12,2),0))</f>
        <v>0</v>
      </c>
      <c r="O13" s="36">
        <f>IF(AND(E12=0,F12=0,G12=0,H12=0,I12=0,J12=0,K12=0,L12=0,M12=0,N12=0,O12&gt;0),Resumo!C11-SUM(Cronograma!P13:$P13),IF(O12&gt;0,TRUNC(C12*O12,2),0))</f>
        <v>0</v>
      </c>
      <c r="P13" s="36">
        <f>IF(AND(E12=0,F12=0,G12=0,H12=0,I12=0,J12=0,K12=0,L12=0,M12=0,N12=0,O12=0,P12&gt;0),Resumo!C11,IF(P12&gt;0,TRUNC(C12*P12,2),0))</f>
        <v>0</v>
      </c>
      <c r="Q13" s="22"/>
      <c r="R13" s="35">
        <f>SUM(E13:P13)</f>
        <v>0</v>
      </c>
      <c r="S13" s="18" t="str">
        <f>IF(C12&lt;&gt;R13,"VERIFICAR ARREDONDAMENTO","OK")</f>
        <v>OK</v>
      </c>
      <c r="T13" s="6"/>
    </row>
    <row r="14" spans="1:20" ht="15" customHeight="1">
      <c r="A14" s="177">
        <v>4</v>
      </c>
      <c r="B14" s="178" t="str">
        <f>VLOOKUP(A14,Orçamento!$A$10:$P$3444,4,FALSE)</f>
        <v xml:space="preserve">ADMINISTRAÇÃO </v>
      </c>
      <c r="C14" s="179">
        <f>VLOOKUP($A14,Orçamento!$A$10:$P$3444,16,FALSE)</f>
        <v>0</v>
      </c>
      <c r="D14" s="175">
        <f>IFERROR(C14/$C$32,0)</f>
        <v>0</v>
      </c>
      <c r="E14" s="14">
        <v>0</v>
      </c>
      <c r="F14" s="14">
        <v>0</v>
      </c>
      <c r="G14" s="14">
        <v>0</v>
      </c>
      <c r="H14" s="14">
        <v>0</v>
      </c>
      <c r="I14" s="14">
        <v>0</v>
      </c>
      <c r="J14" s="14">
        <v>0</v>
      </c>
      <c r="K14" s="14">
        <v>0</v>
      </c>
      <c r="L14" s="14">
        <v>0</v>
      </c>
      <c r="M14" s="14">
        <v>0</v>
      </c>
      <c r="N14" s="14">
        <v>0</v>
      </c>
      <c r="O14" s="14">
        <v>0</v>
      </c>
      <c r="P14" s="14">
        <v>0</v>
      </c>
      <c r="Q14" s="22"/>
      <c r="R14" s="35" t="str">
        <f>IF(OR(SUM(E14:P14)&gt;1,SUM(E14:P14)&lt;1),"CORRIGIR, POIS A SOMA DEVE SER 100%", 1)</f>
        <v>CORRIGIR, POIS A SOMA DEVE SER 100%</v>
      </c>
      <c r="S14" s="18"/>
      <c r="T14" s="6"/>
    </row>
    <row r="15" spans="1:20" ht="15" customHeight="1">
      <c r="A15" s="176"/>
      <c r="B15" s="176"/>
      <c r="C15" s="180"/>
      <c r="D15" s="176"/>
      <c r="E15" s="36">
        <f>IF(E14&gt;0,(Resumo!C13-SUM(Cronograma!F15:$P15)),0)</f>
        <v>0</v>
      </c>
      <c r="F15" s="36">
        <f>IF(AND(E14=0,F14&gt;0),Resumo!C13-SUM(Cronograma!G15:$P15),IF(F14&gt;0,TRUNC(C14*F14,2),0))</f>
        <v>0</v>
      </c>
      <c r="G15" s="36">
        <f>IF(AND(E14=0,F14=0,G14&gt;0),Resumo!C13-SUM(Cronograma!H15:$P15),IF(G14&gt;0,TRUNC(C14*G14,2),0))</f>
        <v>0</v>
      </c>
      <c r="H15" s="36">
        <f>IF(AND(E14=0,F14=0,G14=0,H14&gt;0),Resumo!C13-SUM(Cronograma!I15:$P15),IF(H14&gt;0,TRUNC(C14*H14,2),0))</f>
        <v>0</v>
      </c>
      <c r="I15" s="36">
        <f>IF(AND(E14=0,F14=0,G14=0,H14=0,I14&gt;0),Resumo!C13-SUM(Cronograma!J15:$P15),IF(I14&gt;0,TRUNC(C14*I14,2),0))</f>
        <v>0</v>
      </c>
      <c r="J15" s="36">
        <f>IF(AND(E14=0,F14=0,G14=0,H14=0,I14=0,J14&gt;0),Resumo!C13-SUM(Cronograma!K15:$P15),IF(J14&gt;0,TRUNC(C14*J14,2),0))</f>
        <v>0</v>
      </c>
      <c r="K15" s="36">
        <f>IF(AND(E14=0,F14=0,G14=0,H14=0,I14=0,J14=0,K14&gt;0),Resumo!C13-SUM(Cronograma!L15:$P15),IF(K14&gt;0,TRUNC(C14*K14,2),0))</f>
        <v>0</v>
      </c>
      <c r="L15" s="36">
        <f>IF(AND(E14=0,F14=0,G14=0,H14=0,I14=0,J14=0,K14=0,L14&gt;0),Resumo!C13-SUM(Cronograma!M15:$P15),IF(L14&gt;0,TRUNC(C14*L14,2),0))</f>
        <v>0</v>
      </c>
      <c r="M15" s="36">
        <f>IF(AND(E14=0,F14=0,G14=0,H14=0,I14=0,J14=0,K14=0,L14=0,M14&gt;0),Resumo!C13-SUM(Cronograma!N15:$P15),IF(M14&gt;0,TRUNC(C14*M14,2),0))</f>
        <v>0</v>
      </c>
      <c r="N15" s="36">
        <f>IF(AND(E14=0,F14=0,G14=0,H14=0,I14=0,J14=0,K14=0,L14=0,M14=0,N14&gt;0),Resumo!C13-SUM(Cronograma!O15:$P15),IF(N14&gt;0,TRUNC(C14*N14,2),0))</f>
        <v>0</v>
      </c>
      <c r="O15" s="36">
        <f>IF(AND(E14=0,F14=0,G14=0,H14=0,I14=0,J14=0,K14=0,L14=0,M14=0,N14=0,O14&gt;0),Resumo!C13-SUM(Cronograma!P15:$P15),IF(O14&gt;0,TRUNC(C14*O14,2),0))</f>
        <v>0</v>
      </c>
      <c r="P15" s="36">
        <f>IF(AND(E14=0,F14=0,G14=0,H14=0,I14=0,J14=0,K14=0,L14=0,M14=0,N14=0,O14=0,P14&gt;0),Resumo!C13,IF(P14&gt;0,TRUNC(C14*P14,2),0))</f>
        <v>0</v>
      </c>
      <c r="Q15" s="22"/>
      <c r="R15" s="35">
        <f>SUM(E15:P15)</f>
        <v>0</v>
      </c>
      <c r="S15" s="18" t="str">
        <f>IF(C14&lt;&gt;R15,"VERIFICAR ARREDONDAMENTO","OK")</f>
        <v>OK</v>
      </c>
      <c r="T15" s="6"/>
    </row>
    <row r="16" spans="1:20" ht="15" customHeight="1">
      <c r="A16" s="177">
        <v>5</v>
      </c>
      <c r="B16" s="178" t="str">
        <f>VLOOKUP(A16,Orçamento!$A$10:$P$3444,4,FALSE)</f>
        <v xml:space="preserve">PAVIMENTAÇÃO / CALÇAMENTO / MURO </v>
      </c>
      <c r="C16" s="179">
        <f>VLOOKUP($A16,Orçamento!$A$10:$P$3444,16,FALSE)</f>
        <v>0</v>
      </c>
      <c r="D16" s="175">
        <f>IFERROR(C16/$C$32,0)</f>
        <v>0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  <c r="P16" s="14">
        <v>0</v>
      </c>
      <c r="Q16" s="22"/>
      <c r="R16" s="35" t="str">
        <f>IF(OR(SUM(E16:P16)&gt;1,SUM(E16:P16)&lt;1),"CORRIGIR, POIS A SOMA DEVE SER 100%", 1)</f>
        <v>CORRIGIR, POIS A SOMA DEVE SER 100%</v>
      </c>
      <c r="S16" s="18"/>
      <c r="T16" s="6"/>
    </row>
    <row r="17" spans="1:20" ht="15" customHeight="1">
      <c r="A17" s="176"/>
      <c r="B17" s="176"/>
      <c r="C17" s="180"/>
      <c r="D17" s="176"/>
      <c r="E17" s="36">
        <f>IF(E16&gt;0,(Resumo!C15-SUM(Cronograma!F17:$P17)),0)</f>
        <v>0</v>
      </c>
      <c r="F17" s="36">
        <f>IF(AND(E16=0,F16&gt;0),Resumo!C15-SUM(Cronograma!G17:$P17),IF(F16&gt;0,TRUNC(C16*F16,2),0))</f>
        <v>0</v>
      </c>
      <c r="G17" s="36">
        <f>IF(AND(E16=0,F16=0,G16&gt;0),Resumo!C15-SUM(Cronograma!H17:$P17),IF(G16&gt;0,TRUNC(C16*G16,2),0))</f>
        <v>0</v>
      </c>
      <c r="H17" s="36">
        <f>IF(AND(E16=0,F16=0,G16=0,H16&gt;0),Resumo!C15-SUM(Cronograma!I17:$P17),IF(H16&gt;0,TRUNC(C16*H16,2),0))</f>
        <v>0</v>
      </c>
      <c r="I17" s="36">
        <f>IF(AND(E16=0,F16=0,G16=0,H16=0,I16&gt;0),Resumo!C15-SUM(Cronograma!J17:$P17),IF(I16&gt;0,TRUNC(C16*I16,2),0))</f>
        <v>0</v>
      </c>
      <c r="J17" s="36">
        <f>IF(AND(E16=0,F16=0,G16=0,H16=0,I16=0,J16&gt;0),Resumo!C15-SUM(Cronograma!K17:$P17),IF(J16&gt;0,TRUNC(C16*J16,2),0))</f>
        <v>0</v>
      </c>
      <c r="K17" s="36">
        <f>IF(AND(E16=0,F16=0,G16=0,H16=0,I16=0,J16=0,K16&gt;0),Resumo!C15-SUM(Cronograma!L17:$P17),IF(K16&gt;0,TRUNC(C16*K16,2),0))</f>
        <v>0</v>
      </c>
      <c r="L17" s="36">
        <f>IF(AND(E16=0,F16=0,G16=0,H16=0,I16=0,J16=0,K16=0,L16&gt;0),Resumo!C15-SUM(Cronograma!M17:$P17),IF(L16&gt;0,TRUNC(C16*L16,2),0))</f>
        <v>0</v>
      </c>
      <c r="M17" s="36">
        <f>IF(AND(E16=0,F16=0,G16=0,H16=0,I16=0,J16=0,K16=0,L16=0,M16&gt;0),Resumo!C15-SUM(Cronograma!N17:$P17),IF(M16&gt;0,TRUNC(C16*M16,2),0))</f>
        <v>0</v>
      </c>
      <c r="N17" s="36">
        <f>IF(AND(E16=0,F16=0,G16=0,H16=0,I16=0,J16=0,K16=0,L16=0,M16=0,N16&gt;0),Resumo!C15-SUM(Cronograma!O17:$P17),IF(N16&gt;0,TRUNC(C16*N16,2),0))</f>
        <v>0</v>
      </c>
      <c r="O17" s="36">
        <f>IF(AND(E16=0,F16=0,G16=0,H16=0,I16=0,J16=0,K16=0,L16=0,M16=0,N16=0,O16&gt;0),Resumo!C15-SUM(Cronograma!P17:$P17),IF(O16&gt;0,TRUNC(C16*O16,2),0))</f>
        <v>0</v>
      </c>
      <c r="P17" s="36">
        <f>IF(AND(E16=0,F16=0,G16=0,H16=0,I16=0,J16=0,K16=0,L16=0,M16=0,N16=0,O16=0,P16&gt;0),Resumo!C15,IF(P16&gt;0,TRUNC(C16*P16,2),0))</f>
        <v>0</v>
      </c>
      <c r="Q17" s="22"/>
      <c r="R17" s="35">
        <f>SUM(E17:P17)</f>
        <v>0</v>
      </c>
      <c r="S17" s="18" t="str">
        <f>IF(C16&lt;&gt;R17,"VERIFICAR ARREDONDAMENTO","OK")</f>
        <v>OK</v>
      </c>
      <c r="T17" s="6"/>
    </row>
    <row r="18" spans="1:20" ht="15" customHeight="1">
      <c r="A18" s="177">
        <v>6</v>
      </c>
      <c r="B18" s="178" t="str">
        <f>VLOOKUP(A18,Orçamento!$A$10:$P$3444,4,FALSE)</f>
        <v>RECOMPOSIÇÃO DA ESTRUTURA DE CONCRETO</v>
      </c>
      <c r="C18" s="179">
        <f>VLOOKUP($A18,Orçamento!$A$10:$P$3444,16,FALSE)</f>
        <v>0</v>
      </c>
      <c r="D18" s="175">
        <f>IFERROR(C18/$C$32,0)</f>
        <v>0</v>
      </c>
      <c r="E18" s="14">
        <v>0</v>
      </c>
      <c r="F18" s="14">
        <v>0</v>
      </c>
      <c r="G18" s="14">
        <v>0</v>
      </c>
      <c r="H18" s="14">
        <v>0</v>
      </c>
      <c r="I18" s="14">
        <v>0</v>
      </c>
      <c r="J18" s="14">
        <v>0</v>
      </c>
      <c r="K18" s="14">
        <v>0</v>
      </c>
      <c r="L18" s="14">
        <v>0</v>
      </c>
      <c r="M18" s="14">
        <v>0</v>
      </c>
      <c r="N18" s="14">
        <v>0</v>
      </c>
      <c r="O18" s="14">
        <v>0</v>
      </c>
      <c r="P18" s="14">
        <v>0</v>
      </c>
      <c r="Q18" s="22"/>
      <c r="R18" s="35" t="str">
        <f>IF(OR(SUM(E18:P18)&gt;1,SUM(E18:P18)&lt;1),"CORRIGIR, POIS A SOMA DEVE SER 100%", 1)</f>
        <v>CORRIGIR, POIS A SOMA DEVE SER 100%</v>
      </c>
      <c r="S18" s="18"/>
      <c r="T18" s="6"/>
    </row>
    <row r="19" spans="1:20" ht="15" customHeight="1">
      <c r="A19" s="176"/>
      <c r="B19" s="176"/>
      <c r="C19" s="180"/>
      <c r="D19" s="176"/>
      <c r="E19" s="36">
        <f>IF(E18&gt;0,(Resumo!C17-SUM(Cronograma!F19:$P19)),0)</f>
        <v>0</v>
      </c>
      <c r="F19" s="36">
        <f>IF(AND(E18=0,F18&gt;0),Resumo!C17-SUM(Cronograma!G19:$P19),IF(F18&gt;0,TRUNC(C18*F18,2),0))</f>
        <v>0</v>
      </c>
      <c r="G19" s="36">
        <f>IF(AND(E18=0,F18=0,G18&gt;0),Resumo!C17-SUM(Cronograma!H19:$P19),IF(G18&gt;0,TRUNC(C18*G18,2),0))</f>
        <v>0</v>
      </c>
      <c r="H19" s="36">
        <f>IF(AND(E18=0,F18=0,G18=0,H18&gt;0),Resumo!C17-SUM(Cronograma!I19:$P19),IF(H18&gt;0,TRUNC(C18*H18,2),0))</f>
        <v>0</v>
      </c>
      <c r="I19" s="36">
        <f>IF(AND(E18=0,F18=0,G18=0,H18=0,I18&gt;0),Resumo!C17-SUM(Cronograma!J19:$P19),IF(I18&gt;0,TRUNC(C18*I18,2),0))</f>
        <v>0</v>
      </c>
      <c r="J19" s="36">
        <f>IF(AND(E18=0,F18=0,G18=0,H18=0,I18=0,J18&gt;0),Resumo!C17-SUM(Cronograma!K19:$P19),IF(J18&gt;0,TRUNC(C18*J18,2),0))</f>
        <v>0</v>
      </c>
      <c r="K19" s="36">
        <f>IF(AND(E18=0,F18=0,G18=0,H18=0,I18=0,J18=0,K18&gt;0),Resumo!C17-SUM(Cronograma!L19:$P19),IF(K18&gt;0,TRUNC(C18*K18,2),0))</f>
        <v>0</v>
      </c>
      <c r="L19" s="36">
        <f>IF(AND(E18=0,F18=0,G18=0,H18=0,I18=0,J18=0,K18=0,L18&gt;0),Resumo!C17-SUM(Cronograma!M19:$P19),IF(L18&gt;0,TRUNC(C18*L18,2),0))</f>
        <v>0</v>
      </c>
      <c r="M19" s="36">
        <f>IF(AND(E18=0,F18=0,G18=0,H18=0,I18=0,J18=0,K18=0,L18=0,M18&gt;0),Resumo!C17-SUM(Cronograma!N19:$P19),IF(M18&gt;0,TRUNC(C18*M18,2),0))</f>
        <v>0</v>
      </c>
      <c r="N19" s="36">
        <f>IF(AND(E18=0,F18=0,G18=0,H18=0,I18=0,J18=0,K18=0,L18=0,M18=0,N18&gt;0),Resumo!C17-SUM(Cronograma!O19:$P19),IF(N18&gt;0,TRUNC(C18*N18,2),0))</f>
        <v>0</v>
      </c>
      <c r="O19" s="36">
        <f>IF(AND(E18=0,F18=0,G18=0,H18=0,I18=0,J18=0,K18=0,L18=0,M18=0,N18=0,O18&gt;0),Resumo!C17-SUM(Cronograma!P19:$P19),IF(O18&gt;0,TRUNC(C18*O18,2),0))</f>
        <v>0</v>
      </c>
      <c r="P19" s="36">
        <f>IF(AND(E18=0,F18=0,G18=0,H18=0,I18=0,J18=0,K18=0,L18=0,M18=0,N18=0,O18=0,P18&gt;0),Resumo!C17,IF(P18&gt;0,TRUNC(C18*P18,2),0))</f>
        <v>0</v>
      </c>
      <c r="Q19" s="22"/>
      <c r="R19" s="35">
        <f>SUM(E19:P19)</f>
        <v>0</v>
      </c>
      <c r="S19" s="18" t="str">
        <f>IF(C18&lt;&gt;R19,"VERIFICAR ARREDONDAMENTO","OK")</f>
        <v>OK</v>
      </c>
      <c r="T19" s="6"/>
    </row>
    <row r="20" spans="1:20" ht="15" customHeight="1">
      <c r="A20" s="177">
        <v>7</v>
      </c>
      <c r="B20" s="178" t="str">
        <f>VLOOKUP(A20,Orçamento!$A$10:$P$3444,4,FALSE)</f>
        <v>RECOMPOSIÇÃO DE ESTRUTURA METÁLICA</v>
      </c>
      <c r="C20" s="179">
        <f>VLOOKUP($A20,Orçamento!$A$10:$P$3444,16,FALSE)</f>
        <v>0</v>
      </c>
      <c r="D20" s="175">
        <f>IFERROR(C20/$C$32,0)</f>
        <v>0</v>
      </c>
      <c r="E20" s="14">
        <v>0</v>
      </c>
      <c r="F20" s="14">
        <v>0</v>
      </c>
      <c r="G20" s="14">
        <v>0</v>
      </c>
      <c r="H20" s="14">
        <v>0</v>
      </c>
      <c r="I20" s="14">
        <v>0</v>
      </c>
      <c r="J20" s="14">
        <v>0</v>
      </c>
      <c r="K20" s="14">
        <v>0</v>
      </c>
      <c r="L20" s="14">
        <v>0</v>
      </c>
      <c r="M20" s="14">
        <v>0</v>
      </c>
      <c r="N20" s="14">
        <v>0</v>
      </c>
      <c r="O20" s="14">
        <v>0</v>
      </c>
      <c r="P20" s="14">
        <v>0</v>
      </c>
      <c r="Q20" s="22"/>
      <c r="R20" s="35" t="str">
        <f>IF(OR(SUM(E20:P20)&gt;1,SUM(E20:P20)&lt;1),"CORRIGIR, POIS A SOMA DEVE SER 100%", 1)</f>
        <v>CORRIGIR, POIS A SOMA DEVE SER 100%</v>
      </c>
      <c r="S20" s="18"/>
      <c r="T20" s="6"/>
    </row>
    <row r="21" spans="1:20" ht="15" customHeight="1">
      <c r="A21" s="176"/>
      <c r="B21" s="176"/>
      <c r="C21" s="180"/>
      <c r="D21" s="176"/>
      <c r="E21" s="36">
        <f>IF(E20&gt;0,(Resumo!C19-SUM(Cronograma!F21:$P21)),0)</f>
        <v>0</v>
      </c>
      <c r="F21" s="36">
        <f>IF(AND(E20=0,F20&gt;0),Resumo!C19-SUM(Cronograma!G21:$P21),IF(F20&gt;0,TRUNC(C20*F20,2),0))</f>
        <v>0</v>
      </c>
      <c r="G21" s="36">
        <f>IF(AND(E20=0,F20=0,G20&gt;0),Resumo!C19-SUM(Cronograma!H21:$P21),IF(G20&gt;0,TRUNC(C20*G20,2),0))</f>
        <v>0</v>
      </c>
      <c r="H21" s="36">
        <f>IF(AND(E20=0,F20=0,G20=0,H20&gt;0),Resumo!C19-SUM(Cronograma!I21:$P21),IF(H20&gt;0,TRUNC(C20*H20,2),0))</f>
        <v>0</v>
      </c>
      <c r="I21" s="36">
        <f>IF(AND(E20=0,F20=0,G20=0,H20=0,I20&gt;0),Resumo!C19-SUM(Cronograma!J21:$P21),IF(I20&gt;0,TRUNC(C20*I20,2),0))</f>
        <v>0</v>
      </c>
      <c r="J21" s="36">
        <f>IF(AND(E20=0,F20=0,G20=0,H20=0,I20=0,J20&gt;0),Resumo!C19-SUM(Cronograma!K21:$P21),IF(J20&gt;0,TRUNC(C20*J20,2),0))</f>
        <v>0</v>
      </c>
      <c r="K21" s="36">
        <f>IF(AND(E20=0,F20=0,G20=0,H20=0,I20=0,J20=0,K20&gt;0),Resumo!C19-SUM(Cronograma!L21:$P21),IF(K20&gt;0,TRUNC(C20*K20,2),0))</f>
        <v>0</v>
      </c>
      <c r="L21" s="36">
        <f>IF(AND(E20=0,F20=0,G20=0,H20=0,I20=0,J20=0,K20=0,L20&gt;0),Resumo!C19-SUM(Cronograma!M21:$P21),IF(L20&gt;0,TRUNC(C20*L20,2),0))</f>
        <v>0</v>
      </c>
      <c r="M21" s="36">
        <f>IF(AND(E20=0,F20=0,G20=0,H20=0,I20=0,J20=0,K20=0,L20=0,M20&gt;0),Resumo!C19-SUM(Cronograma!N21:$P21),IF(M20&gt;0,TRUNC(C20*M20,2),0))</f>
        <v>0</v>
      </c>
      <c r="N21" s="36">
        <f>IF(AND(E20=0,F20=0,G20=0,H20=0,I20=0,J20=0,K20=0,L20=0,M20=0,N20&gt;0),Resumo!C19-SUM(Cronograma!O21:$P21),IF(N20&gt;0,TRUNC(C20*N20,2),0))</f>
        <v>0</v>
      </c>
      <c r="O21" s="36">
        <f>IF(AND(E20=0,F20=0,G20=0,H20=0,I20=0,J20=0,K20=0,L20=0,M20=0,N20=0,O20&gt;0),Resumo!C19-SUM(Cronograma!P21:$P21),IF(O20&gt;0,TRUNC(C20*O20,2),0))</f>
        <v>0</v>
      </c>
      <c r="P21" s="36">
        <f>IF(AND(E20=0,F20=0,G20=0,H20=0,I20=0,J20=0,K20=0,L20=0,M20=0,N20=0,O20=0,P20&gt;0),Resumo!C19,IF(P20&gt;0,TRUNC(C20*P20,2),0))</f>
        <v>0</v>
      </c>
      <c r="Q21" s="22"/>
      <c r="R21" s="35">
        <f>SUM(E21:P21)</f>
        <v>0</v>
      </c>
      <c r="S21" s="18" t="str">
        <f>IF(C20&lt;&gt;R21,"VERIFICAR ARREDONDAMENTO","OK")</f>
        <v>OK</v>
      </c>
      <c r="T21" s="6"/>
    </row>
    <row r="22" spans="1:20" ht="15" customHeight="1">
      <c r="A22" s="177">
        <v>8</v>
      </c>
      <c r="B22" s="178" t="str">
        <f>VLOOKUP(A22,Orçamento!$A$10:$P$3444,4,FALSE)</f>
        <v>RECOMPOSIÇÃO DE ESTRUTURA MADEIRA</v>
      </c>
      <c r="C22" s="179">
        <f>VLOOKUP($A22,Orçamento!$A$10:$P$3444,16,FALSE)</f>
        <v>0</v>
      </c>
      <c r="D22" s="175">
        <f>IFERROR(C22/$C$32,0)</f>
        <v>0</v>
      </c>
      <c r="E22" s="14">
        <v>0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  <c r="P22" s="14">
        <v>0</v>
      </c>
      <c r="Q22" s="22"/>
      <c r="R22" s="35" t="str">
        <f>IF(OR(SUM(E22:P22)&gt;1,SUM(E22:P22)&lt;1),"CORRIGIR, POIS A SOMA DEVE SER 100%", 1)</f>
        <v>CORRIGIR, POIS A SOMA DEVE SER 100%</v>
      </c>
      <c r="S22" s="18"/>
      <c r="T22" s="6"/>
    </row>
    <row r="23" spans="1:20" ht="15" customHeight="1">
      <c r="A23" s="176"/>
      <c r="B23" s="176"/>
      <c r="C23" s="180"/>
      <c r="D23" s="176"/>
      <c r="E23" s="36">
        <f>IF(E22&gt;0,(Resumo!C21-SUM(Cronograma!F23:$P23)),0)</f>
        <v>0</v>
      </c>
      <c r="F23" s="36">
        <f>IF(AND(E22=0,F22&gt;0),Resumo!C21-SUM(Cronograma!G23:$P23),IF(F22&gt;0,TRUNC(C22*F22,2),0))</f>
        <v>0</v>
      </c>
      <c r="G23" s="36">
        <f>IF(AND(E22=0,F22=0,G22&gt;0),Resumo!C21-SUM(Cronograma!H23:$P23),IF(G22&gt;0,TRUNC(C22*G22,2),0))</f>
        <v>0</v>
      </c>
      <c r="H23" s="36">
        <f>IF(AND(E22=0,F22=0,G22=0,H22&gt;0),Resumo!C21-SUM(Cronograma!I23:$P23),IF(H22&gt;0,TRUNC(C22*H22,2),0))</f>
        <v>0</v>
      </c>
      <c r="I23" s="36">
        <f>IF(AND(E22=0,F22=0,G22=0,H22=0,I22&gt;0),Resumo!C21-SUM(Cronograma!J23:$P23),IF(I22&gt;0,TRUNC(C22*I22,2),0))</f>
        <v>0</v>
      </c>
      <c r="J23" s="36">
        <f>IF(AND(E22=0,F22=0,G22=0,H22=0,I22=0,J22&gt;0),Resumo!C21-SUM(Cronograma!K23:$P23),IF(J22&gt;0,TRUNC(C22*J22,2),0))</f>
        <v>0</v>
      </c>
      <c r="K23" s="36">
        <f>IF(AND(E22=0,F22=0,G22=0,H22=0,I22=0,J22=0,K22&gt;0),Resumo!C21-SUM(Cronograma!L23:$P23),IF(K22&gt;0,TRUNC(C22*K22,2),0))</f>
        <v>0</v>
      </c>
      <c r="L23" s="36">
        <f>IF(AND(E22=0,F22=0,G22=0,H22=0,I22=0,J22=0,K22=0,L22&gt;0),Resumo!C21-SUM(Cronograma!M23:$P23),IF(L22&gt;0,TRUNC(C22*L22,2),0))</f>
        <v>0</v>
      </c>
      <c r="M23" s="36">
        <f>IF(AND(E22=0,F22=0,G22=0,H22=0,I22=0,J22=0,K22=0,L22=0,M22&gt;0),Resumo!C21-SUM(Cronograma!N23:$P23),IF(M22&gt;0,TRUNC(C22*M22,2),0))</f>
        <v>0</v>
      </c>
      <c r="N23" s="36">
        <f>IF(AND(E22=0,F22=0,G22=0,H22=0,I22=0,J22=0,K22=0,L22=0,M22=0,N22&gt;0),Resumo!C21-SUM(Cronograma!O23:$P23),IF(N22&gt;0,TRUNC(C22*N22,2),0))</f>
        <v>0</v>
      </c>
      <c r="O23" s="36">
        <f>IF(AND(E22=0,F22=0,G22=0,H22=0,I22=0,J22=0,K22=0,L22=0,M22=0,N22=0,O22&gt;0),Resumo!C21-SUM(Cronograma!P23:$P23),IF(O22&gt;0,TRUNC(C22*O22,2),0))</f>
        <v>0</v>
      </c>
      <c r="P23" s="36">
        <f>IF(AND(E22=0,F22=0,G22=0,H22=0,I22=0,J22=0,K22=0,L22=0,M22=0,N22=0,O22=0,P22&gt;0),Resumo!C21,IF(P22&gt;0,TRUNC(C22*P22,2),0))</f>
        <v>0</v>
      </c>
      <c r="Q23" s="22"/>
      <c r="R23" s="35">
        <f>SUM(E23:P23)</f>
        <v>0</v>
      </c>
      <c r="S23" s="18" t="str">
        <f>IF(C22&lt;&gt;R23,"VERIFICAR ARREDONDAMENTO","OK")</f>
        <v>OK</v>
      </c>
      <c r="T23" s="6"/>
    </row>
    <row r="24" spans="1:20" ht="15" customHeight="1">
      <c r="A24" s="177">
        <v>9</v>
      </c>
      <c r="B24" s="178" t="str">
        <f>VLOOKUP(A24,Orçamento!$A$10:$P$3444,4,FALSE)</f>
        <v>PINTURA E LIMPEZA</v>
      </c>
      <c r="C24" s="179">
        <f>VLOOKUP($A24,Orçamento!$A$10:$P$3444,16,FALSE)</f>
        <v>0</v>
      </c>
      <c r="D24" s="175">
        <f>IFERROR(C24/$C$32,0)</f>
        <v>0</v>
      </c>
      <c r="E24" s="14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  <c r="P24" s="14">
        <v>0</v>
      </c>
      <c r="Q24" s="22"/>
      <c r="R24" s="35" t="str">
        <f>IF(OR(SUM(E24:P24)&gt;1,SUM(E24:P24)&lt;1),"CORRIGIR, POIS A SOMA DEVE SER 100%", 1)</f>
        <v>CORRIGIR, POIS A SOMA DEVE SER 100%</v>
      </c>
      <c r="S24" s="18"/>
      <c r="T24" s="6"/>
    </row>
    <row r="25" spans="1:20" ht="15" customHeight="1">
      <c r="A25" s="176"/>
      <c r="B25" s="176"/>
      <c r="C25" s="180"/>
      <c r="D25" s="176"/>
      <c r="E25" s="36">
        <f>IF(E24&gt;0,(Resumo!C23-SUM(Cronograma!F25:$P25)),0)</f>
        <v>0</v>
      </c>
      <c r="F25" s="36">
        <f>IF(AND(E24=0,F24&gt;0),Resumo!C23-SUM(Cronograma!G25:$P25),IF(F24&gt;0,TRUNC(C24*F24,2),0))</f>
        <v>0</v>
      </c>
      <c r="G25" s="36">
        <f>IF(AND(E24=0,F24=0,G24&gt;0),Resumo!C23-SUM(Cronograma!H25:$P25),IF(G24&gt;0,TRUNC(C24*G24,2),0))</f>
        <v>0</v>
      </c>
      <c r="H25" s="36">
        <f>IF(AND(E24=0,F24=0,G24=0,H24&gt;0),Resumo!C23-SUM(Cronograma!I25:$P25),IF(H24&gt;0,TRUNC(C24*H24,2),0))</f>
        <v>0</v>
      </c>
      <c r="I25" s="36">
        <f>IF(AND(E24=0,F24=0,G24=0,H24=0,I24&gt;0),Resumo!C23-SUM(Cronograma!J25:$P25),IF(I24&gt;0,TRUNC(C24*I24,2),0))</f>
        <v>0</v>
      </c>
      <c r="J25" s="36">
        <f>IF(AND(E24=0,F24=0,G24=0,H24=0,I24=0,J24&gt;0),Resumo!C23-SUM(Cronograma!K25:$P25),IF(J24&gt;0,TRUNC(C24*J24,2),0))</f>
        <v>0</v>
      </c>
      <c r="K25" s="36">
        <f>IF(AND(E24=0,F24=0,G24=0,H24=0,I24=0,J24=0,K24&gt;0),Resumo!C23-SUM(Cronograma!L25:$P25),IF(K24&gt;0,TRUNC(C24*K24,2),0))</f>
        <v>0</v>
      </c>
      <c r="L25" s="36">
        <f>IF(AND(E24=0,F24=0,G24=0,H24=0,I24=0,J24=0,K24=0,L24&gt;0),Resumo!C23-SUM(Cronograma!M25:$P25),IF(L24&gt;0,TRUNC(C24*L24,2),0))</f>
        <v>0</v>
      </c>
      <c r="M25" s="36">
        <f>IF(AND(E24=0,F24=0,G24=0,H24=0,I24=0,J24=0,K24=0,L24=0,M24&gt;0),Resumo!C23-SUM(Cronograma!N25:$P25),IF(M24&gt;0,TRUNC(C24*M24,2),0))</f>
        <v>0</v>
      </c>
      <c r="N25" s="36">
        <f>IF(AND(E24=0,F24=0,G24=0,H24=0,I24=0,J24=0,K24=0,L24=0,M24=0,N24&gt;0),Resumo!C23-SUM(Cronograma!O25:$P25),IF(N24&gt;0,TRUNC(C24*N24,2),0))</f>
        <v>0</v>
      </c>
      <c r="O25" s="36">
        <f>IF(AND(E24=0,F24=0,G24=0,H24=0,I24=0,J24=0,K24=0,L24=0,M24=0,N24=0,O24&gt;0),Resumo!C23-SUM(Cronograma!P25:$P25),IF(O24&gt;0,TRUNC(C24*O24,2),0))</f>
        <v>0</v>
      </c>
      <c r="P25" s="36">
        <f>IF(AND(E24=0,F24=0,G24=0,H24=0,I24=0,J24=0,K24=0,L24=0,M24=0,N24=0,O24=0,P24&gt;0),Resumo!C23,IF(P24&gt;0,TRUNC(C24*P24,2),0))</f>
        <v>0</v>
      </c>
      <c r="Q25" s="22"/>
      <c r="R25" s="35">
        <f>SUM(E25:P25)</f>
        <v>0</v>
      </c>
      <c r="S25" s="18" t="str">
        <f>IF(C24&lt;&gt;R25,"VERIFICAR ARREDONDAMENTO","OK")</f>
        <v>OK</v>
      </c>
      <c r="T25" s="6"/>
    </row>
    <row r="26" spans="1:20" ht="15" customHeight="1">
      <c r="A26" s="177">
        <v>10</v>
      </c>
      <c r="B26" s="178" t="str">
        <f>VLOOKUP(A26,Orçamento!$A$10:$P$3444,4,FALSE)</f>
        <v>CARGA, TRANSPORTE E MAQUINÁRIO</v>
      </c>
      <c r="C26" s="179">
        <f>VLOOKUP($A26,Orçamento!$A$10:$P$3444,16,FALSE)</f>
        <v>0</v>
      </c>
      <c r="D26" s="175">
        <f>IFERROR(C26/$C$32,0)</f>
        <v>0</v>
      </c>
      <c r="E26" s="14">
        <v>0</v>
      </c>
      <c r="F26" s="14">
        <v>0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4">
        <v>0</v>
      </c>
      <c r="M26" s="14">
        <v>0</v>
      </c>
      <c r="N26" s="14">
        <v>0</v>
      </c>
      <c r="O26" s="14">
        <v>0</v>
      </c>
      <c r="P26" s="14">
        <v>0</v>
      </c>
      <c r="Q26" s="22"/>
      <c r="R26" s="35" t="str">
        <f>IF(OR(SUM(E26:P26)&gt;1,SUM(E26:P26)&lt;1),"CORRIGIR, POIS A SOMA DEVE SER 100%", 1)</f>
        <v>CORRIGIR, POIS A SOMA DEVE SER 100%</v>
      </c>
      <c r="S26" s="18"/>
      <c r="T26" s="6"/>
    </row>
    <row r="27" spans="1:20" ht="15" customHeight="1">
      <c r="A27" s="176"/>
      <c r="B27" s="176"/>
      <c r="C27" s="180"/>
      <c r="D27" s="176"/>
      <c r="E27" s="36">
        <f>IF(E26&gt;0,(Resumo!C25-SUM(Cronograma!F27:$P27)),0)</f>
        <v>0</v>
      </c>
      <c r="F27" s="36">
        <f>IF(AND(E26=0,F26&gt;0),Resumo!C25-SUM(Cronograma!G27:$P27),IF(F26&gt;0,TRUNC(C26*F26,2),0))</f>
        <v>0</v>
      </c>
      <c r="G27" s="36">
        <f>IF(AND(E26=0,F26=0,G26&gt;0),Resumo!C25-SUM(Cronograma!H27:$P27),IF(G26&gt;0,TRUNC(C26*G26,2),0))</f>
        <v>0</v>
      </c>
      <c r="H27" s="36">
        <f>IF(AND(E26=0,F26=0,G26=0,H26&gt;0),Resumo!C25-SUM(Cronograma!I27:$P27),IF(H26&gt;0,TRUNC(C26*H26,2),0))</f>
        <v>0</v>
      </c>
      <c r="I27" s="36">
        <f>IF(AND(E26=0,F26=0,G26=0,H26=0,I26&gt;0),Resumo!C25-SUM(Cronograma!J27:$P27),IF(I26&gt;0,TRUNC(C26*I26,2),0))</f>
        <v>0</v>
      </c>
      <c r="J27" s="36">
        <f>IF(AND(E26=0,F26=0,G26=0,H26=0,I26=0,J26&gt;0),Resumo!C25-SUM(Cronograma!K27:$P27),IF(J26&gt;0,TRUNC(C26*J26,2),0))</f>
        <v>0</v>
      </c>
      <c r="K27" s="36">
        <f>IF(AND(E26=0,F26=0,G26=0,H26=0,I26=0,J26=0,K26&gt;0),Resumo!C25-SUM(Cronograma!L27:$P27),IF(K26&gt;0,TRUNC(C26*K26,2),0))</f>
        <v>0</v>
      </c>
      <c r="L27" s="36">
        <f>IF(AND(E26=0,F26=0,G26=0,H26=0,I26=0,J26=0,K26=0,L26&gt;0),Resumo!C25-SUM(Cronograma!M27:$P27),IF(L26&gt;0,TRUNC(C26*L26,2),0))</f>
        <v>0</v>
      </c>
      <c r="M27" s="36">
        <f>IF(AND(E26=0,F26=0,G26=0,H26=0,I26=0,J26=0,K26=0,L26=0,M26&gt;0),Resumo!C25-SUM(Cronograma!N27:$P27),IF(M26&gt;0,TRUNC(C26*M26,2),0))</f>
        <v>0</v>
      </c>
      <c r="N27" s="36">
        <f>IF(AND(E26=0,F26=0,G26=0,H26=0,I26=0,J26=0,K26=0,L26=0,M26=0,N26&gt;0),Resumo!C25-SUM(Cronograma!O27:$P27),IF(N26&gt;0,TRUNC(C26*N26,2),0))</f>
        <v>0</v>
      </c>
      <c r="O27" s="36">
        <f>IF(AND(E26=0,F26=0,G26=0,H26=0,I26=0,J26=0,K26=0,L26=0,M26=0,N26=0,O26&gt;0),Resumo!C25-SUM(Cronograma!P27:$P27),IF(O26&gt;0,TRUNC(C26*O26,2),0))</f>
        <v>0</v>
      </c>
      <c r="P27" s="36">
        <f>IF(AND(E26=0,F26=0,G26=0,H26=0,I26=0,J26=0,K26=0,L26=0,M26=0,N26=0,O26=0,P26&gt;0),Resumo!C25,IF(P26&gt;0,TRUNC(C26*P26,2),0))</f>
        <v>0</v>
      </c>
      <c r="Q27" s="22"/>
      <c r="R27" s="35">
        <f>SUM(E27:P27)</f>
        <v>0</v>
      </c>
      <c r="S27" s="18" t="str">
        <f>IF(C26&lt;&gt;R27,"VERIFICAR ARREDONDAMENTO","OK")</f>
        <v>OK</v>
      </c>
      <c r="T27" s="6"/>
    </row>
    <row r="28" spans="1:20" ht="15" customHeight="1">
      <c r="A28" s="177">
        <v>11</v>
      </c>
      <c r="B28" s="178" t="str">
        <f>VLOOKUP(A28,Orçamento!$A$10:$P$3444,4,FALSE)</f>
        <v>SUBSTITUIÇÃO DE JUNTA DE DILATAÇÃO</v>
      </c>
      <c r="C28" s="179">
        <f>VLOOKUP($A28,Orçamento!$A$10:$P$3444,16,FALSE)</f>
        <v>0</v>
      </c>
      <c r="D28" s="175">
        <f>IFERROR(C28/$C$32,0)</f>
        <v>0</v>
      </c>
      <c r="E28" s="14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  <c r="P28" s="14">
        <v>0</v>
      </c>
      <c r="Q28" s="22"/>
      <c r="R28" s="35" t="str">
        <f>IF(OR(SUM(E28:P28)&gt;1,SUM(E28:P28)&lt;1),"CORRIGIR, POIS A SOMA DEVE SER 100%", 1)</f>
        <v>CORRIGIR, POIS A SOMA DEVE SER 100%</v>
      </c>
      <c r="S28" s="18"/>
      <c r="T28" s="6"/>
    </row>
    <row r="29" spans="1:20" ht="15" customHeight="1">
      <c r="A29" s="176"/>
      <c r="B29" s="176"/>
      <c r="C29" s="180"/>
      <c r="D29" s="176"/>
      <c r="E29" s="36">
        <f>IF(E28&gt;0,(Resumo!C27-SUM(Cronograma!F29:$P29)),0)</f>
        <v>0</v>
      </c>
      <c r="F29" s="36">
        <f>IF(AND(E28=0,F28&gt;0),Resumo!C27-SUM(Cronograma!G29:$P29),IF(F28&gt;0,TRUNC(C28*F28,2),0))</f>
        <v>0</v>
      </c>
      <c r="G29" s="36">
        <f>IF(AND(E28=0,F28=0,G28&gt;0),Resumo!C27-SUM(Cronograma!H29:$P29),IF(G28&gt;0,TRUNC(C28*G28,2),0))</f>
        <v>0</v>
      </c>
      <c r="H29" s="36">
        <f>IF(AND(E28=0,F28=0,G28=0,H28&gt;0),Resumo!C27-SUM(Cronograma!I29:$P29),IF(H28&gt;0,TRUNC(C28*H28,2),0))</f>
        <v>0</v>
      </c>
      <c r="I29" s="36">
        <f>IF(AND(E28=0,F28=0,G28=0,H28=0,I28&gt;0),Resumo!C27-SUM(Cronograma!J29:$P29),IF(I28&gt;0,TRUNC(C28*I28,2),0))</f>
        <v>0</v>
      </c>
      <c r="J29" s="36">
        <f>IF(AND(E28=0,F28=0,G28=0,H28=0,I28=0,J28&gt;0),Resumo!C27-SUM(Cronograma!K29:$P29),IF(J28&gt;0,TRUNC(C28*J28,2),0))</f>
        <v>0</v>
      </c>
      <c r="K29" s="36">
        <f>IF(AND(E28=0,F28=0,G28=0,H28=0,I28=0,J28=0,K28&gt;0),Resumo!C27-SUM(Cronograma!L29:$P29),IF(K28&gt;0,TRUNC(C28*K28,2),0))</f>
        <v>0</v>
      </c>
      <c r="L29" s="36">
        <f>IF(AND(E28=0,F28=0,G28=0,H28=0,I28=0,J28=0,K28=0,L28&gt;0),Resumo!C27-SUM(Cronograma!M29:$P29),IF(L28&gt;0,TRUNC(C28*L28,2),0))</f>
        <v>0</v>
      </c>
      <c r="M29" s="36">
        <f>IF(AND(E28=0,F28=0,G28=0,H28=0,I28=0,J28=0,K28=0,L28=0,M28&gt;0),Resumo!C27-SUM(Cronograma!N29:$P29),IF(M28&gt;0,TRUNC(C28*M28,2),0))</f>
        <v>0</v>
      </c>
      <c r="N29" s="36">
        <f>IF(AND(E28=0,F28=0,G28=0,H28=0,I28=0,J28=0,K28=0,L28=0,M28=0,N28&gt;0),Resumo!C27-SUM(Cronograma!O29:$P29),IF(N28&gt;0,TRUNC(C28*N28,2),0))</f>
        <v>0</v>
      </c>
      <c r="O29" s="36">
        <f>IF(AND(E28=0,F28=0,G28=0,H28=0,I28=0,J28=0,K28=0,L28=0,M28=0,N28=0,O28&gt;0),Resumo!C27-SUM(Cronograma!P29:$P29),IF(O28&gt;0,TRUNC(C28*O28,2),0))</f>
        <v>0</v>
      </c>
      <c r="P29" s="36">
        <f>IF(AND(E28=0,F28=0,G28=0,H28=0,I28=0,J28=0,K28=0,L28=0,M28=0,N28=0,O28=0,P28&gt;0),Resumo!C27,IF(P28&gt;0,TRUNC(C28*P28,2),0))</f>
        <v>0</v>
      </c>
      <c r="Q29" s="22"/>
      <c r="R29" s="35">
        <f>SUM(E29:P29)</f>
        <v>0</v>
      </c>
      <c r="S29" s="18" t="str">
        <f>IF(C28&lt;&gt;R29,"VERIFICAR ARREDONDAMENTO","OK")</f>
        <v>OK</v>
      </c>
      <c r="T29" s="6"/>
    </row>
    <row r="30" spans="1:20" ht="6" customHeight="1">
      <c r="A30" s="37"/>
      <c r="B30" s="37"/>
      <c r="C30" s="37"/>
      <c r="D30" s="37"/>
      <c r="E30" s="32"/>
      <c r="F30" s="32"/>
      <c r="G30" s="32"/>
      <c r="H30" s="33"/>
      <c r="I30" s="34"/>
      <c r="J30" s="34"/>
      <c r="K30" s="34"/>
      <c r="L30" s="34"/>
      <c r="M30" s="34"/>
      <c r="N30" s="34"/>
      <c r="O30" s="34"/>
      <c r="P30" s="34"/>
      <c r="Q30" s="22"/>
      <c r="R30" s="35"/>
      <c r="S30" s="18"/>
      <c r="T30" s="6"/>
    </row>
    <row r="31" spans="1:20" ht="15" customHeight="1">
      <c r="A31" s="181" t="s">
        <v>31</v>
      </c>
      <c r="B31" s="182"/>
      <c r="C31" s="12"/>
      <c r="D31" s="13"/>
      <c r="E31" s="38">
        <f>SUM(E9,E11,E13,E15,E17,E19,E21,E23,E25,E27,E29)</f>
        <v>0</v>
      </c>
      <c r="F31" s="38">
        <f t="shared" ref="F31:P31" si="1">SUM(F9,F11,F13,F15,F17,F19,F21,F23,F25,F27,F29)</f>
        <v>0</v>
      </c>
      <c r="G31" s="38">
        <f t="shared" si="1"/>
        <v>0</v>
      </c>
      <c r="H31" s="38">
        <f t="shared" si="1"/>
        <v>0</v>
      </c>
      <c r="I31" s="38">
        <f t="shared" si="1"/>
        <v>0</v>
      </c>
      <c r="J31" s="38">
        <f t="shared" si="1"/>
        <v>0</v>
      </c>
      <c r="K31" s="38">
        <f t="shared" si="1"/>
        <v>0</v>
      </c>
      <c r="L31" s="38">
        <f t="shared" si="1"/>
        <v>0</v>
      </c>
      <c r="M31" s="38">
        <f t="shared" si="1"/>
        <v>0</v>
      </c>
      <c r="N31" s="38">
        <f t="shared" si="1"/>
        <v>0</v>
      </c>
      <c r="O31" s="38">
        <f t="shared" si="1"/>
        <v>0</v>
      </c>
      <c r="P31" s="38">
        <f t="shared" si="1"/>
        <v>0</v>
      </c>
      <c r="Q31" s="22"/>
      <c r="R31" s="6"/>
      <c r="S31" s="18"/>
      <c r="T31" s="6"/>
    </row>
    <row r="32" spans="1:20" ht="15" customHeight="1">
      <c r="A32" s="181" t="s">
        <v>32</v>
      </c>
      <c r="B32" s="182"/>
      <c r="C32" s="12">
        <f>SUM(C8:C30)</f>
        <v>0</v>
      </c>
      <c r="D32" s="13">
        <f>SUM(D8:D30)</f>
        <v>0</v>
      </c>
      <c r="E32" s="38">
        <f>E31</f>
        <v>0</v>
      </c>
      <c r="F32" s="38">
        <f t="shared" ref="F32:P32" si="2">E32+F31</f>
        <v>0</v>
      </c>
      <c r="G32" s="38">
        <f t="shared" si="2"/>
        <v>0</v>
      </c>
      <c r="H32" s="38">
        <f t="shared" si="2"/>
        <v>0</v>
      </c>
      <c r="I32" s="38">
        <f t="shared" si="2"/>
        <v>0</v>
      </c>
      <c r="J32" s="38">
        <f t="shared" si="2"/>
        <v>0</v>
      </c>
      <c r="K32" s="38">
        <f t="shared" si="2"/>
        <v>0</v>
      </c>
      <c r="L32" s="38">
        <f t="shared" si="2"/>
        <v>0</v>
      </c>
      <c r="M32" s="38">
        <f t="shared" si="2"/>
        <v>0</v>
      </c>
      <c r="N32" s="38">
        <f t="shared" si="2"/>
        <v>0</v>
      </c>
      <c r="O32" s="38">
        <f t="shared" si="2"/>
        <v>0</v>
      </c>
      <c r="P32" s="38">
        <f t="shared" si="2"/>
        <v>0</v>
      </c>
      <c r="Q32" s="22"/>
      <c r="R32" s="35">
        <f>SUM(E31:P31)</f>
        <v>0</v>
      </c>
      <c r="S32" s="39">
        <f>Orçamento!$P$134</f>
        <v>0</v>
      </c>
      <c r="T32" s="6"/>
    </row>
    <row r="33" spans="1:20" ht="12.75" customHeight="1">
      <c r="A33" s="22"/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6" t="str">
        <f>IF(R32&lt;&gt;S32,"VERIFICAR ARREDONDAMENTO","OK")</f>
        <v>OK</v>
      </c>
      <c r="S33" s="18"/>
      <c r="T33" s="6"/>
    </row>
    <row r="34" spans="1:20" ht="12.75" customHeight="1">
      <c r="A34" s="22"/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6"/>
      <c r="S34" s="18"/>
      <c r="T34" s="6"/>
    </row>
    <row r="35" spans="1:20" ht="12.75" customHeight="1">
      <c r="A35" s="22"/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6"/>
      <c r="S35" s="18"/>
      <c r="T35" s="6"/>
    </row>
    <row r="36" spans="1:20" ht="15" customHeight="1">
      <c r="A36" s="22"/>
      <c r="B36" s="22"/>
      <c r="C36" s="202" t="s">
        <v>23</v>
      </c>
      <c r="D36" s="203"/>
      <c r="E36" s="196" t="str">
        <f>IF(Orçamento!K141="","",Orçamento!K141)</f>
        <v/>
      </c>
      <c r="F36" s="196"/>
      <c r="G36" s="196"/>
      <c r="H36" s="196"/>
      <c r="I36" s="197"/>
      <c r="J36" s="40"/>
      <c r="K36" s="40"/>
      <c r="L36" s="40"/>
      <c r="M36" s="40"/>
      <c r="N36" s="40"/>
      <c r="O36" s="40"/>
      <c r="P36" s="40"/>
      <c r="Q36" s="22"/>
      <c r="R36" s="6"/>
      <c r="S36" s="18"/>
      <c r="T36" s="6"/>
    </row>
    <row r="37" spans="1:20" ht="15" customHeight="1">
      <c r="A37" s="22"/>
      <c r="B37" s="22"/>
      <c r="C37" s="204" t="s">
        <v>24</v>
      </c>
      <c r="D37" s="139"/>
      <c r="E37" s="198" t="str">
        <f>IF(Orçamento!K142="","",Orçamento!K142)</f>
        <v/>
      </c>
      <c r="F37" s="198"/>
      <c r="G37" s="198"/>
      <c r="H37" s="198"/>
      <c r="I37" s="199"/>
      <c r="J37" s="40"/>
      <c r="K37" s="40"/>
      <c r="L37" s="40"/>
      <c r="M37" s="40"/>
      <c r="N37" s="40"/>
      <c r="O37" s="40"/>
      <c r="P37" s="40"/>
      <c r="Q37" s="22"/>
      <c r="R37" s="6"/>
      <c r="S37" s="18"/>
      <c r="T37" s="6"/>
    </row>
    <row r="38" spans="1:20" ht="15" customHeight="1">
      <c r="A38" s="22"/>
      <c r="B38" s="22"/>
      <c r="C38" s="204" t="s">
        <v>25</v>
      </c>
      <c r="D38" s="139"/>
      <c r="E38" s="198" t="str">
        <f>IF(Orçamento!K143="","",Orçamento!K143)</f>
        <v/>
      </c>
      <c r="F38" s="198"/>
      <c r="G38" s="198"/>
      <c r="H38" s="198"/>
      <c r="I38" s="199"/>
      <c r="J38" s="41"/>
      <c r="K38" s="41"/>
      <c r="L38" s="41"/>
      <c r="M38" s="41"/>
      <c r="N38" s="41"/>
      <c r="O38" s="41"/>
      <c r="P38" s="41"/>
      <c r="Q38" s="22"/>
      <c r="R38" s="6"/>
      <c r="S38" s="18"/>
      <c r="T38" s="6"/>
    </row>
    <row r="39" spans="1:20" ht="15" customHeight="1">
      <c r="A39" s="22"/>
      <c r="B39" s="22"/>
      <c r="C39" s="194" t="str">
        <f>Orçamento!I144</f>
        <v>CREA-RS:</v>
      </c>
      <c r="D39" s="195"/>
      <c r="E39" s="200" t="str">
        <f>IF(Orçamento!K144="","",Orçamento!K144)</f>
        <v/>
      </c>
      <c r="F39" s="200"/>
      <c r="G39" s="200"/>
      <c r="H39" s="200"/>
      <c r="I39" s="201"/>
      <c r="J39" s="41"/>
      <c r="K39" s="41"/>
      <c r="L39" s="41"/>
      <c r="M39" s="41"/>
      <c r="N39" s="41"/>
      <c r="O39" s="41"/>
      <c r="P39" s="41"/>
      <c r="Q39" s="22"/>
      <c r="R39" s="6"/>
      <c r="S39" s="18"/>
      <c r="T39" s="6"/>
    </row>
    <row r="40" spans="1:20" ht="12.75" customHeight="1">
      <c r="A40" s="22"/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6"/>
      <c r="S40" s="18"/>
      <c r="T40" s="6"/>
    </row>
    <row r="41" spans="1:20" ht="12.75" customHeight="1">
      <c r="A41" s="22"/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6"/>
      <c r="S41" s="18"/>
      <c r="T41" s="6"/>
    </row>
    <row r="42" spans="1:20" ht="12.75" customHeight="1">
      <c r="A42" s="22"/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6"/>
      <c r="S42" s="18"/>
      <c r="T42" s="6"/>
    </row>
    <row r="43" spans="1:20" ht="12.75" customHeight="1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22"/>
      <c r="R43" s="6"/>
      <c r="S43" s="18"/>
      <c r="T43" s="6"/>
    </row>
    <row r="44" spans="1:20" ht="12.75" customHeight="1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22"/>
      <c r="R44" s="6"/>
      <c r="S44" s="18"/>
      <c r="T44" s="6"/>
    </row>
    <row r="45" spans="1:20" ht="12.75" customHeight="1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22"/>
      <c r="R45" s="6"/>
      <c r="S45" s="18"/>
      <c r="T45" s="6"/>
    </row>
    <row r="46" spans="1:20" ht="12.75" customHeight="1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22"/>
      <c r="R46" s="6"/>
      <c r="S46" s="18"/>
      <c r="T46" s="6"/>
    </row>
    <row r="47" spans="1:20" ht="12.75" customHeight="1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22"/>
      <c r="R47" s="6"/>
      <c r="S47" s="18"/>
      <c r="T47" s="6"/>
    </row>
    <row r="48" spans="1:20" ht="12.75" customHeight="1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22"/>
      <c r="R48" s="6"/>
      <c r="S48" s="18"/>
      <c r="T48" s="6"/>
    </row>
    <row r="49" spans="1:20" ht="12.75" customHeight="1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22"/>
      <c r="R49" s="6"/>
      <c r="S49" s="18"/>
      <c r="T49" s="6"/>
    </row>
    <row r="50" spans="1:20" ht="12.75" customHeight="1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22"/>
      <c r="R50" s="6"/>
      <c r="S50" s="18"/>
      <c r="T50" s="6"/>
    </row>
    <row r="51" spans="1:20" ht="12.75" customHeight="1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22"/>
      <c r="R51" s="6"/>
      <c r="S51" s="18"/>
      <c r="T51" s="6"/>
    </row>
    <row r="52" spans="1:20" ht="12.75" customHeight="1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22"/>
      <c r="R52" s="6"/>
      <c r="S52" s="18"/>
      <c r="T52" s="6"/>
    </row>
    <row r="53" spans="1:20" ht="12.75" customHeight="1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22"/>
      <c r="R53" s="6"/>
      <c r="S53" s="18"/>
      <c r="T53" s="6"/>
    </row>
    <row r="54" spans="1:20" ht="12.75" customHeight="1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22"/>
      <c r="R54" s="6"/>
      <c r="S54" s="18"/>
      <c r="T54" s="6"/>
    </row>
    <row r="55" spans="1:20" ht="12.75" customHeight="1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22"/>
      <c r="R55" s="6"/>
      <c r="S55" s="18"/>
      <c r="T55" s="6"/>
    </row>
    <row r="56" spans="1:20" ht="12.75" customHeight="1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22"/>
      <c r="R56" s="6"/>
      <c r="S56" s="18"/>
      <c r="T56" s="6"/>
    </row>
    <row r="57" spans="1:20" ht="12.75" customHeight="1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22"/>
      <c r="R57" s="6"/>
      <c r="S57" s="18"/>
      <c r="T57" s="6"/>
    </row>
    <row r="58" spans="1:20" ht="12.75" customHeight="1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22"/>
      <c r="R58" s="6"/>
      <c r="S58" s="18"/>
      <c r="T58" s="6"/>
    </row>
    <row r="59" spans="1:20" ht="12.75" customHeight="1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22"/>
      <c r="R59" s="6"/>
      <c r="S59" s="18"/>
      <c r="T59" s="6"/>
    </row>
    <row r="60" spans="1:20" ht="12.75" customHeight="1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22"/>
      <c r="R60" s="6"/>
      <c r="S60" s="18"/>
      <c r="T60" s="6"/>
    </row>
    <row r="61" spans="1:20" ht="12.75" customHeight="1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22"/>
      <c r="R61" s="6"/>
      <c r="S61" s="18"/>
      <c r="T61" s="6"/>
    </row>
    <row r="62" spans="1:20" ht="12.75" customHeight="1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22"/>
      <c r="R62" s="6"/>
      <c r="S62" s="18"/>
      <c r="T62" s="6"/>
    </row>
    <row r="63" spans="1:20" ht="12.75" customHeight="1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22"/>
      <c r="R63" s="6"/>
      <c r="S63" s="18"/>
      <c r="T63" s="6"/>
    </row>
    <row r="64" spans="1:20" ht="12.75" customHeight="1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22"/>
      <c r="R64" s="6"/>
      <c r="S64" s="18"/>
      <c r="T64" s="6"/>
    </row>
    <row r="65" spans="1:20" ht="12.75" customHeight="1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22"/>
      <c r="R65" s="6"/>
      <c r="S65" s="18"/>
      <c r="T65" s="6"/>
    </row>
    <row r="66" spans="1:20" ht="12.75" customHeight="1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22"/>
      <c r="R66" s="6"/>
      <c r="S66" s="18"/>
      <c r="T66" s="6"/>
    </row>
    <row r="67" spans="1:20" ht="12.75" customHeight="1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22"/>
      <c r="R67" s="6"/>
      <c r="S67" s="18"/>
      <c r="T67" s="6"/>
    </row>
    <row r="68" spans="1:20" ht="12.75" customHeight="1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22"/>
      <c r="R68" s="6"/>
      <c r="S68" s="18"/>
      <c r="T68" s="6"/>
    </row>
    <row r="69" spans="1:20" ht="12.75" customHeight="1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22"/>
      <c r="R69" s="6"/>
      <c r="S69" s="18"/>
      <c r="T69" s="6"/>
    </row>
    <row r="70" spans="1:20" ht="12.75" customHeight="1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22"/>
      <c r="R70" s="6"/>
      <c r="S70" s="18"/>
      <c r="T70" s="6"/>
    </row>
    <row r="71" spans="1:20" ht="12.75" customHeight="1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22"/>
      <c r="R71" s="6"/>
      <c r="S71" s="18"/>
      <c r="T71" s="6"/>
    </row>
    <row r="72" spans="1:20" ht="12.75" customHeight="1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22"/>
      <c r="R72" s="6"/>
      <c r="S72" s="18"/>
      <c r="T72" s="6"/>
    </row>
    <row r="73" spans="1:20" ht="12.75" customHeight="1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22"/>
      <c r="R73" s="6"/>
      <c r="S73" s="18"/>
      <c r="T73" s="6"/>
    </row>
    <row r="74" spans="1:20" ht="12.75" customHeight="1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22"/>
      <c r="R74" s="6"/>
      <c r="S74" s="18"/>
      <c r="T74" s="6"/>
    </row>
    <row r="75" spans="1:20" ht="12.75" customHeight="1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22"/>
      <c r="R75" s="6"/>
      <c r="S75" s="18"/>
      <c r="T75" s="6"/>
    </row>
    <row r="76" spans="1:20" ht="12.75" customHeight="1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22"/>
      <c r="R76" s="6"/>
      <c r="S76" s="18"/>
      <c r="T76" s="6"/>
    </row>
    <row r="77" spans="1:20" ht="12.75" customHeight="1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22"/>
      <c r="R77" s="6"/>
      <c r="S77" s="18"/>
      <c r="T77" s="6"/>
    </row>
    <row r="78" spans="1:20" ht="12.75" customHeight="1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22"/>
      <c r="R78" s="6"/>
      <c r="S78" s="18"/>
      <c r="T78" s="6"/>
    </row>
    <row r="79" spans="1:20" ht="12.75" customHeight="1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22"/>
      <c r="R79" s="6"/>
      <c r="S79" s="18"/>
      <c r="T79" s="6"/>
    </row>
    <row r="80" spans="1:20" ht="12.75" customHeight="1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22"/>
      <c r="R80" s="6"/>
      <c r="S80" s="18"/>
      <c r="T80" s="6"/>
    </row>
    <row r="81" spans="1:20" ht="12.75" customHeight="1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22"/>
      <c r="R81" s="6"/>
      <c r="S81" s="18"/>
      <c r="T81" s="6"/>
    </row>
    <row r="82" spans="1:20" ht="12.75" customHeight="1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22"/>
      <c r="R82" s="6"/>
      <c r="S82" s="18"/>
      <c r="T82" s="6"/>
    </row>
    <row r="83" spans="1:20" ht="12.75" customHeight="1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22"/>
      <c r="R83" s="6"/>
      <c r="S83" s="18"/>
      <c r="T83" s="6"/>
    </row>
    <row r="84" spans="1:20" ht="12.75" customHeight="1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22"/>
      <c r="R84" s="6"/>
      <c r="S84" s="18"/>
      <c r="T84" s="6"/>
    </row>
    <row r="85" spans="1:20" ht="12.75" customHeight="1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22"/>
      <c r="R85" s="6"/>
      <c r="S85" s="18"/>
      <c r="T85" s="6"/>
    </row>
    <row r="86" spans="1:20" ht="12.75" customHeight="1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22"/>
      <c r="R86" s="6"/>
      <c r="S86" s="18"/>
      <c r="T86" s="6"/>
    </row>
    <row r="87" spans="1:20" ht="12.75" customHeight="1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22"/>
      <c r="R87" s="6"/>
      <c r="S87" s="18"/>
      <c r="T87" s="6"/>
    </row>
    <row r="88" spans="1:20" ht="12.75" customHeight="1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22"/>
      <c r="R88" s="6"/>
      <c r="S88" s="18"/>
      <c r="T88" s="6"/>
    </row>
    <row r="89" spans="1:20" ht="12.75" customHeight="1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22"/>
      <c r="R89" s="6"/>
      <c r="S89" s="18"/>
      <c r="T89" s="6"/>
    </row>
    <row r="90" spans="1:20" ht="12.75" customHeight="1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22"/>
      <c r="R90" s="6"/>
      <c r="S90" s="18"/>
      <c r="T90" s="6"/>
    </row>
    <row r="91" spans="1:20" ht="12.75" customHeight="1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22"/>
      <c r="R91" s="6"/>
      <c r="S91" s="18"/>
      <c r="T91" s="6"/>
    </row>
    <row r="92" spans="1:20" ht="12.75" customHeight="1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22"/>
      <c r="R92" s="6"/>
      <c r="S92" s="18"/>
      <c r="T92" s="6"/>
    </row>
    <row r="93" spans="1:20" ht="12.75" customHeight="1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22"/>
      <c r="R93" s="6"/>
      <c r="S93" s="18"/>
      <c r="T93" s="6"/>
    </row>
    <row r="94" spans="1:20" ht="12.75" customHeight="1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22"/>
      <c r="R94" s="6"/>
      <c r="S94" s="18"/>
      <c r="T94" s="6"/>
    </row>
    <row r="95" spans="1:20" ht="12.75" customHeight="1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22"/>
      <c r="R95" s="6"/>
      <c r="S95" s="18"/>
      <c r="T95" s="6"/>
    </row>
    <row r="96" spans="1:20" ht="12.75" customHeight="1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22"/>
      <c r="R96" s="6"/>
      <c r="S96" s="18"/>
      <c r="T96" s="6"/>
    </row>
    <row r="97" spans="1:20" ht="12.75" customHeight="1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22"/>
      <c r="R97" s="6"/>
      <c r="S97" s="18"/>
      <c r="T97" s="6"/>
    </row>
    <row r="98" spans="1:20" ht="12.75" customHeight="1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22"/>
      <c r="R98" s="6"/>
      <c r="S98" s="18"/>
      <c r="T98" s="6"/>
    </row>
    <row r="99" spans="1:20" ht="12.75" customHeight="1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22"/>
      <c r="R99" s="6"/>
      <c r="S99" s="18"/>
      <c r="T99" s="6"/>
    </row>
    <row r="100" spans="1:20" ht="12.75" customHeight="1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22"/>
      <c r="R100" s="6"/>
      <c r="S100" s="18"/>
      <c r="T100" s="6"/>
    </row>
    <row r="101" spans="1:20" ht="12.75" customHeight="1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22"/>
      <c r="R101" s="6"/>
      <c r="S101" s="18"/>
      <c r="T101" s="6"/>
    </row>
    <row r="102" spans="1:20" ht="12.75" customHeight="1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22"/>
      <c r="R102" s="6"/>
      <c r="S102" s="18"/>
      <c r="T102" s="6"/>
    </row>
    <row r="103" spans="1:20" ht="12.75" customHeight="1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22"/>
      <c r="R103" s="6"/>
      <c r="S103" s="18"/>
      <c r="T103" s="6"/>
    </row>
    <row r="104" spans="1:20" ht="12.75" customHeight="1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22"/>
      <c r="R104" s="6"/>
      <c r="S104" s="18"/>
      <c r="T104" s="6"/>
    </row>
    <row r="105" spans="1:20" ht="12.75" customHeight="1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22"/>
      <c r="R105" s="6"/>
      <c r="S105" s="18"/>
      <c r="T105" s="6"/>
    </row>
    <row r="106" spans="1:20" ht="12.75" customHeight="1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22"/>
      <c r="R106" s="6"/>
      <c r="S106" s="18"/>
      <c r="T106" s="6"/>
    </row>
    <row r="107" spans="1:20" ht="12.75" customHeight="1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22"/>
      <c r="R107" s="6"/>
      <c r="S107" s="18"/>
      <c r="T107" s="6"/>
    </row>
    <row r="108" spans="1:20" ht="12.75" customHeight="1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22"/>
      <c r="R108" s="6"/>
      <c r="S108" s="18"/>
      <c r="T108" s="6"/>
    </row>
    <row r="109" spans="1:20" ht="12.75" customHeight="1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22"/>
      <c r="R109" s="6"/>
      <c r="S109" s="18"/>
      <c r="T109" s="6"/>
    </row>
    <row r="110" spans="1:20" ht="12.75" customHeight="1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22"/>
      <c r="R110" s="6"/>
      <c r="S110" s="18"/>
      <c r="T110" s="6"/>
    </row>
    <row r="111" spans="1:20" ht="12.75" customHeight="1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22"/>
      <c r="R111" s="6"/>
      <c r="S111" s="18"/>
      <c r="T111" s="6"/>
    </row>
    <row r="112" spans="1:20" ht="12.75" customHeight="1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22"/>
      <c r="R112" s="6"/>
      <c r="S112" s="18"/>
      <c r="T112" s="6"/>
    </row>
    <row r="113" spans="1:20" ht="12.75" customHeight="1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22"/>
      <c r="R113" s="6"/>
      <c r="S113" s="18"/>
      <c r="T113" s="6"/>
    </row>
    <row r="114" spans="1:20" ht="12.75" customHeight="1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22"/>
      <c r="R114" s="6"/>
      <c r="S114" s="18"/>
      <c r="T114" s="6"/>
    </row>
    <row r="115" spans="1:20" ht="12.75" customHeight="1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22"/>
      <c r="R115" s="6"/>
      <c r="S115" s="18"/>
      <c r="T115" s="6"/>
    </row>
    <row r="116" spans="1:20" ht="12.75" customHeight="1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22"/>
      <c r="R116" s="6"/>
      <c r="S116" s="18"/>
      <c r="T116" s="6"/>
    </row>
    <row r="117" spans="1:20" ht="12.75" customHeight="1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22"/>
      <c r="R117" s="6"/>
      <c r="S117" s="18"/>
      <c r="T117" s="6"/>
    </row>
    <row r="118" spans="1:20" ht="12.75" customHeight="1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22"/>
      <c r="R118" s="6"/>
      <c r="S118" s="18"/>
      <c r="T118" s="6"/>
    </row>
    <row r="119" spans="1:20" ht="12.75" customHeight="1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22"/>
      <c r="R119" s="6"/>
      <c r="S119" s="18"/>
      <c r="T119" s="6"/>
    </row>
    <row r="120" spans="1:20" ht="12.75" customHeight="1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22"/>
      <c r="R120" s="6"/>
      <c r="S120" s="18"/>
      <c r="T120" s="6"/>
    </row>
    <row r="121" spans="1:20" ht="12.75" customHeight="1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22"/>
      <c r="R121" s="6"/>
      <c r="S121" s="18"/>
      <c r="T121" s="6"/>
    </row>
    <row r="122" spans="1:20" ht="12.75" customHeight="1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22"/>
      <c r="R122" s="6"/>
      <c r="S122" s="18"/>
      <c r="T122" s="6"/>
    </row>
    <row r="123" spans="1:20" ht="12.75" customHeight="1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22"/>
      <c r="R123" s="6"/>
      <c r="S123" s="18"/>
      <c r="T123" s="6"/>
    </row>
    <row r="124" spans="1:20" ht="12.75" customHeight="1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22"/>
      <c r="R124" s="6"/>
      <c r="S124" s="18"/>
      <c r="T124" s="6"/>
    </row>
    <row r="125" spans="1:20" ht="12.75" customHeight="1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22"/>
      <c r="R125" s="6"/>
      <c r="S125" s="18"/>
      <c r="T125" s="6"/>
    </row>
    <row r="126" spans="1:20" ht="12.75" customHeight="1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22"/>
      <c r="R126" s="6"/>
      <c r="S126" s="18"/>
      <c r="T126" s="6"/>
    </row>
    <row r="127" spans="1:20" ht="12.75" customHeight="1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22"/>
      <c r="R127" s="6"/>
      <c r="S127" s="18"/>
      <c r="T127" s="6"/>
    </row>
    <row r="128" spans="1:20" ht="12.75" customHeight="1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22"/>
      <c r="R128" s="6"/>
      <c r="S128" s="18"/>
      <c r="T128" s="6"/>
    </row>
    <row r="129" spans="1:20" ht="12.75" customHeight="1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22"/>
      <c r="R129" s="6"/>
      <c r="S129" s="18"/>
      <c r="T129" s="6"/>
    </row>
    <row r="130" spans="1:20" ht="12.75" customHeight="1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22"/>
      <c r="R130" s="6"/>
      <c r="S130" s="18"/>
      <c r="T130" s="6"/>
    </row>
    <row r="131" spans="1:20" ht="12.75" customHeight="1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22"/>
      <c r="R131" s="6"/>
      <c r="S131" s="18"/>
      <c r="T131" s="6"/>
    </row>
    <row r="132" spans="1:20" ht="12.75" customHeight="1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22"/>
      <c r="R132" s="6"/>
      <c r="S132" s="18"/>
      <c r="T132" s="6"/>
    </row>
    <row r="133" spans="1:20" ht="12.75" customHeight="1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22"/>
      <c r="R133" s="6"/>
      <c r="S133" s="18"/>
      <c r="T133" s="6"/>
    </row>
    <row r="134" spans="1:20" ht="12.75" customHeight="1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22"/>
      <c r="R134" s="6"/>
      <c r="S134" s="18"/>
      <c r="T134" s="6"/>
    </row>
    <row r="135" spans="1:20" ht="12.75" customHeight="1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22"/>
      <c r="R135" s="6"/>
      <c r="S135" s="18"/>
      <c r="T135" s="6"/>
    </row>
    <row r="136" spans="1:20" ht="12.75" customHeight="1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22"/>
      <c r="R136" s="6"/>
      <c r="S136" s="18"/>
      <c r="T136" s="6"/>
    </row>
    <row r="137" spans="1:20" ht="12.75" customHeight="1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22"/>
      <c r="R137" s="6"/>
      <c r="S137" s="18"/>
      <c r="T137" s="6"/>
    </row>
    <row r="138" spans="1:20" ht="12.75" customHeight="1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22"/>
      <c r="R138" s="6"/>
      <c r="S138" s="18"/>
      <c r="T138" s="6"/>
    </row>
    <row r="139" spans="1:20" ht="12.75" customHeight="1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22"/>
      <c r="R139" s="6"/>
      <c r="S139" s="18"/>
      <c r="T139" s="6"/>
    </row>
    <row r="140" spans="1:20" ht="12.75" customHeight="1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22"/>
      <c r="R140" s="6"/>
      <c r="S140" s="18"/>
      <c r="T140" s="6"/>
    </row>
    <row r="141" spans="1:20" ht="12.75" customHeight="1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22"/>
      <c r="R141" s="6"/>
      <c r="S141" s="18"/>
      <c r="T141" s="6"/>
    </row>
    <row r="142" spans="1:20" ht="12.75" customHeight="1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22"/>
      <c r="R142" s="6"/>
      <c r="S142" s="18"/>
      <c r="T142" s="6"/>
    </row>
    <row r="143" spans="1:20" ht="12.75" customHeight="1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22"/>
      <c r="R143" s="6"/>
      <c r="S143" s="18"/>
      <c r="T143" s="6"/>
    </row>
    <row r="144" spans="1:20" ht="12.75" customHeight="1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22"/>
      <c r="R144" s="6"/>
      <c r="S144" s="18"/>
      <c r="T144" s="6"/>
    </row>
    <row r="145" spans="1:20" ht="12.75" customHeight="1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22"/>
      <c r="R145" s="6"/>
      <c r="S145" s="18"/>
      <c r="T145" s="6"/>
    </row>
    <row r="146" spans="1:20" ht="12.75" customHeight="1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22"/>
      <c r="R146" s="6"/>
      <c r="S146" s="18"/>
      <c r="T146" s="6"/>
    </row>
    <row r="147" spans="1:20" ht="12.75" customHeight="1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22"/>
      <c r="R147" s="6"/>
      <c r="S147" s="18"/>
      <c r="T147" s="6"/>
    </row>
    <row r="148" spans="1:20" ht="12.75" customHeight="1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22"/>
      <c r="R148" s="6"/>
      <c r="S148" s="18"/>
      <c r="T148" s="6"/>
    </row>
    <row r="149" spans="1:20" ht="12.75" customHeight="1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22"/>
      <c r="R149" s="6"/>
      <c r="S149" s="18"/>
      <c r="T149" s="6"/>
    </row>
    <row r="150" spans="1:20" ht="12.75" customHeight="1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22"/>
      <c r="R150" s="6"/>
      <c r="S150" s="18"/>
      <c r="T150" s="6"/>
    </row>
    <row r="151" spans="1:20" ht="12.75" customHeight="1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22"/>
      <c r="R151" s="6"/>
      <c r="S151" s="18"/>
      <c r="T151" s="6"/>
    </row>
    <row r="152" spans="1:20" ht="12.75" customHeight="1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22"/>
      <c r="R152" s="6"/>
      <c r="S152" s="18"/>
      <c r="T152" s="6"/>
    </row>
    <row r="153" spans="1:20" ht="12.75" customHeight="1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22"/>
      <c r="R153" s="6"/>
      <c r="S153" s="18"/>
      <c r="T153" s="6"/>
    </row>
    <row r="154" spans="1:20" ht="12.75" customHeight="1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22"/>
      <c r="R154" s="6"/>
      <c r="S154" s="18"/>
      <c r="T154" s="6"/>
    </row>
    <row r="155" spans="1:20" ht="12.75" customHeight="1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22"/>
      <c r="R155" s="6"/>
      <c r="S155" s="18"/>
      <c r="T155" s="6"/>
    </row>
    <row r="156" spans="1:20" ht="12.75" customHeight="1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22"/>
      <c r="R156" s="6"/>
      <c r="S156" s="18"/>
      <c r="T156" s="6"/>
    </row>
    <row r="157" spans="1:20" ht="12.75" customHeight="1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22"/>
      <c r="R157" s="6"/>
      <c r="S157" s="18"/>
      <c r="T157" s="6"/>
    </row>
    <row r="158" spans="1:20" ht="12.75" customHeight="1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22"/>
      <c r="R158" s="6"/>
      <c r="S158" s="18"/>
      <c r="T158" s="6"/>
    </row>
    <row r="159" spans="1:20" ht="12.75" customHeight="1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22"/>
      <c r="R159" s="6"/>
      <c r="S159" s="18"/>
      <c r="T159" s="6"/>
    </row>
    <row r="160" spans="1:20" ht="12.75" customHeight="1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22"/>
      <c r="R160" s="6"/>
      <c r="S160" s="18"/>
      <c r="T160" s="6"/>
    </row>
    <row r="161" spans="1:20" ht="12.75" customHeight="1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22"/>
      <c r="R161" s="6"/>
      <c r="S161" s="18"/>
      <c r="T161" s="6"/>
    </row>
    <row r="162" spans="1:20" ht="12.75" customHeight="1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22"/>
      <c r="R162" s="6"/>
      <c r="S162" s="18"/>
      <c r="T162" s="6"/>
    </row>
    <row r="163" spans="1:20" ht="12.75" customHeight="1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22"/>
      <c r="R163" s="6"/>
      <c r="S163" s="18"/>
      <c r="T163" s="6"/>
    </row>
    <row r="164" spans="1:20" ht="12.75" customHeight="1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22"/>
      <c r="R164" s="6"/>
      <c r="S164" s="18"/>
      <c r="T164" s="6"/>
    </row>
    <row r="165" spans="1:20" ht="12.75" customHeight="1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22"/>
      <c r="R165" s="6"/>
      <c r="S165" s="18"/>
      <c r="T165" s="6"/>
    </row>
    <row r="166" spans="1:20" ht="12.75" customHeight="1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22"/>
      <c r="R166" s="6"/>
      <c r="S166" s="18"/>
      <c r="T166" s="6"/>
    </row>
    <row r="167" spans="1:20" ht="12.75" customHeight="1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22"/>
      <c r="R167" s="6"/>
      <c r="S167" s="18"/>
      <c r="T167" s="6"/>
    </row>
    <row r="168" spans="1:20" ht="12.75" customHeight="1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22"/>
      <c r="R168" s="6"/>
      <c r="S168" s="18"/>
      <c r="T168" s="6"/>
    </row>
    <row r="169" spans="1:20" ht="12.75" customHeight="1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22"/>
      <c r="R169" s="6"/>
      <c r="S169" s="18"/>
      <c r="T169" s="6"/>
    </row>
    <row r="170" spans="1:20" ht="12.75" customHeight="1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22"/>
      <c r="R170" s="6"/>
      <c r="S170" s="18"/>
      <c r="T170" s="6"/>
    </row>
    <row r="171" spans="1:20" ht="12.75" customHeight="1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22"/>
      <c r="R171" s="6"/>
      <c r="S171" s="18"/>
      <c r="T171" s="6"/>
    </row>
    <row r="172" spans="1:20" ht="12.75" customHeight="1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22"/>
      <c r="R172" s="6"/>
      <c r="S172" s="18"/>
      <c r="T172" s="6"/>
    </row>
    <row r="173" spans="1:20" ht="12.75" customHeight="1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22"/>
      <c r="R173" s="6"/>
      <c r="S173" s="18"/>
      <c r="T173" s="6"/>
    </row>
    <row r="174" spans="1:20" ht="12.75" customHeight="1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22"/>
      <c r="R174" s="6"/>
      <c r="S174" s="18"/>
      <c r="T174" s="6"/>
    </row>
    <row r="175" spans="1:20" ht="12.75" customHeight="1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22"/>
      <c r="R175" s="6"/>
      <c r="S175" s="18"/>
      <c r="T175" s="6"/>
    </row>
    <row r="176" spans="1:20" ht="12.75" customHeight="1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22"/>
      <c r="R176" s="6"/>
      <c r="S176" s="18"/>
      <c r="T176" s="6"/>
    </row>
    <row r="177" spans="1:20" ht="12.75" customHeight="1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22"/>
      <c r="R177" s="6"/>
      <c r="S177" s="18"/>
      <c r="T177" s="6"/>
    </row>
    <row r="178" spans="1:20" ht="12.75" customHeight="1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22"/>
      <c r="R178" s="6"/>
      <c r="S178" s="18"/>
      <c r="T178" s="6"/>
    </row>
    <row r="179" spans="1:20" ht="12.75" customHeight="1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22"/>
      <c r="R179" s="6"/>
      <c r="S179" s="18"/>
      <c r="T179" s="6"/>
    </row>
    <row r="180" spans="1:20" ht="12.75" customHeight="1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22"/>
      <c r="R180" s="6"/>
      <c r="S180" s="18"/>
      <c r="T180" s="6"/>
    </row>
    <row r="181" spans="1:20" ht="12.75" customHeight="1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22"/>
      <c r="R181" s="6"/>
      <c r="S181" s="18"/>
      <c r="T181" s="6"/>
    </row>
    <row r="182" spans="1:20" ht="12.75" customHeight="1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22"/>
      <c r="R182" s="6"/>
      <c r="S182" s="18"/>
      <c r="T182" s="6"/>
    </row>
    <row r="183" spans="1:20" ht="12.75" customHeight="1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22"/>
      <c r="R183" s="6"/>
      <c r="S183" s="18"/>
      <c r="T183" s="6"/>
    </row>
    <row r="184" spans="1:20" ht="12.75" customHeight="1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22"/>
      <c r="R184" s="6"/>
      <c r="S184" s="18"/>
      <c r="T184" s="6"/>
    </row>
    <row r="185" spans="1:20" ht="12.75" customHeight="1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22"/>
      <c r="R185" s="6"/>
      <c r="S185" s="18"/>
      <c r="T185" s="6"/>
    </row>
    <row r="186" spans="1:20" ht="12.75" customHeight="1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22"/>
      <c r="R186" s="6"/>
      <c r="S186" s="18"/>
      <c r="T186" s="6"/>
    </row>
    <row r="187" spans="1:20" ht="12.75" customHeight="1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22"/>
      <c r="R187" s="6"/>
      <c r="S187" s="18"/>
      <c r="T187" s="6"/>
    </row>
    <row r="188" spans="1:20" ht="12.75" customHeight="1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22"/>
      <c r="R188" s="6"/>
      <c r="S188" s="18"/>
      <c r="T188" s="6"/>
    </row>
    <row r="189" spans="1:20" ht="12.75" customHeight="1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22"/>
      <c r="R189" s="6"/>
      <c r="S189" s="18"/>
      <c r="T189" s="6"/>
    </row>
    <row r="190" spans="1:20" ht="12.75" customHeight="1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22"/>
      <c r="R190" s="6"/>
      <c r="S190" s="18"/>
      <c r="T190" s="6"/>
    </row>
    <row r="191" spans="1:20" ht="12.75" customHeight="1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22"/>
      <c r="R191" s="6"/>
      <c r="S191" s="18"/>
      <c r="T191" s="6"/>
    </row>
    <row r="192" spans="1:20" ht="12.75" customHeight="1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22"/>
      <c r="R192" s="6"/>
      <c r="S192" s="18"/>
      <c r="T192" s="6"/>
    </row>
    <row r="193" spans="1:20" ht="12.75" customHeight="1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22"/>
      <c r="R193" s="6"/>
      <c r="S193" s="18"/>
      <c r="T193" s="6"/>
    </row>
    <row r="194" spans="1:20" ht="12.75" customHeight="1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22"/>
      <c r="R194" s="6"/>
      <c r="S194" s="18"/>
      <c r="T194" s="6"/>
    </row>
    <row r="195" spans="1:20" ht="12.75" customHeight="1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22"/>
      <c r="R195" s="6"/>
      <c r="S195" s="18"/>
      <c r="T195" s="6"/>
    </row>
    <row r="196" spans="1:20" ht="12.75" customHeight="1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22"/>
      <c r="R196" s="6"/>
      <c r="S196" s="18"/>
      <c r="T196" s="6"/>
    </row>
    <row r="197" spans="1:20" ht="12.75" customHeight="1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22"/>
      <c r="R197" s="6"/>
      <c r="S197" s="18"/>
      <c r="T197" s="6"/>
    </row>
    <row r="198" spans="1:20" ht="12.75" customHeight="1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22"/>
      <c r="R198" s="6"/>
      <c r="S198" s="18"/>
      <c r="T198" s="6"/>
    </row>
    <row r="199" spans="1:20" ht="12.75" customHeight="1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22"/>
      <c r="R199" s="6"/>
      <c r="S199" s="18"/>
      <c r="T199" s="6"/>
    </row>
    <row r="200" spans="1:20" ht="12.75" customHeight="1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22"/>
      <c r="R200" s="6"/>
      <c r="S200" s="18"/>
      <c r="T200" s="6"/>
    </row>
    <row r="201" spans="1:20" ht="12.75" customHeight="1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22"/>
      <c r="R201" s="6"/>
      <c r="S201" s="18"/>
      <c r="T201" s="6"/>
    </row>
    <row r="202" spans="1:20" ht="12.75" customHeight="1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22"/>
      <c r="R202" s="6"/>
      <c r="S202" s="18"/>
      <c r="T202" s="6"/>
    </row>
    <row r="203" spans="1:20" ht="12.75" customHeight="1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22"/>
      <c r="R203" s="6"/>
      <c r="S203" s="18"/>
      <c r="T203" s="6"/>
    </row>
    <row r="204" spans="1:20" ht="12.75" customHeight="1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22"/>
      <c r="R204" s="6"/>
      <c r="S204" s="18"/>
      <c r="T204" s="6"/>
    </row>
    <row r="205" spans="1:20" ht="12.75" customHeight="1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22"/>
      <c r="R205" s="6"/>
      <c r="S205" s="18"/>
      <c r="T205" s="6"/>
    </row>
    <row r="206" spans="1:20" ht="12.75" customHeight="1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22"/>
      <c r="R206" s="6"/>
      <c r="S206" s="18"/>
      <c r="T206" s="6"/>
    </row>
    <row r="207" spans="1:20" ht="12.75" customHeight="1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22"/>
      <c r="R207" s="6"/>
      <c r="S207" s="18"/>
      <c r="T207" s="6"/>
    </row>
    <row r="208" spans="1:20" ht="12.75" customHeight="1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22"/>
      <c r="R208" s="6"/>
      <c r="S208" s="18"/>
      <c r="T208" s="6"/>
    </row>
    <row r="209" spans="1:20" ht="12.75" customHeight="1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22"/>
      <c r="R209" s="6"/>
      <c r="S209" s="18"/>
      <c r="T209" s="6"/>
    </row>
    <row r="210" spans="1:20" ht="12.75" customHeight="1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22"/>
      <c r="R210" s="6"/>
      <c r="S210" s="18"/>
      <c r="T210" s="6"/>
    </row>
    <row r="211" spans="1:20" ht="12.75" customHeight="1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22"/>
      <c r="R211" s="6"/>
      <c r="S211" s="18"/>
      <c r="T211" s="6"/>
    </row>
    <row r="212" spans="1:20" ht="12.75" customHeight="1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22"/>
      <c r="R212" s="6"/>
      <c r="S212" s="18"/>
      <c r="T212" s="6"/>
    </row>
    <row r="213" spans="1:20" ht="12.75" customHeight="1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22"/>
      <c r="R213" s="6"/>
      <c r="S213" s="18"/>
      <c r="T213" s="6"/>
    </row>
    <row r="214" spans="1:20" ht="12.75" customHeight="1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22"/>
      <c r="R214" s="6"/>
      <c r="S214" s="18"/>
      <c r="T214" s="6"/>
    </row>
    <row r="215" spans="1:20" ht="12.75" customHeight="1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22"/>
      <c r="R215" s="6"/>
      <c r="S215" s="18"/>
      <c r="T215" s="6"/>
    </row>
    <row r="216" spans="1:20" ht="12.75" customHeight="1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22"/>
      <c r="R216" s="6"/>
      <c r="S216" s="18"/>
      <c r="T216" s="6"/>
    </row>
    <row r="217" spans="1:20" ht="12.75" customHeight="1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22"/>
      <c r="R217" s="6"/>
      <c r="S217" s="18"/>
      <c r="T217" s="6"/>
    </row>
    <row r="218" spans="1:20" ht="12.75" customHeight="1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22"/>
      <c r="R218" s="6"/>
      <c r="S218" s="18"/>
      <c r="T218" s="6"/>
    </row>
    <row r="219" spans="1:20" ht="12.75" customHeight="1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22"/>
      <c r="R219" s="6"/>
      <c r="S219" s="18"/>
      <c r="T219" s="6"/>
    </row>
    <row r="220" spans="1:20" ht="12.75" customHeight="1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22"/>
      <c r="R220" s="6"/>
      <c r="S220" s="18"/>
      <c r="T220" s="6"/>
    </row>
    <row r="221" spans="1:20" ht="12.75" customHeight="1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22"/>
      <c r="R221" s="6"/>
      <c r="S221" s="18"/>
      <c r="T221" s="6"/>
    </row>
    <row r="222" spans="1:20" ht="12.75" customHeight="1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22"/>
      <c r="R222" s="6"/>
      <c r="S222" s="18"/>
      <c r="T222" s="6"/>
    </row>
    <row r="223" spans="1:20" ht="12.75" customHeight="1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22"/>
      <c r="R223" s="6"/>
      <c r="S223" s="18"/>
      <c r="T223" s="6"/>
    </row>
    <row r="224" spans="1:20" ht="12.75" customHeight="1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22"/>
      <c r="R224" s="6"/>
      <c r="S224" s="18"/>
      <c r="T224" s="6"/>
    </row>
    <row r="225" spans="1:20" ht="12.75" customHeight="1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22"/>
      <c r="R225" s="6"/>
      <c r="S225" s="18"/>
      <c r="T225" s="6"/>
    </row>
    <row r="226" spans="1:20" ht="12.75" customHeight="1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22"/>
      <c r="R226" s="6"/>
      <c r="S226" s="18"/>
      <c r="T226" s="6"/>
    </row>
    <row r="227" spans="1:20" ht="12.75" customHeight="1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22"/>
      <c r="R227" s="6"/>
      <c r="S227" s="18"/>
      <c r="T227" s="6"/>
    </row>
    <row r="228" spans="1:20" ht="12.75" customHeight="1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22"/>
      <c r="R228" s="6"/>
      <c r="S228" s="18"/>
      <c r="T228" s="6"/>
    </row>
    <row r="229" spans="1:20" ht="12.75" customHeight="1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22"/>
      <c r="R229" s="6"/>
      <c r="S229" s="18"/>
      <c r="T229" s="6"/>
    </row>
    <row r="230" spans="1:20" ht="12.75" customHeight="1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22"/>
      <c r="R230" s="6"/>
      <c r="S230" s="18"/>
      <c r="T230" s="6"/>
    </row>
    <row r="231" spans="1:20" ht="12.75" customHeight="1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22"/>
      <c r="R231" s="6"/>
      <c r="S231" s="18"/>
      <c r="T231" s="6"/>
    </row>
    <row r="232" spans="1:20" ht="12.75" customHeight="1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22"/>
      <c r="R232" s="6"/>
      <c r="S232" s="18"/>
      <c r="T232" s="6"/>
    </row>
    <row r="233" spans="1:20" ht="12.75" customHeight="1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22"/>
      <c r="R233" s="6"/>
      <c r="S233" s="18"/>
      <c r="T233" s="6"/>
    </row>
    <row r="234" spans="1:20" ht="12.75" customHeight="1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22"/>
      <c r="R234" s="6"/>
      <c r="S234" s="18"/>
      <c r="T234" s="6"/>
    </row>
    <row r="235" spans="1:20" ht="12.75" customHeight="1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22"/>
      <c r="R235" s="6"/>
      <c r="S235" s="18"/>
      <c r="T235" s="6"/>
    </row>
    <row r="236" spans="1:20" ht="12.75" customHeight="1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22"/>
      <c r="R236" s="6"/>
      <c r="S236" s="18"/>
      <c r="T236" s="6"/>
    </row>
    <row r="237" spans="1:20" ht="12.75" customHeight="1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22"/>
      <c r="R237" s="6"/>
      <c r="S237" s="18"/>
      <c r="T237" s="6"/>
    </row>
    <row r="238" spans="1:20" ht="12.75" customHeight="1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22"/>
      <c r="R238" s="6"/>
      <c r="S238" s="18"/>
      <c r="T238" s="6"/>
    </row>
    <row r="239" spans="1:20" ht="12.75" customHeight="1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22"/>
      <c r="R239" s="6"/>
      <c r="S239" s="18"/>
      <c r="T239" s="6"/>
    </row>
    <row r="240" spans="1:20" ht="12.75" customHeight="1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22"/>
      <c r="R240" s="6"/>
      <c r="S240" s="18"/>
      <c r="T240" s="6"/>
    </row>
    <row r="241" spans="1:20" ht="12.75" customHeight="1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22"/>
      <c r="R241" s="6"/>
      <c r="S241" s="18"/>
      <c r="T241" s="6"/>
    </row>
    <row r="242" spans="1:20" ht="12.75" customHeight="1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22"/>
      <c r="R242" s="6"/>
      <c r="S242" s="18"/>
      <c r="T242" s="6"/>
    </row>
    <row r="243" spans="1:20" ht="12.75" customHeight="1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22"/>
      <c r="R243" s="6"/>
      <c r="S243" s="18"/>
      <c r="T243" s="6"/>
    </row>
    <row r="244" spans="1:20" ht="12.75" customHeight="1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22"/>
      <c r="R244" s="6"/>
      <c r="S244" s="18"/>
      <c r="T244" s="6"/>
    </row>
    <row r="245" spans="1:20" ht="12.75" customHeight="1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22"/>
      <c r="R245" s="6"/>
      <c r="S245" s="18"/>
      <c r="T245" s="6"/>
    </row>
    <row r="246" spans="1:20" ht="12.75" customHeight="1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22"/>
      <c r="R246" s="6"/>
      <c r="S246" s="18"/>
      <c r="T246" s="6"/>
    </row>
    <row r="247" spans="1:20" ht="12.75" customHeight="1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22"/>
      <c r="R247" s="6"/>
      <c r="S247" s="18"/>
      <c r="T247" s="6"/>
    </row>
    <row r="248" spans="1:20" ht="12.75" customHeight="1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22"/>
      <c r="R248" s="6"/>
      <c r="S248" s="18"/>
      <c r="T248" s="6"/>
    </row>
    <row r="249" spans="1:20" ht="12.75" customHeight="1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22"/>
      <c r="R249" s="6"/>
      <c r="S249" s="18"/>
      <c r="T249" s="6"/>
    </row>
    <row r="250" spans="1:20" ht="12.75" customHeight="1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22"/>
      <c r="R250" s="6"/>
      <c r="S250" s="18"/>
      <c r="T250" s="6"/>
    </row>
    <row r="251" spans="1:20" ht="12.75" customHeight="1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22"/>
      <c r="R251" s="6"/>
      <c r="S251" s="18"/>
      <c r="T251" s="6"/>
    </row>
    <row r="252" spans="1:20" ht="12.75" customHeight="1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22"/>
      <c r="R252" s="6"/>
      <c r="S252" s="18"/>
      <c r="T252" s="6"/>
    </row>
    <row r="253" spans="1:20" ht="12.75" customHeight="1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22"/>
      <c r="R253" s="6"/>
      <c r="S253" s="18"/>
      <c r="T253" s="6"/>
    </row>
    <row r="254" spans="1:20" ht="12.75" customHeight="1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22"/>
      <c r="R254" s="6"/>
      <c r="S254" s="18"/>
      <c r="T254" s="6"/>
    </row>
    <row r="255" spans="1:20" ht="12.75" customHeight="1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22"/>
      <c r="R255" s="6"/>
      <c r="S255" s="18"/>
      <c r="T255" s="6"/>
    </row>
    <row r="256" spans="1:20" ht="12.75" customHeight="1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22"/>
      <c r="R256" s="6"/>
      <c r="S256" s="18"/>
      <c r="T256" s="6"/>
    </row>
    <row r="257" spans="1:20" ht="12.75" customHeight="1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22"/>
      <c r="R257" s="6"/>
      <c r="S257" s="18"/>
      <c r="T257" s="6"/>
    </row>
    <row r="258" spans="1:20" ht="12.75" customHeight="1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22"/>
      <c r="R258" s="6"/>
      <c r="S258" s="18"/>
      <c r="T258" s="6"/>
    </row>
    <row r="259" spans="1:20" ht="12.75" customHeight="1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22"/>
      <c r="R259" s="6"/>
      <c r="S259" s="18"/>
      <c r="T259" s="6"/>
    </row>
    <row r="260" spans="1:20" ht="12.75" customHeight="1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22"/>
      <c r="R260" s="6"/>
      <c r="S260" s="18"/>
      <c r="T260" s="6"/>
    </row>
    <row r="261" spans="1:20" ht="12.75" customHeight="1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22"/>
      <c r="R261" s="6"/>
      <c r="S261" s="18"/>
      <c r="T261" s="6"/>
    </row>
    <row r="262" spans="1:20" ht="12.75" customHeight="1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22"/>
      <c r="R262" s="6"/>
      <c r="S262" s="18"/>
      <c r="T262" s="6"/>
    </row>
    <row r="263" spans="1:20" ht="12.75" customHeight="1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22"/>
      <c r="R263" s="6"/>
      <c r="S263" s="18"/>
      <c r="T263" s="6"/>
    </row>
    <row r="264" spans="1:20" ht="12.75" customHeight="1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22"/>
      <c r="R264" s="6"/>
      <c r="S264" s="18"/>
      <c r="T264" s="6"/>
    </row>
    <row r="265" spans="1:20" ht="12.75" customHeight="1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22"/>
      <c r="R265" s="6"/>
      <c r="S265" s="18"/>
      <c r="T265" s="6"/>
    </row>
    <row r="266" spans="1:20" ht="12.75" customHeight="1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22"/>
      <c r="R266" s="6"/>
      <c r="S266" s="18"/>
      <c r="T266" s="6"/>
    </row>
    <row r="267" spans="1:20" ht="12.75" customHeight="1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22"/>
      <c r="R267" s="6"/>
      <c r="S267" s="18"/>
      <c r="T267" s="6"/>
    </row>
    <row r="268" spans="1:20" ht="12.75" customHeight="1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22"/>
      <c r="R268" s="6"/>
      <c r="S268" s="18"/>
      <c r="T268" s="6"/>
    </row>
    <row r="269" spans="1:20" ht="12.75" customHeight="1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22"/>
      <c r="R269" s="6"/>
      <c r="S269" s="18"/>
      <c r="T269" s="6"/>
    </row>
    <row r="270" spans="1:20" ht="12.75" customHeight="1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22"/>
      <c r="R270" s="6"/>
      <c r="S270" s="18"/>
      <c r="T270" s="6"/>
    </row>
    <row r="271" spans="1:20" ht="12.75" customHeight="1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22"/>
      <c r="R271" s="6"/>
      <c r="S271" s="18"/>
      <c r="T271" s="6"/>
    </row>
    <row r="272" spans="1:20" ht="12.75" customHeight="1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22"/>
      <c r="R272" s="6"/>
      <c r="S272" s="18"/>
      <c r="T272" s="6"/>
    </row>
    <row r="273" spans="1:20" ht="12.75" customHeight="1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22"/>
      <c r="R273" s="6"/>
      <c r="S273" s="18"/>
      <c r="T273" s="6"/>
    </row>
    <row r="274" spans="1:20" ht="12.75" customHeight="1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22"/>
      <c r="R274" s="6"/>
      <c r="S274" s="18"/>
      <c r="T274" s="6"/>
    </row>
    <row r="275" spans="1:20" ht="12.75" customHeight="1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22"/>
      <c r="R275" s="6"/>
      <c r="S275" s="18"/>
      <c r="T275" s="6"/>
    </row>
    <row r="276" spans="1:20" ht="12.75" customHeight="1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22"/>
      <c r="R276" s="6"/>
      <c r="S276" s="18"/>
      <c r="T276" s="6"/>
    </row>
    <row r="277" spans="1:20" ht="12.75" customHeight="1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22"/>
      <c r="R277" s="6"/>
      <c r="S277" s="18"/>
      <c r="T277" s="6"/>
    </row>
    <row r="278" spans="1:20" ht="12.75" customHeight="1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22"/>
      <c r="R278" s="6"/>
      <c r="S278" s="18"/>
      <c r="T278" s="6"/>
    </row>
    <row r="279" spans="1:20" ht="12.75" customHeight="1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22"/>
      <c r="R279" s="6"/>
      <c r="S279" s="18"/>
      <c r="T279" s="6"/>
    </row>
    <row r="280" spans="1:20" ht="12.75" customHeight="1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22"/>
      <c r="R280" s="6"/>
      <c r="S280" s="18"/>
      <c r="T280" s="6"/>
    </row>
    <row r="281" spans="1:20" ht="12.75" customHeight="1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22"/>
      <c r="R281" s="6"/>
      <c r="S281" s="18"/>
      <c r="T281" s="6"/>
    </row>
    <row r="282" spans="1:20" ht="12.75" customHeight="1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22"/>
      <c r="R282" s="6"/>
      <c r="S282" s="18"/>
      <c r="T282" s="6"/>
    </row>
    <row r="283" spans="1:20" ht="12.75" customHeight="1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22"/>
      <c r="R283" s="6"/>
      <c r="S283" s="18"/>
      <c r="T283" s="6"/>
    </row>
    <row r="284" spans="1:20" ht="12.75" customHeight="1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22"/>
      <c r="R284" s="6"/>
      <c r="S284" s="18"/>
      <c r="T284" s="6"/>
    </row>
    <row r="285" spans="1:20" ht="12.75" customHeight="1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22"/>
      <c r="R285" s="6"/>
      <c r="S285" s="18"/>
      <c r="T285" s="6"/>
    </row>
    <row r="286" spans="1:20" ht="12.75" customHeight="1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22"/>
      <c r="R286" s="6"/>
      <c r="S286" s="18"/>
      <c r="T286" s="6"/>
    </row>
    <row r="287" spans="1:20" ht="12.75" customHeight="1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22"/>
      <c r="R287" s="6"/>
      <c r="S287" s="18"/>
      <c r="T287" s="6"/>
    </row>
    <row r="288" spans="1:20" ht="12.75" customHeight="1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22"/>
      <c r="R288" s="6"/>
      <c r="S288" s="18"/>
      <c r="T288" s="6"/>
    </row>
    <row r="289" spans="1:20" ht="12.75" customHeight="1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22"/>
      <c r="R289" s="6"/>
      <c r="S289" s="18"/>
      <c r="T289" s="6"/>
    </row>
    <row r="290" spans="1:20" ht="12.75" customHeight="1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22"/>
      <c r="R290" s="6"/>
      <c r="S290" s="18"/>
      <c r="T290" s="6"/>
    </row>
    <row r="291" spans="1:20" ht="12.75" customHeight="1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22"/>
      <c r="R291" s="6"/>
      <c r="S291" s="18"/>
      <c r="T291" s="6"/>
    </row>
    <row r="292" spans="1:20" ht="12.75" customHeight="1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22"/>
      <c r="R292" s="6"/>
      <c r="S292" s="18"/>
      <c r="T292" s="6"/>
    </row>
    <row r="293" spans="1:20" ht="12.75" customHeight="1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22"/>
      <c r="R293" s="6"/>
      <c r="S293" s="18"/>
      <c r="T293" s="6"/>
    </row>
    <row r="294" spans="1:20" ht="12.75" customHeight="1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22"/>
      <c r="R294" s="6"/>
      <c r="S294" s="18"/>
      <c r="T294" s="6"/>
    </row>
    <row r="295" spans="1:20" ht="12.75" customHeight="1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22"/>
      <c r="R295" s="6"/>
      <c r="S295" s="18"/>
      <c r="T295" s="6"/>
    </row>
    <row r="296" spans="1:20" ht="12.75" customHeight="1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22"/>
      <c r="R296" s="6"/>
      <c r="S296" s="18"/>
      <c r="T296" s="6"/>
    </row>
    <row r="297" spans="1:20" ht="12.75" customHeight="1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22"/>
      <c r="R297" s="6"/>
      <c r="S297" s="18"/>
      <c r="T297" s="6"/>
    </row>
    <row r="298" spans="1:20" ht="12.75" customHeight="1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22"/>
      <c r="R298" s="6"/>
      <c r="S298" s="18"/>
      <c r="T298" s="6"/>
    </row>
    <row r="299" spans="1:20" ht="12.75" customHeight="1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22"/>
      <c r="R299" s="6"/>
      <c r="S299" s="18"/>
      <c r="T299" s="6"/>
    </row>
    <row r="300" spans="1:20" ht="12.75" customHeight="1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22"/>
      <c r="R300" s="6"/>
      <c r="S300" s="18"/>
      <c r="T300" s="6"/>
    </row>
    <row r="301" spans="1:20" ht="12.75" customHeight="1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22"/>
      <c r="R301" s="6"/>
      <c r="S301" s="18"/>
      <c r="T301" s="6"/>
    </row>
    <row r="302" spans="1:20" ht="12.75" customHeight="1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22"/>
      <c r="R302" s="6"/>
      <c r="S302" s="18"/>
      <c r="T302" s="6"/>
    </row>
    <row r="303" spans="1:20" ht="12.75" customHeight="1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22"/>
      <c r="R303" s="6"/>
      <c r="S303" s="18"/>
      <c r="T303" s="6"/>
    </row>
    <row r="304" spans="1:20" ht="12.75" customHeight="1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22"/>
      <c r="R304" s="6"/>
      <c r="S304" s="18"/>
      <c r="T304" s="6"/>
    </row>
    <row r="305" spans="1:20" ht="12.75" customHeight="1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22"/>
      <c r="R305" s="6"/>
      <c r="S305" s="18"/>
      <c r="T305" s="6"/>
    </row>
    <row r="306" spans="1:20" ht="12.75" customHeight="1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22"/>
      <c r="R306" s="6"/>
      <c r="S306" s="18"/>
      <c r="T306" s="6"/>
    </row>
    <row r="307" spans="1:20" ht="12.75" customHeight="1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22"/>
      <c r="R307" s="6"/>
      <c r="S307" s="18"/>
      <c r="T307" s="6"/>
    </row>
    <row r="308" spans="1:20" ht="12.75" customHeight="1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22"/>
      <c r="R308" s="6"/>
      <c r="S308" s="18"/>
      <c r="T308" s="6"/>
    </row>
    <row r="309" spans="1:20" ht="12.75" customHeight="1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22"/>
      <c r="R309" s="6"/>
      <c r="S309" s="18"/>
      <c r="T309" s="6"/>
    </row>
    <row r="310" spans="1:20" ht="12.75" customHeight="1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22"/>
      <c r="R310" s="6"/>
      <c r="S310" s="18"/>
      <c r="T310" s="6"/>
    </row>
    <row r="311" spans="1:20" ht="12.75" customHeight="1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22"/>
      <c r="R311" s="6"/>
      <c r="S311" s="18"/>
      <c r="T311" s="6"/>
    </row>
    <row r="312" spans="1:20" ht="12.75" customHeight="1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22"/>
      <c r="R312" s="6"/>
      <c r="S312" s="18"/>
      <c r="T312" s="6"/>
    </row>
    <row r="313" spans="1:20" ht="12.75" customHeight="1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22"/>
      <c r="R313" s="6"/>
      <c r="S313" s="18"/>
      <c r="T313" s="6"/>
    </row>
    <row r="314" spans="1:20" ht="12.75" customHeight="1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22"/>
      <c r="R314" s="6"/>
      <c r="S314" s="18"/>
      <c r="T314" s="6"/>
    </row>
    <row r="315" spans="1:20" ht="12.75" customHeight="1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22"/>
      <c r="R315" s="6"/>
      <c r="S315" s="18"/>
      <c r="T315" s="6"/>
    </row>
    <row r="316" spans="1:20" ht="12.75" customHeight="1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22"/>
      <c r="R316" s="6"/>
      <c r="S316" s="18"/>
      <c r="T316" s="6"/>
    </row>
    <row r="317" spans="1:20" ht="12.75" customHeight="1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22"/>
      <c r="R317" s="6"/>
      <c r="S317" s="18"/>
      <c r="T317" s="6"/>
    </row>
    <row r="318" spans="1:20" ht="12.75" customHeight="1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22"/>
      <c r="R318" s="6"/>
      <c r="S318" s="18"/>
      <c r="T318" s="6"/>
    </row>
    <row r="319" spans="1:20" ht="12.75" customHeight="1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22"/>
      <c r="R319" s="6"/>
      <c r="S319" s="18"/>
      <c r="T319" s="6"/>
    </row>
    <row r="320" spans="1:20" ht="12.75" customHeight="1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22"/>
      <c r="R320" s="6"/>
      <c r="S320" s="18"/>
      <c r="T320" s="6"/>
    </row>
    <row r="321" spans="1:20" ht="12.75" customHeight="1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22"/>
      <c r="R321" s="6"/>
      <c r="S321" s="18"/>
      <c r="T321" s="6"/>
    </row>
    <row r="322" spans="1:20" ht="12.75" customHeight="1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22"/>
      <c r="R322" s="6"/>
      <c r="S322" s="18"/>
      <c r="T322" s="6"/>
    </row>
    <row r="323" spans="1:20" ht="12.75" customHeight="1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22"/>
      <c r="R323" s="6"/>
      <c r="S323" s="18"/>
      <c r="T323" s="6"/>
    </row>
    <row r="324" spans="1:20" ht="12.75" customHeight="1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22"/>
      <c r="R324" s="6"/>
      <c r="S324" s="18"/>
      <c r="T324" s="6"/>
    </row>
    <row r="325" spans="1:20" ht="12.75" customHeight="1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22"/>
      <c r="R325" s="6"/>
      <c r="S325" s="18"/>
      <c r="T325" s="6"/>
    </row>
    <row r="326" spans="1:20" ht="12.75" customHeight="1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22"/>
      <c r="R326" s="6"/>
      <c r="S326" s="18"/>
      <c r="T326" s="6"/>
    </row>
    <row r="327" spans="1:20" ht="12.75" customHeight="1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22"/>
      <c r="R327" s="6"/>
      <c r="S327" s="18"/>
      <c r="T327" s="6"/>
    </row>
    <row r="328" spans="1:20" ht="12.75" customHeight="1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22"/>
      <c r="R328" s="6"/>
      <c r="S328" s="18"/>
      <c r="T328" s="6"/>
    </row>
    <row r="329" spans="1:20" ht="12.75" customHeight="1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22"/>
      <c r="R329" s="6"/>
      <c r="S329" s="18"/>
      <c r="T329" s="6"/>
    </row>
    <row r="330" spans="1:20" ht="12.75" customHeight="1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22"/>
      <c r="R330" s="6"/>
      <c r="S330" s="18"/>
      <c r="T330" s="6"/>
    </row>
    <row r="331" spans="1:20" ht="12.75" customHeight="1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22"/>
      <c r="R331" s="6"/>
      <c r="S331" s="18"/>
      <c r="T331" s="6"/>
    </row>
    <row r="332" spans="1:20" ht="12.75" customHeight="1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22"/>
      <c r="R332" s="6"/>
      <c r="S332" s="18"/>
      <c r="T332" s="6"/>
    </row>
    <row r="333" spans="1:20" ht="12.75" customHeight="1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22"/>
      <c r="R333" s="6"/>
      <c r="S333" s="18"/>
      <c r="T333" s="6"/>
    </row>
    <row r="334" spans="1:20" ht="12.75" customHeight="1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22"/>
      <c r="R334" s="6"/>
      <c r="S334" s="18"/>
      <c r="T334" s="6"/>
    </row>
    <row r="335" spans="1:20" ht="12.75" customHeight="1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22"/>
      <c r="R335" s="6"/>
      <c r="S335" s="18"/>
      <c r="T335" s="6"/>
    </row>
    <row r="336" spans="1:20" ht="12.75" customHeight="1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22"/>
      <c r="R336" s="6"/>
      <c r="S336" s="18"/>
      <c r="T336" s="6"/>
    </row>
    <row r="337" spans="1:20" ht="12.75" customHeight="1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22"/>
      <c r="R337" s="6"/>
      <c r="S337" s="18"/>
      <c r="T337" s="6"/>
    </row>
    <row r="338" spans="1:20" ht="12.75" customHeight="1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22"/>
      <c r="R338" s="6"/>
      <c r="S338" s="18"/>
      <c r="T338" s="6"/>
    </row>
    <row r="339" spans="1:20" ht="12.75" customHeight="1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22"/>
      <c r="R339" s="6"/>
      <c r="S339" s="18"/>
      <c r="T339" s="6"/>
    </row>
    <row r="340" spans="1:20" ht="12.75" customHeight="1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22"/>
      <c r="R340" s="6"/>
      <c r="S340" s="18"/>
      <c r="T340" s="6"/>
    </row>
    <row r="341" spans="1:20" ht="12.75" customHeight="1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22"/>
      <c r="R341" s="6"/>
      <c r="S341" s="18"/>
      <c r="T341" s="6"/>
    </row>
    <row r="342" spans="1:20" ht="12.75" customHeight="1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22"/>
      <c r="R342" s="6"/>
      <c r="S342" s="18"/>
      <c r="T342" s="6"/>
    </row>
    <row r="343" spans="1:20" ht="12.75" customHeight="1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22"/>
      <c r="R343" s="6"/>
      <c r="S343" s="18"/>
      <c r="T343" s="6"/>
    </row>
    <row r="344" spans="1:20" ht="12.75" customHeight="1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22"/>
      <c r="R344" s="6"/>
      <c r="S344" s="18"/>
      <c r="T344" s="6"/>
    </row>
    <row r="345" spans="1:20" ht="12.75" customHeight="1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22"/>
      <c r="R345" s="6"/>
      <c r="S345" s="18"/>
      <c r="T345" s="6"/>
    </row>
    <row r="346" spans="1:20" ht="12.75" customHeight="1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22"/>
      <c r="R346" s="6"/>
      <c r="S346" s="18"/>
      <c r="T346" s="6"/>
    </row>
    <row r="347" spans="1:20" ht="12.75" customHeight="1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22"/>
      <c r="R347" s="6"/>
      <c r="S347" s="18"/>
      <c r="T347" s="6"/>
    </row>
    <row r="348" spans="1:20" ht="12.75" customHeight="1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22"/>
      <c r="R348" s="6"/>
      <c r="S348" s="18"/>
      <c r="T348" s="6"/>
    </row>
    <row r="349" spans="1:20" ht="12.75" customHeight="1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22"/>
      <c r="R349" s="6"/>
      <c r="S349" s="18"/>
      <c r="T349" s="6"/>
    </row>
    <row r="350" spans="1:20" ht="12.75" customHeight="1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22"/>
      <c r="R350" s="6"/>
      <c r="S350" s="18"/>
      <c r="T350" s="6"/>
    </row>
    <row r="351" spans="1:20" ht="12.75" customHeight="1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22"/>
      <c r="R351" s="6"/>
      <c r="S351" s="18"/>
      <c r="T351" s="6"/>
    </row>
    <row r="352" spans="1:20" ht="12.75" customHeight="1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22"/>
      <c r="R352" s="6"/>
      <c r="S352" s="18"/>
      <c r="T352" s="6"/>
    </row>
    <row r="353" spans="1:20" ht="12.75" customHeight="1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22"/>
      <c r="R353" s="6"/>
      <c r="S353" s="18"/>
      <c r="T353" s="6"/>
    </row>
    <row r="354" spans="1:20" ht="12.75" customHeight="1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22"/>
      <c r="R354" s="6"/>
      <c r="S354" s="18"/>
      <c r="T354" s="6"/>
    </row>
    <row r="355" spans="1:20" ht="12.75" customHeight="1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22"/>
      <c r="R355" s="6"/>
      <c r="S355" s="18"/>
      <c r="T355" s="6"/>
    </row>
    <row r="356" spans="1:20" ht="12.75" customHeight="1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22"/>
      <c r="R356" s="6"/>
      <c r="S356" s="18"/>
      <c r="T356" s="6"/>
    </row>
    <row r="357" spans="1:20" ht="12.75" customHeight="1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22"/>
      <c r="R357" s="6"/>
      <c r="S357" s="18"/>
      <c r="T357" s="6"/>
    </row>
    <row r="358" spans="1:20" ht="12.75" customHeight="1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22"/>
      <c r="R358" s="6"/>
      <c r="S358" s="18"/>
      <c r="T358" s="6"/>
    </row>
    <row r="359" spans="1:20" ht="12.75" customHeight="1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22"/>
      <c r="R359" s="6"/>
      <c r="S359" s="18"/>
      <c r="T359" s="6"/>
    </row>
    <row r="360" spans="1:20" ht="12.75" customHeight="1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22"/>
      <c r="R360" s="6"/>
      <c r="S360" s="18"/>
      <c r="T360" s="6"/>
    </row>
    <row r="361" spans="1:20" ht="12.75" customHeight="1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22"/>
      <c r="R361" s="6"/>
      <c r="S361" s="18"/>
      <c r="T361" s="6"/>
    </row>
    <row r="362" spans="1:20" ht="12.75" customHeight="1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22"/>
      <c r="R362" s="6"/>
      <c r="S362" s="18"/>
      <c r="T362" s="6"/>
    </row>
    <row r="363" spans="1:20" ht="12.75" customHeight="1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22"/>
      <c r="R363" s="6"/>
      <c r="S363" s="18"/>
      <c r="T363" s="6"/>
    </row>
    <row r="364" spans="1:20" ht="12.75" customHeight="1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22"/>
      <c r="R364" s="6"/>
      <c r="S364" s="18"/>
      <c r="T364" s="6"/>
    </row>
    <row r="365" spans="1:20" ht="12.75" customHeight="1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22"/>
      <c r="R365" s="6"/>
      <c r="S365" s="18"/>
      <c r="T365" s="6"/>
    </row>
    <row r="366" spans="1:20" ht="12.75" customHeight="1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22"/>
      <c r="R366" s="6"/>
      <c r="S366" s="18"/>
      <c r="T366" s="6"/>
    </row>
    <row r="367" spans="1:20" ht="12.75" customHeight="1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22"/>
      <c r="R367" s="6"/>
      <c r="S367" s="18"/>
      <c r="T367" s="6"/>
    </row>
    <row r="368" spans="1:20" ht="12.75" customHeight="1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22"/>
      <c r="R368" s="6"/>
      <c r="S368" s="18"/>
      <c r="T368" s="6"/>
    </row>
    <row r="369" spans="1:20" ht="12.75" customHeight="1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22"/>
      <c r="R369" s="6"/>
      <c r="S369" s="18"/>
      <c r="T369" s="6"/>
    </row>
    <row r="370" spans="1:20" ht="12.75" customHeight="1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22"/>
      <c r="R370" s="6"/>
      <c r="S370" s="18"/>
      <c r="T370" s="6"/>
    </row>
    <row r="371" spans="1:20" ht="12.75" customHeight="1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22"/>
      <c r="R371" s="6"/>
      <c r="S371" s="18"/>
      <c r="T371" s="6"/>
    </row>
    <row r="372" spans="1:20" ht="12.75" customHeight="1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22"/>
      <c r="R372" s="6"/>
      <c r="S372" s="18"/>
      <c r="T372" s="6"/>
    </row>
    <row r="373" spans="1:20" ht="12.75" customHeight="1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22"/>
      <c r="R373" s="6"/>
      <c r="S373" s="18"/>
      <c r="T373" s="6"/>
    </row>
    <row r="374" spans="1:20" ht="12.75" customHeight="1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22"/>
      <c r="R374" s="6"/>
      <c r="S374" s="18"/>
      <c r="T374" s="6"/>
    </row>
    <row r="375" spans="1:20" ht="12.75" customHeight="1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22"/>
      <c r="R375" s="6"/>
      <c r="S375" s="18"/>
      <c r="T375" s="6"/>
    </row>
    <row r="376" spans="1:20" ht="12.75" customHeight="1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22"/>
      <c r="R376" s="6"/>
      <c r="S376" s="18"/>
      <c r="T376" s="6"/>
    </row>
    <row r="377" spans="1:20" ht="12.75" customHeight="1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22"/>
      <c r="R377" s="6"/>
      <c r="S377" s="18"/>
      <c r="T377" s="6"/>
    </row>
    <row r="378" spans="1:20" ht="12.75" customHeight="1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22"/>
      <c r="R378" s="6"/>
      <c r="S378" s="18"/>
      <c r="T378" s="6"/>
    </row>
    <row r="379" spans="1:20" ht="12.75" customHeight="1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22"/>
      <c r="R379" s="6"/>
      <c r="S379" s="18"/>
      <c r="T379" s="6"/>
    </row>
    <row r="380" spans="1:20" ht="12.75" customHeight="1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22"/>
      <c r="R380" s="6"/>
      <c r="S380" s="18"/>
      <c r="T380" s="6"/>
    </row>
    <row r="381" spans="1:20" ht="12.75" customHeight="1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22"/>
      <c r="R381" s="6"/>
      <c r="S381" s="18"/>
      <c r="T381" s="6"/>
    </row>
    <row r="382" spans="1:20" ht="12.75" customHeight="1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22"/>
      <c r="R382" s="6"/>
      <c r="S382" s="18"/>
      <c r="T382" s="6"/>
    </row>
    <row r="383" spans="1:20" ht="12.75" customHeight="1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22"/>
      <c r="R383" s="6"/>
      <c r="S383" s="18"/>
      <c r="T383" s="6"/>
    </row>
    <row r="384" spans="1:20" ht="12.75" customHeight="1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22"/>
      <c r="R384" s="6"/>
      <c r="S384" s="18"/>
      <c r="T384" s="6"/>
    </row>
    <row r="385" spans="1:20" ht="12.75" customHeight="1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22"/>
      <c r="R385" s="6"/>
      <c r="S385" s="18"/>
      <c r="T385" s="6"/>
    </row>
    <row r="386" spans="1:20" ht="12.75" customHeight="1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22"/>
      <c r="R386" s="6"/>
      <c r="S386" s="18"/>
      <c r="T386" s="6"/>
    </row>
    <row r="387" spans="1:20" ht="12.75" customHeight="1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22"/>
      <c r="R387" s="6"/>
      <c r="S387" s="18"/>
      <c r="T387" s="6"/>
    </row>
    <row r="388" spans="1:20" ht="12.75" customHeight="1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22"/>
      <c r="R388" s="6"/>
      <c r="S388" s="18"/>
      <c r="T388" s="6"/>
    </row>
    <row r="389" spans="1:20" ht="12.75" customHeight="1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22"/>
      <c r="R389" s="6"/>
      <c r="S389" s="18"/>
      <c r="T389" s="6"/>
    </row>
    <row r="390" spans="1:20" ht="12.75" customHeight="1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22"/>
      <c r="R390" s="6"/>
      <c r="S390" s="18"/>
      <c r="T390" s="6"/>
    </row>
    <row r="391" spans="1:20" ht="12.75" customHeight="1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22"/>
      <c r="R391" s="6"/>
      <c r="S391" s="18"/>
      <c r="T391" s="6"/>
    </row>
    <row r="392" spans="1:20" ht="12.75" customHeight="1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22"/>
      <c r="R392" s="6"/>
      <c r="S392" s="18"/>
      <c r="T392" s="6"/>
    </row>
    <row r="393" spans="1:20" ht="12.75" customHeight="1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22"/>
      <c r="R393" s="6"/>
      <c r="S393" s="18"/>
      <c r="T393" s="6"/>
    </row>
    <row r="394" spans="1:20" ht="12.75" customHeight="1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22"/>
      <c r="R394" s="6"/>
      <c r="S394" s="18"/>
      <c r="T394" s="6"/>
    </row>
    <row r="395" spans="1:20" ht="12.75" customHeight="1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22"/>
      <c r="R395" s="6"/>
      <c r="S395" s="18"/>
      <c r="T395" s="6"/>
    </row>
    <row r="396" spans="1:20" ht="12.75" customHeight="1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22"/>
      <c r="R396" s="6"/>
      <c r="S396" s="18"/>
      <c r="T396" s="6"/>
    </row>
    <row r="397" spans="1:20" ht="12.75" customHeight="1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22"/>
      <c r="R397" s="6"/>
      <c r="S397" s="18"/>
      <c r="T397" s="6"/>
    </row>
    <row r="398" spans="1:20" ht="12.75" customHeight="1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22"/>
      <c r="R398" s="6"/>
      <c r="S398" s="18"/>
      <c r="T398" s="6"/>
    </row>
    <row r="399" spans="1:20" ht="12.75" customHeight="1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22"/>
      <c r="R399" s="6"/>
      <c r="S399" s="18"/>
      <c r="T399" s="6"/>
    </row>
    <row r="400" spans="1:20" ht="12.75" customHeight="1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22"/>
      <c r="R400" s="6"/>
      <c r="S400" s="18"/>
      <c r="T400" s="6"/>
    </row>
    <row r="401" spans="1:20" ht="12.75" customHeight="1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22"/>
      <c r="R401" s="6"/>
      <c r="S401" s="18"/>
      <c r="T401" s="6"/>
    </row>
    <row r="402" spans="1:20" ht="12.75" customHeight="1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22"/>
      <c r="R402" s="6"/>
      <c r="S402" s="18"/>
      <c r="T402" s="6"/>
    </row>
    <row r="403" spans="1:20" ht="12.75" customHeight="1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22"/>
      <c r="R403" s="6"/>
      <c r="S403" s="18"/>
      <c r="T403" s="6"/>
    </row>
    <row r="404" spans="1:20" ht="12.75" customHeight="1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22"/>
      <c r="R404" s="6"/>
      <c r="S404" s="18"/>
      <c r="T404" s="6"/>
    </row>
    <row r="405" spans="1:20" ht="12.75" customHeight="1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22"/>
      <c r="R405" s="6"/>
      <c r="S405" s="18"/>
      <c r="T405" s="6"/>
    </row>
    <row r="406" spans="1:20" ht="12.75" customHeight="1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22"/>
      <c r="R406" s="6"/>
      <c r="S406" s="18"/>
      <c r="T406" s="6"/>
    </row>
    <row r="407" spans="1:20" ht="12.75" customHeight="1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22"/>
      <c r="R407" s="6"/>
      <c r="S407" s="18"/>
      <c r="T407" s="6"/>
    </row>
    <row r="408" spans="1:20" ht="12.75" customHeight="1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22"/>
      <c r="R408" s="6"/>
      <c r="S408" s="18"/>
      <c r="T408" s="6"/>
    </row>
    <row r="409" spans="1:20" ht="12.75" customHeight="1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22"/>
      <c r="R409" s="6"/>
      <c r="S409" s="18"/>
      <c r="T409" s="6"/>
    </row>
    <row r="410" spans="1:20" ht="12.75" customHeight="1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22"/>
      <c r="R410" s="6"/>
      <c r="S410" s="18"/>
      <c r="T410" s="6"/>
    </row>
    <row r="411" spans="1:20" ht="12.75" customHeight="1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22"/>
      <c r="R411" s="6"/>
      <c r="S411" s="18"/>
      <c r="T411" s="6"/>
    </row>
    <row r="412" spans="1:20" ht="12.75" customHeight="1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22"/>
      <c r="R412" s="6"/>
      <c r="S412" s="18"/>
      <c r="T412" s="6"/>
    </row>
    <row r="413" spans="1:20" ht="12.75" customHeight="1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22"/>
      <c r="R413" s="6"/>
      <c r="S413" s="18"/>
      <c r="T413" s="6"/>
    </row>
    <row r="414" spans="1:20" ht="12.75" customHeight="1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22"/>
      <c r="R414" s="6"/>
      <c r="S414" s="18"/>
      <c r="T414" s="6"/>
    </row>
    <row r="415" spans="1:20" ht="12.75" customHeight="1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22"/>
      <c r="R415" s="6"/>
      <c r="S415" s="18"/>
      <c r="T415" s="6"/>
    </row>
    <row r="416" spans="1:20" ht="12.75" customHeight="1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22"/>
      <c r="R416" s="6"/>
      <c r="S416" s="18"/>
      <c r="T416" s="6"/>
    </row>
    <row r="417" spans="1:20" ht="12.75" customHeight="1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22"/>
      <c r="R417" s="6"/>
      <c r="S417" s="18"/>
      <c r="T417" s="6"/>
    </row>
    <row r="418" spans="1:20" ht="12.75" customHeight="1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22"/>
      <c r="R418" s="6"/>
      <c r="S418" s="18"/>
      <c r="T418" s="6"/>
    </row>
    <row r="419" spans="1:20" ht="12.75" customHeight="1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22"/>
      <c r="R419" s="6"/>
      <c r="S419" s="18"/>
      <c r="T419" s="6"/>
    </row>
    <row r="420" spans="1:20" ht="12.75" customHeight="1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22"/>
      <c r="R420" s="6"/>
      <c r="S420" s="18"/>
      <c r="T420" s="6"/>
    </row>
    <row r="421" spans="1:20" ht="12.75" customHeight="1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22"/>
      <c r="R421" s="6"/>
      <c r="S421" s="18"/>
      <c r="T421" s="6"/>
    </row>
    <row r="422" spans="1:20" ht="12.75" customHeight="1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22"/>
      <c r="R422" s="6"/>
      <c r="S422" s="18"/>
      <c r="T422" s="6"/>
    </row>
    <row r="423" spans="1:20" ht="12.75" customHeight="1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22"/>
      <c r="R423" s="6"/>
      <c r="S423" s="18"/>
      <c r="T423" s="6"/>
    </row>
    <row r="424" spans="1:20" ht="12.75" customHeight="1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22"/>
      <c r="R424" s="6"/>
      <c r="S424" s="18"/>
      <c r="T424" s="6"/>
    </row>
    <row r="425" spans="1:20" ht="12.75" customHeight="1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22"/>
      <c r="R425" s="6"/>
      <c r="S425" s="18"/>
      <c r="T425" s="6"/>
    </row>
    <row r="426" spans="1:20" ht="12.75" customHeight="1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22"/>
      <c r="R426" s="6"/>
      <c r="S426" s="18"/>
      <c r="T426" s="6"/>
    </row>
    <row r="427" spans="1:20" ht="12.75" customHeight="1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22"/>
      <c r="R427" s="6"/>
      <c r="S427" s="18"/>
      <c r="T427" s="6"/>
    </row>
    <row r="428" spans="1:20" ht="12.75" customHeight="1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22"/>
      <c r="R428" s="6"/>
      <c r="S428" s="18"/>
      <c r="T428" s="6"/>
    </row>
    <row r="429" spans="1:20" ht="12.75" customHeight="1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22"/>
      <c r="R429" s="6"/>
      <c r="S429" s="18"/>
      <c r="T429" s="6"/>
    </row>
    <row r="430" spans="1:20" ht="12.75" customHeight="1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22"/>
      <c r="R430" s="6"/>
      <c r="S430" s="18"/>
      <c r="T430" s="6"/>
    </row>
    <row r="431" spans="1:20" ht="12.75" customHeight="1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22"/>
      <c r="R431" s="6"/>
      <c r="S431" s="18"/>
      <c r="T431" s="6"/>
    </row>
    <row r="432" spans="1:20" ht="12.75" customHeight="1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22"/>
      <c r="R432" s="6"/>
      <c r="S432" s="18"/>
      <c r="T432" s="6"/>
    </row>
    <row r="433" spans="1:20" ht="12.75" customHeight="1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22"/>
      <c r="R433" s="6"/>
      <c r="S433" s="18"/>
      <c r="T433" s="6"/>
    </row>
    <row r="434" spans="1:20" ht="12.75" customHeight="1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22"/>
      <c r="R434" s="6"/>
      <c r="S434" s="18"/>
      <c r="T434" s="6"/>
    </row>
    <row r="435" spans="1:20" ht="12.75" customHeight="1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22"/>
      <c r="R435" s="6"/>
      <c r="S435" s="18"/>
      <c r="T435" s="6"/>
    </row>
    <row r="436" spans="1:20" ht="12.75" customHeight="1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22"/>
      <c r="R436" s="6"/>
      <c r="S436" s="18"/>
      <c r="T436" s="6"/>
    </row>
    <row r="437" spans="1:20" ht="12.75" customHeight="1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22"/>
      <c r="R437" s="6"/>
      <c r="S437" s="18"/>
      <c r="T437" s="6"/>
    </row>
    <row r="438" spans="1:20" ht="12.75" customHeight="1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22"/>
      <c r="R438" s="6"/>
      <c r="S438" s="18"/>
      <c r="T438" s="6"/>
    </row>
    <row r="439" spans="1:20" ht="12.75" customHeight="1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22"/>
      <c r="R439" s="6"/>
      <c r="S439" s="18"/>
      <c r="T439" s="6"/>
    </row>
    <row r="440" spans="1:20" ht="12.75" customHeight="1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22"/>
      <c r="R440" s="6"/>
      <c r="S440" s="18"/>
      <c r="T440" s="6"/>
    </row>
    <row r="441" spans="1:20" ht="12.75" customHeight="1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22"/>
      <c r="R441" s="6"/>
      <c r="S441" s="18"/>
      <c r="T441" s="6"/>
    </row>
    <row r="442" spans="1:20" ht="12.75" customHeight="1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22"/>
      <c r="R442" s="6"/>
      <c r="S442" s="18"/>
      <c r="T442" s="6"/>
    </row>
    <row r="443" spans="1:20" ht="12.75" customHeight="1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22"/>
      <c r="R443" s="6"/>
      <c r="S443" s="18"/>
      <c r="T443" s="6"/>
    </row>
    <row r="444" spans="1:20" ht="12.75" customHeight="1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22"/>
      <c r="R444" s="6"/>
      <c r="S444" s="18"/>
      <c r="T444" s="6"/>
    </row>
    <row r="445" spans="1:20" ht="12.75" customHeight="1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22"/>
      <c r="R445" s="6"/>
      <c r="S445" s="18"/>
      <c r="T445" s="6"/>
    </row>
    <row r="446" spans="1:20" ht="12.75" customHeight="1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22"/>
      <c r="R446" s="6"/>
      <c r="S446" s="18"/>
      <c r="T446" s="6"/>
    </row>
    <row r="447" spans="1:20" ht="12.75" customHeight="1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22"/>
      <c r="R447" s="6"/>
      <c r="S447" s="18"/>
      <c r="T447" s="6"/>
    </row>
    <row r="448" spans="1:20" ht="12.75" customHeight="1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22"/>
      <c r="R448" s="6"/>
      <c r="S448" s="18"/>
      <c r="T448" s="6"/>
    </row>
    <row r="449" spans="1:20" ht="12.75" customHeight="1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22"/>
      <c r="R449" s="6"/>
      <c r="S449" s="18"/>
      <c r="T449" s="6"/>
    </row>
    <row r="450" spans="1:20" ht="12.75" customHeight="1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22"/>
      <c r="R450" s="6"/>
      <c r="S450" s="18"/>
      <c r="T450" s="6"/>
    </row>
    <row r="451" spans="1:20" ht="12.75" customHeight="1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22"/>
      <c r="R451" s="6"/>
      <c r="S451" s="18"/>
      <c r="T451" s="6"/>
    </row>
    <row r="452" spans="1:20" ht="12.75" customHeight="1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22"/>
      <c r="R452" s="6"/>
      <c r="S452" s="18"/>
      <c r="T452" s="6"/>
    </row>
    <row r="453" spans="1:20" ht="12.75" customHeight="1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22"/>
      <c r="R453" s="6"/>
      <c r="S453" s="18"/>
      <c r="T453" s="6"/>
    </row>
    <row r="454" spans="1:20" ht="12.75" customHeight="1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22"/>
      <c r="R454" s="6"/>
      <c r="S454" s="18"/>
      <c r="T454" s="6"/>
    </row>
    <row r="455" spans="1:20" ht="12.75" customHeight="1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22"/>
      <c r="R455" s="6"/>
      <c r="S455" s="18"/>
      <c r="T455" s="6"/>
    </row>
    <row r="456" spans="1:20" ht="12.75" customHeight="1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22"/>
      <c r="R456" s="6"/>
      <c r="S456" s="18"/>
      <c r="T456" s="6"/>
    </row>
    <row r="457" spans="1:20" ht="12.75" customHeight="1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22"/>
      <c r="R457" s="6"/>
      <c r="S457" s="18"/>
      <c r="T457" s="6"/>
    </row>
    <row r="458" spans="1:20" ht="12.75" customHeight="1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22"/>
      <c r="R458" s="6"/>
      <c r="S458" s="18"/>
      <c r="T458" s="6"/>
    </row>
    <row r="459" spans="1:20" ht="12.75" customHeight="1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22"/>
      <c r="R459" s="6"/>
      <c r="S459" s="18"/>
      <c r="T459" s="6"/>
    </row>
    <row r="460" spans="1:20" ht="12.75" customHeight="1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22"/>
      <c r="R460" s="6"/>
      <c r="S460" s="18"/>
      <c r="T460" s="6"/>
    </row>
    <row r="461" spans="1:20" ht="12.75" customHeight="1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22"/>
      <c r="R461" s="6"/>
      <c r="S461" s="18"/>
      <c r="T461" s="6"/>
    </row>
    <row r="462" spans="1:20" ht="12.75" customHeight="1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22"/>
      <c r="R462" s="6"/>
      <c r="S462" s="18"/>
      <c r="T462" s="6"/>
    </row>
    <row r="463" spans="1:20" ht="12.75" customHeight="1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22"/>
      <c r="R463" s="6"/>
      <c r="S463" s="18"/>
      <c r="T463" s="6"/>
    </row>
    <row r="464" spans="1:20" ht="12.75" customHeight="1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22"/>
      <c r="R464" s="6"/>
      <c r="S464" s="18"/>
      <c r="T464" s="6"/>
    </row>
    <row r="465" spans="1:20" ht="12.75" customHeight="1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22"/>
      <c r="R465" s="6"/>
      <c r="S465" s="18"/>
      <c r="T465" s="6"/>
    </row>
    <row r="466" spans="1:20" ht="12.75" customHeight="1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22"/>
      <c r="R466" s="6"/>
      <c r="S466" s="18"/>
      <c r="T466" s="6"/>
    </row>
    <row r="467" spans="1:20" ht="12.75" customHeight="1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22"/>
      <c r="R467" s="6"/>
      <c r="S467" s="18"/>
      <c r="T467" s="6"/>
    </row>
    <row r="468" spans="1:20" ht="12.75" customHeight="1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22"/>
      <c r="R468" s="6"/>
      <c r="S468" s="18"/>
      <c r="T468" s="6"/>
    </row>
    <row r="469" spans="1:20" ht="12.75" customHeight="1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22"/>
      <c r="R469" s="6"/>
      <c r="S469" s="18"/>
      <c r="T469" s="6"/>
    </row>
    <row r="470" spans="1:20" ht="12.75" customHeight="1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22"/>
      <c r="R470" s="6"/>
      <c r="S470" s="18"/>
      <c r="T470" s="6"/>
    </row>
    <row r="471" spans="1:20" ht="12.75" customHeight="1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22"/>
      <c r="R471" s="6"/>
      <c r="S471" s="18"/>
      <c r="T471" s="6"/>
    </row>
    <row r="472" spans="1:20" ht="12.75" customHeight="1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22"/>
      <c r="R472" s="6"/>
      <c r="S472" s="18"/>
      <c r="T472" s="6"/>
    </row>
    <row r="473" spans="1:20" ht="12.75" customHeight="1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22"/>
      <c r="R473" s="6"/>
      <c r="S473" s="18"/>
      <c r="T473" s="6"/>
    </row>
    <row r="474" spans="1:20" ht="12.75" customHeight="1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22"/>
      <c r="R474" s="6"/>
      <c r="S474" s="18"/>
      <c r="T474" s="6"/>
    </row>
    <row r="475" spans="1:20" ht="12.75" customHeight="1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22"/>
      <c r="R475" s="6"/>
      <c r="S475" s="18"/>
      <c r="T475" s="6"/>
    </row>
    <row r="476" spans="1:20" ht="12.75" customHeight="1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22"/>
      <c r="R476" s="6"/>
      <c r="S476" s="18"/>
      <c r="T476" s="6"/>
    </row>
    <row r="477" spans="1:20" ht="12.75" customHeight="1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22"/>
      <c r="R477" s="6"/>
      <c r="S477" s="18"/>
      <c r="T477" s="6"/>
    </row>
    <row r="478" spans="1:20" ht="12.75" customHeight="1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22"/>
      <c r="R478" s="6"/>
      <c r="S478" s="18"/>
      <c r="T478" s="6"/>
    </row>
    <row r="479" spans="1:20" ht="12.75" customHeight="1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22"/>
      <c r="R479" s="6"/>
      <c r="S479" s="18"/>
      <c r="T479" s="6"/>
    </row>
    <row r="480" spans="1:20" ht="12.75" customHeight="1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22"/>
      <c r="R480" s="6"/>
      <c r="S480" s="18"/>
      <c r="T480" s="6"/>
    </row>
    <row r="481" spans="1:20" ht="12.75" customHeight="1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22"/>
      <c r="R481" s="6"/>
      <c r="S481" s="18"/>
      <c r="T481" s="6"/>
    </row>
    <row r="482" spans="1:20" ht="12.75" customHeight="1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22"/>
      <c r="R482" s="6"/>
      <c r="S482" s="18"/>
      <c r="T482" s="6"/>
    </row>
    <row r="483" spans="1:20" ht="12.75" customHeight="1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22"/>
      <c r="R483" s="6"/>
      <c r="S483" s="18"/>
      <c r="T483" s="6"/>
    </row>
    <row r="484" spans="1:20" ht="12.75" customHeight="1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22"/>
      <c r="R484" s="6"/>
      <c r="S484" s="18"/>
      <c r="T484" s="6"/>
    </row>
    <row r="485" spans="1:20" ht="12.75" customHeight="1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22"/>
      <c r="R485" s="6"/>
      <c r="S485" s="18"/>
      <c r="T485" s="6"/>
    </row>
    <row r="486" spans="1:20" ht="12.75" customHeight="1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22"/>
      <c r="R486" s="6"/>
      <c r="S486" s="18"/>
      <c r="T486" s="6"/>
    </row>
    <row r="487" spans="1:20" ht="12.75" customHeight="1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22"/>
      <c r="R487" s="6"/>
      <c r="S487" s="18"/>
      <c r="T487" s="6"/>
    </row>
    <row r="488" spans="1:20" ht="12.75" customHeight="1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22"/>
      <c r="R488" s="6"/>
      <c r="S488" s="18"/>
      <c r="T488" s="6"/>
    </row>
    <row r="489" spans="1:20" ht="12.75" customHeight="1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22"/>
      <c r="R489" s="6"/>
      <c r="S489" s="18"/>
      <c r="T489" s="6"/>
    </row>
    <row r="490" spans="1:20" ht="12.75" customHeight="1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22"/>
      <c r="R490" s="6"/>
      <c r="S490" s="18"/>
      <c r="T490" s="6"/>
    </row>
    <row r="491" spans="1:20" ht="12.75" customHeight="1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22"/>
      <c r="R491" s="6"/>
      <c r="S491" s="18"/>
      <c r="T491" s="6"/>
    </row>
    <row r="492" spans="1:20" ht="12.75" customHeight="1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22"/>
      <c r="R492" s="6"/>
      <c r="S492" s="18"/>
      <c r="T492" s="6"/>
    </row>
    <row r="493" spans="1:20" ht="12.75" customHeight="1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22"/>
      <c r="R493" s="6"/>
      <c r="S493" s="18"/>
      <c r="T493" s="6"/>
    </row>
    <row r="494" spans="1:20" ht="12.75" customHeight="1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22"/>
      <c r="R494" s="6"/>
      <c r="S494" s="18"/>
      <c r="T494" s="6"/>
    </row>
    <row r="495" spans="1:20" ht="12.75" customHeight="1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22"/>
      <c r="R495" s="6"/>
      <c r="S495" s="18"/>
      <c r="T495" s="6"/>
    </row>
    <row r="496" spans="1:20" ht="12.75" customHeight="1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22"/>
      <c r="R496" s="6"/>
      <c r="S496" s="18"/>
      <c r="T496" s="6"/>
    </row>
    <row r="497" spans="1:20" ht="12.75" customHeight="1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22"/>
      <c r="R497" s="6"/>
      <c r="S497" s="18"/>
      <c r="T497" s="6"/>
    </row>
    <row r="498" spans="1:20" ht="12.75" customHeight="1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22"/>
      <c r="R498" s="6"/>
      <c r="S498" s="18"/>
      <c r="T498" s="6"/>
    </row>
    <row r="499" spans="1:20" ht="12.75" customHeight="1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22"/>
      <c r="R499" s="6"/>
      <c r="S499" s="18"/>
      <c r="T499" s="6"/>
    </row>
    <row r="500" spans="1:20" ht="12.75" customHeight="1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22"/>
      <c r="R500" s="6"/>
      <c r="S500" s="18"/>
      <c r="T500" s="6"/>
    </row>
    <row r="501" spans="1:20" ht="12.75" customHeight="1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22"/>
      <c r="R501" s="6"/>
      <c r="S501" s="18"/>
      <c r="T501" s="6"/>
    </row>
    <row r="502" spans="1:20" ht="12.75" customHeight="1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22"/>
      <c r="R502" s="6"/>
      <c r="S502" s="18"/>
      <c r="T502" s="6"/>
    </row>
    <row r="503" spans="1:20" ht="12.75" customHeight="1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22"/>
      <c r="R503" s="6"/>
      <c r="S503" s="18"/>
      <c r="T503" s="6"/>
    </row>
    <row r="504" spans="1:20" ht="12.75" customHeight="1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22"/>
      <c r="R504" s="6"/>
      <c r="S504" s="18"/>
      <c r="T504" s="6"/>
    </row>
    <row r="505" spans="1:20" ht="12.75" customHeight="1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22"/>
      <c r="R505" s="6"/>
      <c r="S505" s="18"/>
      <c r="T505" s="6"/>
    </row>
    <row r="506" spans="1:20" ht="12.75" customHeight="1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22"/>
      <c r="R506" s="6"/>
      <c r="S506" s="18"/>
      <c r="T506" s="6"/>
    </row>
    <row r="507" spans="1:20" ht="12.75" customHeight="1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22"/>
      <c r="R507" s="6"/>
      <c r="S507" s="18"/>
      <c r="T507" s="6"/>
    </row>
    <row r="508" spans="1:20" ht="12.75" customHeight="1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22"/>
      <c r="R508" s="6"/>
      <c r="S508" s="18"/>
      <c r="T508" s="6"/>
    </row>
    <row r="509" spans="1:20" ht="12.75" customHeight="1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22"/>
      <c r="R509" s="6"/>
      <c r="S509" s="18"/>
      <c r="T509" s="6"/>
    </row>
    <row r="510" spans="1:20" ht="12.75" customHeight="1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22"/>
      <c r="R510" s="6"/>
      <c r="S510" s="18"/>
      <c r="T510" s="6"/>
    </row>
    <row r="511" spans="1:20" ht="12.75" customHeight="1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22"/>
      <c r="R511" s="6"/>
      <c r="S511" s="18"/>
      <c r="T511" s="6"/>
    </row>
    <row r="512" spans="1:20" ht="12.75" customHeight="1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22"/>
      <c r="R512" s="6"/>
      <c r="S512" s="18"/>
      <c r="T512" s="6"/>
    </row>
    <row r="513" spans="1:20" ht="12.75" customHeight="1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22"/>
      <c r="R513" s="6"/>
      <c r="S513" s="18"/>
      <c r="T513" s="6"/>
    </row>
    <row r="514" spans="1:20" ht="12.75" customHeight="1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22"/>
      <c r="R514" s="6"/>
      <c r="S514" s="18"/>
      <c r="T514" s="6"/>
    </row>
    <row r="515" spans="1:20" ht="12.75" customHeight="1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22"/>
      <c r="R515" s="6"/>
      <c r="S515" s="18"/>
      <c r="T515" s="6"/>
    </row>
    <row r="516" spans="1:20" ht="12.75" customHeight="1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22"/>
      <c r="R516" s="6"/>
      <c r="S516" s="18"/>
      <c r="T516" s="6"/>
    </row>
    <row r="517" spans="1:20" ht="12.75" customHeight="1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22"/>
      <c r="R517" s="6"/>
      <c r="S517" s="18"/>
      <c r="T517" s="6"/>
    </row>
    <row r="518" spans="1:20" ht="12.75" customHeight="1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22"/>
      <c r="R518" s="6"/>
      <c r="S518" s="18"/>
      <c r="T518" s="6"/>
    </row>
    <row r="519" spans="1:20" ht="12.75" customHeight="1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22"/>
      <c r="R519" s="6"/>
      <c r="S519" s="18"/>
      <c r="T519" s="6"/>
    </row>
    <row r="520" spans="1:20" ht="12.75" customHeight="1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22"/>
      <c r="R520" s="6"/>
      <c r="S520" s="18"/>
      <c r="T520" s="6"/>
    </row>
    <row r="521" spans="1:20" ht="12.75" customHeight="1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22"/>
      <c r="R521" s="6"/>
      <c r="S521" s="18"/>
      <c r="T521" s="6"/>
    </row>
    <row r="522" spans="1:20" ht="12.75" customHeight="1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22"/>
      <c r="R522" s="6"/>
      <c r="S522" s="18"/>
      <c r="T522" s="6"/>
    </row>
    <row r="523" spans="1:20" ht="12.75" customHeight="1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22"/>
      <c r="R523" s="6"/>
      <c r="S523" s="18"/>
      <c r="T523" s="6"/>
    </row>
    <row r="524" spans="1:20" ht="12.75" customHeight="1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22"/>
      <c r="R524" s="6"/>
      <c r="S524" s="18"/>
      <c r="T524" s="6"/>
    </row>
    <row r="525" spans="1:20" ht="12.75" customHeight="1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22"/>
      <c r="R525" s="6"/>
      <c r="S525" s="18"/>
      <c r="T525" s="6"/>
    </row>
    <row r="526" spans="1:20" ht="12.75" customHeight="1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22"/>
      <c r="R526" s="6"/>
      <c r="S526" s="18"/>
      <c r="T526" s="6"/>
    </row>
    <row r="527" spans="1:20" ht="12.75" customHeight="1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22"/>
      <c r="R527" s="6"/>
      <c r="S527" s="18"/>
      <c r="T527" s="6"/>
    </row>
    <row r="528" spans="1:20" ht="12.75" customHeight="1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22"/>
      <c r="R528" s="6"/>
      <c r="S528" s="18"/>
      <c r="T528" s="6"/>
    </row>
    <row r="529" spans="1:20" ht="12.75" customHeight="1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22"/>
      <c r="R529" s="6"/>
      <c r="S529" s="18"/>
      <c r="T529" s="6"/>
    </row>
    <row r="530" spans="1:20" ht="12.75" customHeight="1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22"/>
      <c r="R530" s="6"/>
      <c r="S530" s="18"/>
      <c r="T530" s="6"/>
    </row>
    <row r="531" spans="1:20" ht="12.75" customHeight="1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22"/>
      <c r="R531" s="6"/>
      <c r="S531" s="18"/>
      <c r="T531" s="6"/>
    </row>
    <row r="532" spans="1:20" ht="12.75" customHeight="1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22"/>
      <c r="R532" s="6"/>
      <c r="S532" s="18"/>
      <c r="T532" s="6"/>
    </row>
    <row r="533" spans="1:20" ht="12.75" customHeight="1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22"/>
      <c r="R533" s="6"/>
      <c r="S533" s="18"/>
      <c r="T533" s="6"/>
    </row>
    <row r="534" spans="1:20" ht="12.75" customHeight="1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22"/>
      <c r="R534" s="6"/>
      <c r="S534" s="18"/>
      <c r="T534" s="6"/>
    </row>
    <row r="535" spans="1:20" ht="12.75" customHeight="1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22"/>
      <c r="R535" s="6"/>
      <c r="S535" s="18"/>
      <c r="T535" s="6"/>
    </row>
    <row r="536" spans="1:20" ht="12.75" customHeight="1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22"/>
      <c r="R536" s="6"/>
      <c r="S536" s="18"/>
      <c r="T536" s="6"/>
    </row>
    <row r="537" spans="1:20" ht="12.75" customHeight="1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22"/>
      <c r="R537" s="6"/>
      <c r="S537" s="18"/>
      <c r="T537" s="6"/>
    </row>
    <row r="538" spans="1:20" ht="12.75" customHeight="1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22"/>
      <c r="R538" s="6"/>
      <c r="S538" s="18"/>
      <c r="T538" s="6"/>
    </row>
    <row r="539" spans="1:20" ht="12.75" customHeight="1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22"/>
      <c r="R539" s="6"/>
      <c r="S539" s="18"/>
      <c r="T539" s="6"/>
    </row>
    <row r="540" spans="1:20" ht="12.75" customHeight="1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22"/>
      <c r="R540" s="6"/>
      <c r="S540" s="18"/>
      <c r="T540" s="6"/>
    </row>
    <row r="541" spans="1:20" ht="12.75" customHeight="1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22"/>
      <c r="R541" s="6"/>
      <c r="S541" s="18"/>
      <c r="T541" s="6"/>
    </row>
    <row r="542" spans="1:20" ht="12.75" customHeight="1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22"/>
      <c r="R542" s="6"/>
      <c r="S542" s="18"/>
      <c r="T542" s="6"/>
    </row>
    <row r="543" spans="1:20" ht="12.75" customHeight="1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22"/>
      <c r="R543" s="6"/>
      <c r="S543" s="18"/>
      <c r="T543" s="6"/>
    </row>
    <row r="544" spans="1:20" ht="12.75" customHeight="1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22"/>
      <c r="R544" s="6"/>
      <c r="S544" s="18"/>
      <c r="T544" s="6"/>
    </row>
    <row r="545" spans="1:20" ht="12.75" customHeight="1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22"/>
      <c r="R545" s="6"/>
      <c r="S545" s="18"/>
      <c r="T545" s="6"/>
    </row>
    <row r="546" spans="1:20" ht="12.75" customHeight="1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22"/>
      <c r="R546" s="6"/>
      <c r="S546" s="18"/>
      <c r="T546" s="6"/>
    </row>
    <row r="547" spans="1:20" ht="12.75" customHeight="1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22"/>
      <c r="R547" s="6"/>
      <c r="S547" s="18"/>
      <c r="T547" s="6"/>
    </row>
    <row r="548" spans="1:20" ht="12.75" customHeight="1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22"/>
      <c r="R548" s="6"/>
      <c r="S548" s="18"/>
      <c r="T548" s="6"/>
    </row>
    <row r="549" spans="1:20" ht="12.75" customHeight="1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22"/>
      <c r="R549" s="6"/>
      <c r="S549" s="18"/>
      <c r="T549" s="6"/>
    </row>
    <row r="550" spans="1:20" ht="12.75" customHeight="1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22"/>
      <c r="R550" s="6"/>
      <c r="S550" s="18"/>
      <c r="T550" s="6"/>
    </row>
    <row r="551" spans="1:20" ht="12.75" customHeight="1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22"/>
      <c r="R551" s="6"/>
      <c r="S551" s="18"/>
      <c r="T551" s="6"/>
    </row>
    <row r="552" spans="1:20" ht="12.75" customHeight="1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22"/>
      <c r="R552" s="6"/>
      <c r="S552" s="18"/>
      <c r="T552" s="6"/>
    </row>
    <row r="553" spans="1:20" ht="12.75" customHeight="1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22"/>
      <c r="R553" s="6"/>
      <c r="S553" s="18"/>
      <c r="T553" s="6"/>
    </row>
    <row r="554" spans="1:20" ht="12.75" customHeight="1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22"/>
      <c r="R554" s="6"/>
      <c r="S554" s="18"/>
      <c r="T554" s="6"/>
    </row>
    <row r="555" spans="1:20" ht="12.75" customHeight="1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22"/>
      <c r="R555" s="6"/>
      <c r="S555" s="18"/>
      <c r="T555" s="6"/>
    </row>
    <row r="556" spans="1:20" ht="12.75" customHeight="1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22"/>
      <c r="R556" s="6"/>
      <c r="S556" s="18"/>
      <c r="T556" s="6"/>
    </row>
    <row r="557" spans="1:20" ht="12.75" customHeight="1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22"/>
      <c r="R557" s="6"/>
      <c r="S557" s="18"/>
      <c r="T557" s="6"/>
    </row>
    <row r="558" spans="1:20" ht="12.75" customHeight="1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22"/>
      <c r="R558" s="6"/>
      <c r="S558" s="18"/>
      <c r="T558" s="6"/>
    </row>
    <row r="559" spans="1:20" ht="12.75" customHeight="1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22"/>
      <c r="R559" s="6"/>
      <c r="S559" s="18"/>
      <c r="T559" s="6"/>
    </row>
    <row r="560" spans="1:20" ht="12.75" customHeight="1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22"/>
      <c r="R560" s="6"/>
      <c r="S560" s="18"/>
      <c r="T560" s="6"/>
    </row>
    <row r="561" spans="1:20" ht="12.75" customHeight="1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22"/>
      <c r="R561" s="6"/>
      <c r="S561" s="18"/>
      <c r="T561" s="6"/>
    </row>
    <row r="562" spans="1:20" ht="12.75" customHeight="1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22"/>
      <c r="R562" s="6"/>
      <c r="S562" s="18"/>
      <c r="T562" s="6"/>
    </row>
    <row r="563" spans="1:20" ht="12.75" customHeight="1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22"/>
      <c r="R563" s="6"/>
      <c r="S563" s="18"/>
      <c r="T563" s="6"/>
    </row>
    <row r="564" spans="1:20" ht="12.75" customHeight="1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22"/>
      <c r="R564" s="6"/>
      <c r="S564" s="18"/>
      <c r="T564" s="6"/>
    </row>
    <row r="565" spans="1:20" ht="12.75" customHeight="1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22"/>
      <c r="R565" s="6"/>
      <c r="S565" s="18"/>
      <c r="T565" s="6"/>
    </row>
    <row r="566" spans="1:20" ht="12.75" customHeight="1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22"/>
      <c r="R566" s="6"/>
      <c r="S566" s="18"/>
      <c r="T566" s="6"/>
    </row>
    <row r="567" spans="1:20" ht="12.75" customHeight="1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22"/>
      <c r="R567" s="6"/>
      <c r="S567" s="18"/>
      <c r="T567" s="6"/>
    </row>
    <row r="568" spans="1:20" ht="12.75" customHeight="1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22"/>
      <c r="R568" s="6"/>
      <c r="S568" s="18"/>
      <c r="T568" s="6"/>
    </row>
    <row r="569" spans="1:20" ht="12.75" customHeight="1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22"/>
      <c r="R569" s="6"/>
      <c r="S569" s="18"/>
      <c r="T569" s="6"/>
    </row>
    <row r="570" spans="1:20" ht="12.75" customHeight="1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22"/>
      <c r="R570" s="6"/>
      <c r="S570" s="18"/>
      <c r="T570" s="6"/>
    </row>
    <row r="571" spans="1:20" ht="12.75" customHeight="1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22"/>
      <c r="R571" s="6"/>
      <c r="S571" s="18"/>
      <c r="T571" s="6"/>
    </row>
    <row r="572" spans="1:20" ht="12.75" customHeight="1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22"/>
      <c r="R572" s="6"/>
      <c r="S572" s="18"/>
      <c r="T572" s="6"/>
    </row>
    <row r="573" spans="1:20" ht="12.75" customHeight="1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22"/>
      <c r="R573" s="6"/>
      <c r="S573" s="18"/>
      <c r="T573" s="6"/>
    </row>
    <row r="574" spans="1:20" ht="12.75" customHeight="1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22"/>
      <c r="R574" s="6"/>
      <c r="S574" s="18"/>
      <c r="T574" s="6"/>
    </row>
    <row r="575" spans="1:20" ht="12.75" customHeight="1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22"/>
      <c r="R575" s="6"/>
      <c r="S575" s="18"/>
      <c r="T575" s="6"/>
    </row>
    <row r="576" spans="1:20" ht="12.75" customHeight="1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22"/>
      <c r="R576" s="6"/>
      <c r="S576" s="18"/>
      <c r="T576" s="6"/>
    </row>
    <row r="577" spans="1:20" ht="12.75" customHeight="1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22"/>
      <c r="R577" s="6"/>
      <c r="S577" s="18"/>
      <c r="T577" s="6"/>
    </row>
    <row r="578" spans="1:20" ht="12.75" customHeight="1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22"/>
      <c r="R578" s="6"/>
      <c r="S578" s="18"/>
      <c r="T578" s="6"/>
    </row>
    <row r="579" spans="1:20" ht="12.75" customHeight="1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22"/>
      <c r="R579" s="6"/>
      <c r="S579" s="18"/>
      <c r="T579" s="6"/>
    </row>
    <row r="580" spans="1:20" ht="12.75" customHeight="1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22"/>
      <c r="R580" s="6"/>
      <c r="S580" s="18"/>
      <c r="T580" s="6"/>
    </row>
    <row r="581" spans="1:20" ht="12.75" customHeight="1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22"/>
      <c r="R581" s="6"/>
      <c r="S581" s="18"/>
      <c r="T581" s="6"/>
    </row>
    <row r="582" spans="1:20" ht="12.75" customHeight="1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22"/>
      <c r="R582" s="6"/>
      <c r="S582" s="18"/>
      <c r="T582" s="6"/>
    </row>
    <row r="583" spans="1:20" ht="12.75" customHeight="1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22"/>
      <c r="R583" s="6"/>
      <c r="S583" s="18"/>
      <c r="T583" s="6"/>
    </row>
    <row r="584" spans="1:20" ht="12.75" customHeight="1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22"/>
      <c r="R584" s="6"/>
      <c r="S584" s="18"/>
      <c r="T584" s="6"/>
    </row>
    <row r="585" spans="1:20" ht="12.75" customHeight="1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22"/>
      <c r="R585" s="6"/>
      <c r="S585" s="18"/>
      <c r="T585" s="6"/>
    </row>
    <row r="586" spans="1:20" ht="12.75" customHeight="1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22"/>
      <c r="R586" s="6"/>
      <c r="S586" s="18"/>
      <c r="T586" s="6"/>
    </row>
    <row r="587" spans="1:20" ht="12.75" customHeight="1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22"/>
      <c r="R587" s="6"/>
      <c r="S587" s="18"/>
      <c r="T587" s="6"/>
    </row>
    <row r="588" spans="1:20" ht="12.75" customHeight="1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22"/>
      <c r="R588" s="6"/>
      <c r="S588" s="18"/>
      <c r="T588" s="6"/>
    </row>
    <row r="589" spans="1:20" ht="12.75" customHeight="1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22"/>
      <c r="R589" s="6"/>
      <c r="S589" s="18"/>
      <c r="T589" s="6"/>
    </row>
    <row r="590" spans="1:20" ht="12.75" customHeight="1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22"/>
      <c r="R590" s="6"/>
      <c r="S590" s="18"/>
      <c r="T590" s="6"/>
    </row>
    <row r="591" spans="1:20" ht="12.75" customHeight="1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22"/>
      <c r="R591" s="6"/>
      <c r="S591" s="18"/>
      <c r="T591" s="6"/>
    </row>
    <row r="592" spans="1:20" ht="12.75" customHeight="1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22"/>
      <c r="R592" s="6"/>
      <c r="S592" s="18"/>
      <c r="T592" s="6"/>
    </row>
    <row r="593" spans="1:20" ht="12.75" customHeight="1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22"/>
      <c r="R593" s="6"/>
      <c r="S593" s="18"/>
      <c r="T593" s="6"/>
    </row>
    <row r="594" spans="1:20" ht="12.75" customHeight="1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22"/>
      <c r="R594" s="6"/>
      <c r="S594" s="18"/>
      <c r="T594" s="6"/>
    </row>
    <row r="595" spans="1:20" ht="12.75" customHeight="1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22"/>
      <c r="R595" s="6"/>
      <c r="S595" s="18"/>
      <c r="T595" s="6"/>
    </row>
    <row r="596" spans="1:20" ht="12.75" customHeight="1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22"/>
      <c r="R596" s="6"/>
      <c r="S596" s="18"/>
      <c r="T596" s="6"/>
    </row>
    <row r="597" spans="1:20" ht="12.75" customHeight="1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22"/>
      <c r="R597" s="6"/>
      <c r="S597" s="18"/>
      <c r="T597" s="6"/>
    </row>
    <row r="598" spans="1:20" ht="12.75" customHeight="1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22"/>
      <c r="R598" s="6"/>
      <c r="S598" s="18"/>
      <c r="T598" s="6"/>
    </row>
    <row r="599" spans="1:20" ht="12.75" customHeight="1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22"/>
      <c r="R599" s="6"/>
      <c r="S599" s="18"/>
      <c r="T599" s="6"/>
    </row>
    <row r="600" spans="1:20" ht="12.75" customHeight="1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22"/>
      <c r="R600" s="6"/>
      <c r="S600" s="18"/>
      <c r="T600" s="6"/>
    </row>
    <row r="601" spans="1:20" ht="12.75" customHeight="1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22"/>
      <c r="R601" s="6"/>
      <c r="S601" s="18"/>
      <c r="T601" s="6"/>
    </row>
    <row r="602" spans="1:20" ht="12.75" customHeight="1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22"/>
      <c r="R602" s="6"/>
      <c r="S602" s="18"/>
      <c r="T602" s="6"/>
    </row>
    <row r="603" spans="1:20" ht="12.75" customHeight="1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22"/>
      <c r="R603" s="6"/>
      <c r="S603" s="18"/>
      <c r="T603" s="6"/>
    </row>
    <row r="604" spans="1:20" ht="12.75" customHeight="1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22"/>
      <c r="R604" s="6"/>
      <c r="S604" s="18"/>
      <c r="T604" s="6"/>
    </row>
    <row r="605" spans="1:20" ht="12.75" customHeight="1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22"/>
      <c r="R605" s="6"/>
      <c r="S605" s="18"/>
      <c r="T605" s="6"/>
    </row>
    <row r="606" spans="1:20" ht="12.75" customHeight="1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22"/>
      <c r="R606" s="6"/>
      <c r="S606" s="18"/>
      <c r="T606" s="6"/>
    </row>
    <row r="607" spans="1:20" ht="12.75" customHeight="1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22"/>
      <c r="R607" s="6"/>
      <c r="S607" s="18"/>
      <c r="T607" s="6"/>
    </row>
    <row r="608" spans="1:20" ht="12.75" customHeight="1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22"/>
      <c r="R608" s="6"/>
      <c r="S608" s="18"/>
      <c r="T608" s="6"/>
    </row>
    <row r="609" spans="1:20" ht="12.75" customHeight="1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22"/>
      <c r="R609" s="6"/>
      <c r="S609" s="18"/>
      <c r="T609" s="6"/>
    </row>
    <row r="610" spans="1:20" ht="12.75" customHeight="1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22"/>
      <c r="R610" s="6"/>
      <c r="S610" s="18"/>
      <c r="T610" s="6"/>
    </row>
    <row r="611" spans="1:20" ht="12.75" customHeight="1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22"/>
      <c r="R611" s="6"/>
      <c r="S611" s="18"/>
      <c r="T611" s="6"/>
    </row>
    <row r="612" spans="1:20" ht="12.75" customHeight="1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22"/>
      <c r="R612" s="6"/>
      <c r="S612" s="18"/>
      <c r="T612" s="6"/>
    </row>
    <row r="613" spans="1:20" ht="12.75" customHeight="1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22"/>
      <c r="R613" s="6"/>
      <c r="S613" s="18"/>
      <c r="T613" s="6"/>
    </row>
    <row r="614" spans="1:20" ht="12.75" customHeight="1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22"/>
      <c r="R614" s="6"/>
      <c r="S614" s="18"/>
      <c r="T614" s="6"/>
    </row>
    <row r="615" spans="1:20" ht="12.75" customHeight="1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22"/>
      <c r="R615" s="6"/>
      <c r="S615" s="18"/>
      <c r="T615" s="6"/>
    </row>
    <row r="616" spans="1:20" ht="12.75" customHeight="1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22"/>
      <c r="R616" s="6"/>
      <c r="S616" s="18"/>
      <c r="T616" s="6"/>
    </row>
    <row r="617" spans="1:20" ht="12.75" customHeight="1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22"/>
      <c r="R617" s="6"/>
      <c r="S617" s="18"/>
      <c r="T617" s="6"/>
    </row>
    <row r="618" spans="1:20" ht="12.75" customHeight="1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22"/>
      <c r="R618" s="6"/>
      <c r="S618" s="18"/>
      <c r="T618" s="6"/>
    </row>
    <row r="619" spans="1:20" ht="12.75" customHeight="1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22"/>
      <c r="R619" s="6"/>
      <c r="S619" s="18"/>
      <c r="T619" s="6"/>
    </row>
    <row r="620" spans="1:20" ht="12.75" customHeight="1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22"/>
      <c r="R620" s="6"/>
      <c r="S620" s="18"/>
      <c r="T620" s="6"/>
    </row>
    <row r="621" spans="1:20" ht="12.75" customHeight="1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22"/>
      <c r="R621" s="6"/>
      <c r="S621" s="18"/>
      <c r="T621" s="6"/>
    </row>
    <row r="622" spans="1:20" ht="12.75" customHeight="1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22"/>
      <c r="R622" s="6"/>
      <c r="S622" s="18"/>
      <c r="T622" s="6"/>
    </row>
    <row r="623" spans="1:20" ht="12.75" customHeight="1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22"/>
      <c r="R623" s="6"/>
      <c r="S623" s="18"/>
      <c r="T623" s="6"/>
    </row>
    <row r="624" spans="1:20" ht="12.75" customHeight="1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22"/>
      <c r="R624" s="6"/>
      <c r="S624" s="18"/>
      <c r="T624" s="6"/>
    </row>
    <row r="625" spans="1:20" ht="12.75" customHeight="1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22"/>
      <c r="R625" s="6"/>
      <c r="S625" s="18"/>
      <c r="T625" s="6"/>
    </row>
    <row r="626" spans="1:20" ht="12.75" customHeight="1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22"/>
      <c r="R626" s="6"/>
      <c r="S626" s="18"/>
      <c r="T626" s="6"/>
    </row>
    <row r="627" spans="1:20" ht="12.75" customHeight="1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22"/>
      <c r="R627" s="6"/>
      <c r="S627" s="18"/>
      <c r="T627" s="6"/>
    </row>
    <row r="628" spans="1:20" ht="12.75" customHeight="1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22"/>
      <c r="R628" s="6"/>
      <c r="S628" s="18"/>
      <c r="T628" s="6"/>
    </row>
    <row r="629" spans="1:20" ht="12.75" customHeight="1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22"/>
      <c r="R629" s="6"/>
      <c r="S629" s="18"/>
      <c r="T629" s="6"/>
    </row>
    <row r="630" spans="1:20" ht="12.75" customHeight="1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22"/>
      <c r="R630" s="6"/>
      <c r="S630" s="18"/>
      <c r="T630" s="6"/>
    </row>
    <row r="631" spans="1:20" ht="12.75" customHeight="1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22"/>
      <c r="R631" s="6"/>
      <c r="S631" s="18"/>
      <c r="T631" s="6"/>
    </row>
    <row r="632" spans="1:20" ht="12.75" customHeight="1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22"/>
      <c r="R632" s="6"/>
      <c r="S632" s="18"/>
      <c r="T632" s="6"/>
    </row>
    <row r="633" spans="1:20" ht="12.75" customHeight="1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22"/>
      <c r="R633" s="6"/>
      <c r="S633" s="18"/>
      <c r="T633" s="6"/>
    </row>
    <row r="634" spans="1:20" ht="12.75" customHeight="1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22"/>
      <c r="R634" s="6"/>
      <c r="S634" s="18"/>
      <c r="T634" s="6"/>
    </row>
    <row r="635" spans="1:20" ht="12.75" customHeight="1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22"/>
      <c r="R635" s="6"/>
      <c r="S635" s="18"/>
      <c r="T635" s="6"/>
    </row>
    <row r="636" spans="1:20" ht="12.75" customHeight="1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22"/>
      <c r="R636" s="6"/>
      <c r="S636" s="18"/>
      <c r="T636" s="6"/>
    </row>
    <row r="637" spans="1:20" ht="12.75" customHeight="1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22"/>
      <c r="R637" s="6"/>
      <c r="S637" s="18"/>
      <c r="T637" s="6"/>
    </row>
    <row r="638" spans="1:20" ht="12.75" customHeight="1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22"/>
      <c r="R638" s="6"/>
      <c r="S638" s="18"/>
      <c r="T638" s="6"/>
    </row>
    <row r="639" spans="1:20" ht="12.75" customHeight="1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22"/>
      <c r="R639" s="6"/>
      <c r="S639" s="18"/>
      <c r="T639" s="6"/>
    </row>
    <row r="640" spans="1:20" ht="12.75" customHeight="1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22"/>
      <c r="R640" s="6"/>
      <c r="S640" s="18"/>
      <c r="T640" s="6"/>
    </row>
    <row r="641" spans="1:20" ht="12.75" customHeight="1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22"/>
      <c r="R641" s="6"/>
      <c r="S641" s="18"/>
      <c r="T641" s="6"/>
    </row>
    <row r="642" spans="1:20" ht="12.75" customHeight="1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22"/>
      <c r="R642" s="6"/>
      <c r="S642" s="18"/>
      <c r="T642" s="6"/>
    </row>
    <row r="643" spans="1:20" ht="12.75" customHeight="1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22"/>
      <c r="R643" s="6"/>
      <c r="S643" s="18"/>
      <c r="T643" s="6"/>
    </row>
    <row r="644" spans="1:20" ht="12.75" customHeight="1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22"/>
      <c r="R644" s="6"/>
      <c r="S644" s="18"/>
      <c r="T644" s="6"/>
    </row>
    <row r="645" spans="1:20" ht="12.75" customHeight="1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22"/>
      <c r="R645" s="6"/>
      <c r="S645" s="18"/>
      <c r="T645" s="6"/>
    </row>
    <row r="646" spans="1:20" ht="12.75" customHeight="1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22"/>
      <c r="R646" s="6"/>
      <c r="S646" s="18"/>
      <c r="T646" s="6"/>
    </row>
    <row r="647" spans="1:20" ht="12.75" customHeight="1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22"/>
      <c r="R647" s="6"/>
      <c r="S647" s="18"/>
      <c r="T647" s="6"/>
    </row>
    <row r="648" spans="1:20" ht="12.75" customHeight="1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22"/>
      <c r="R648" s="6"/>
      <c r="S648" s="18"/>
      <c r="T648" s="6"/>
    </row>
    <row r="649" spans="1:20" ht="12.75" customHeight="1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22"/>
      <c r="R649" s="6"/>
      <c r="S649" s="18"/>
      <c r="T649" s="6"/>
    </row>
    <row r="650" spans="1:20" ht="12.75" customHeight="1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22"/>
      <c r="R650" s="6"/>
      <c r="S650" s="18"/>
      <c r="T650" s="6"/>
    </row>
    <row r="651" spans="1:20" ht="12.75" customHeight="1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22"/>
      <c r="R651" s="6"/>
      <c r="S651" s="18"/>
      <c r="T651" s="6"/>
    </row>
    <row r="652" spans="1:20" ht="12.75" customHeight="1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22"/>
      <c r="R652" s="6"/>
      <c r="S652" s="18"/>
      <c r="T652" s="6"/>
    </row>
    <row r="653" spans="1:20" ht="12.75" customHeight="1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22"/>
      <c r="R653" s="6"/>
      <c r="S653" s="18"/>
      <c r="T653" s="6"/>
    </row>
    <row r="654" spans="1:20" ht="12.75" customHeight="1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22"/>
      <c r="R654" s="6"/>
      <c r="S654" s="18"/>
      <c r="T654" s="6"/>
    </row>
    <row r="655" spans="1:20" ht="12.75" customHeight="1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22"/>
      <c r="R655" s="6"/>
      <c r="S655" s="18"/>
      <c r="T655" s="6"/>
    </row>
    <row r="656" spans="1:20" ht="12.75" customHeight="1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22"/>
      <c r="R656" s="6"/>
      <c r="S656" s="18"/>
      <c r="T656" s="6"/>
    </row>
    <row r="657" spans="1:20" ht="12.75" customHeight="1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22"/>
      <c r="R657" s="6"/>
      <c r="S657" s="18"/>
      <c r="T657" s="6"/>
    </row>
    <row r="658" spans="1:20" ht="12.75" customHeight="1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22"/>
      <c r="R658" s="6"/>
      <c r="S658" s="18"/>
      <c r="T658" s="6"/>
    </row>
    <row r="659" spans="1:20" ht="12.75" customHeight="1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22"/>
      <c r="R659" s="6"/>
      <c r="S659" s="18"/>
      <c r="T659" s="6"/>
    </row>
    <row r="660" spans="1:20" ht="12.75" customHeight="1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22"/>
      <c r="R660" s="6"/>
      <c r="S660" s="18"/>
      <c r="T660" s="6"/>
    </row>
    <row r="661" spans="1:20" ht="12.75" customHeight="1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22"/>
      <c r="R661" s="6"/>
      <c r="S661" s="18"/>
      <c r="T661" s="6"/>
    </row>
    <row r="662" spans="1:20" ht="12.75" customHeight="1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22"/>
      <c r="R662" s="6"/>
      <c r="S662" s="18"/>
      <c r="T662" s="6"/>
    </row>
    <row r="663" spans="1:20" ht="12.75" customHeight="1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22"/>
      <c r="R663" s="6"/>
      <c r="S663" s="18"/>
      <c r="T663" s="6"/>
    </row>
    <row r="664" spans="1:20" ht="12.75" customHeight="1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22"/>
      <c r="R664" s="6"/>
      <c r="S664" s="18"/>
      <c r="T664" s="6"/>
    </row>
    <row r="665" spans="1:20" ht="12.75" customHeight="1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22"/>
      <c r="R665" s="6"/>
      <c r="S665" s="18"/>
      <c r="T665" s="6"/>
    </row>
    <row r="666" spans="1:20" ht="12.75" customHeight="1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22"/>
      <c r="R666" s="6"/>
      <c r="S666" s="18"/>
      <c r="T666" s="6"/>
    </row>
    <row r="667" spans="1:20" ht="12.75" customHeight="1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22"/>
      <c r="R667" s="6"/>
      <c r="S667" s="18"/>
      <c r="T667" s="6"/>
    </row>
    <row r="668" spans="1:20" ht="12.75" customHeight="1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22"/>
      <c r="R668" s="6"/>
      <c r="S668" s="18"/>
      <c r="T668" s="6"/>
    </row>
    <row r="669" spans="1:20" ht="12.75" customHeight="1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22"/>
      <c r="R669" s="6"/>
      <c r="S669" s="18"/>
      <c r="T669" s="6"/>
    </row>
    <row r="670" spans="1:20" ht="12.75" customHeight="1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22"/>
      <c r="R670" s="6"/>
      <c r="S670" s="18"/>
      <c r="T670" s="6"/>
    </row>
    <row r="671" spans="1:20" ht="12.75" customHeight="1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22"/>
      <c r="R671" s="6"/>
      <c r="S671" s="18"/>
      <c r="T671" s="6"/>
    </row>
    <row r="672" spans="1:20" ht="12.75" customHeight="1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22"/>
      <c r="R672" s="6"/>
      <c r="S672" s="18"/>
      <c r="T672" s="6"/>
    </row>
    <row r="673" spans="1:20" ht="12.75" customHeight="1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22"/>
      <c r="R673" s="6"/>
      <c r="S673" s="18"/>
      <c r="T673" s="6"/>
    </row>
    <row r="674" spans="1:20" ht="12.75" customHeight="1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22"/>
      <c r="R674" s="6"/>
      <c r="S674" s="18"/>
      <c r="T674" s="6"/>
    </row>
    <row r="675" spans="1:20" ht="12.75" customHeight="1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22"/>
      <c r="R675" s="6"/>
      <c r="S675" s="18"/>
      <c r="T675" s="6"/>
    </row>
    <row r="676" spans="1:20" ht="12.75" customHeight="1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22"/>
      <c r="R676" s="6"/>
      <c r="S676" s="18"/>
      <c r="T676" s="6"/>
    </row>
    <row r="677" spans="1:20" ht="12.75" customHeight="1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22"/>
      <c r="R677" s="6"/>
      <c r="S677" s="18"/>
      <c r="T677" s="6"/>
    </row>
    <row r="678" spans="1:20" ht="12.75" customHeight="1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22"/>
      <c r="R678" s="6"/>
      <c r="S678" s="18"/>
      <c r="T678" s="6"/>
    </row>
    <row r="679" spans="1:20" ht="12.75" customHeight="1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22"/>
      <c r="R679" s="6"/>
      <c r="S679" s="18"/>
      <c r="T679" s="6"/>
    </row>
    <row r="680" spans="1:20" ht="12.75" customHeight="1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22"/>
      <c r="R680" s="6"/>
      <c r="S680" s="18"/>
      <c r="T680" s="6"/>
    </row>
    <row r="681" spans="1:20" ht="12.75" customHeight="1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22"/>
      <c r="R681" s="6"/>
      <c r="S681" s="18"/>
      <c r="T681" s="6"/>
    </row>
    <row r="682" spans="1:20" ht="12.75" customHeight="1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22"/>
      <c r="R682" s="6"/>
      <c r="S682" s="18"/>
      <c r="T682" s="6"/>
    </row>
    <row r="683" spans="1:20" ht="12.75" customHeight="1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22"/>
      <c r="R683" s="6"/>
      <c r="S683" s="18"/>
      <c r="T683" s="6"/>
    </row>
    <row r="684" spans="1:20" ht="12.75" customHeight="1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22"/>
      <c r="R684" s="6"/>
      <c r="S684" s="18"/>
      <c r="T684" s="6"/>
    </row>
    <row r="685" spans="1:20" ht="12.75" customHeight="1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22"/>
      <c r="R685" s="6"/>
      <c r="S685" s="18"/>
      <c r="T685" s="6"/>
    </row>
    <row r="686" spans="1:20" ht="12.75" customHeight="1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22"/>
      <c r="R686" s="6"/>
      <c r="S686" s="18"/>
      <c r="T686" s="6"/>
    </row>
    <row r="687" spans="1:20" ht="12.75" customHeight="1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22"/>
      <c r="R687" s="6"/>
      <c r="S687" s="18"/>
      <c r="T687" s="6"/>
    </row>
    <row r="688" spans="1:20" ht="12.75" customHeight="1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22"/>
      <c r="R688" s="6"/>
      <c r="S688" s="18"/>
      <c r="T688" s="6"/>
    </row>
    <row r="689" spans="1:20" ht="12.75" customHeight="1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22"/>
      <c r="R689" s="6"/>
      <c r="S689" s="18"/>
      <c r="T689" s="6"/>
    </row>
    <row r="690" spans="1:20" ht="12.75" customHeight="1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22"/>
      <c r="R690" s="6"/>
      <c r="S690" s="18"/>
      <c r="T690" s="6"/>
    </row>
    <row r="691" spans="1:20" ht="12.75" customHeight="1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22"/>
      <c r="R691" s="6"/>
      <c r="S691" s="18"/>
      <c r="T691" s="6"/>
    </row>
    <row r="692" spans="1:20" ht="12.75" customHeight="1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22"/>
      <c r="R692" s="6"/>
      <c r="S692" s="18"/>
      <c r="T692" s="6"/>
    </row>
    <row r="693" spans="1:20" ht="12.75" customHeight="1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22"/>
      <c r="R693" s="6"/>
      <c r="S693" s="18"/>
      <c r="T693" s="6"/>
    </row>
    <row r="694" spans="1:20" ht="12.75" customHeight="1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22"/>
      <c r="R694" s="6"/>
      <c r="S694" s="18"/>
      <c r="T694" s="6"/>
    </row>
    <row r="695" spans="1:20" ht="12.75" customHeight="1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22"/>
      <c r="R695" s="6"/>
      <c r="S695" s="18"/>
      <c r="T695" s="6"/>
    </row>
    <row r="696" spans="1:20" ht="12.75" customHeight="1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22"/>
      <c r="R696" s="6"/>
      <c r="S696" s="18"/>
      <c r="T696" s="6"/>
    </row>
    <row r="697" spans="1:20" ht="12.75" customHeight="1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22"/>
      <c r="R697" s="6"/>
      <c r="S697" s="18"/>
      <c r="T697" s="6"/>
    </row>
    <row r="698" spans="1:20" ht="12.75" customHeight="1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22"/>
      <c r="R698" s="6"/>
      <c r="S698" s="18"/>
      <c r="T698" s="6"/>
    </row>
    <row r="699" spans="1:20" ht="12.75" customHeight="1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22"/>
      <c r="R699" s="6"/>
      <c r="S699" s="18"/>
      <c r="T699" s="6"/>
    </row>
    <row r="700" spans="1:20" ht="12.75" customHeight="1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22"/>
      <c r="R700" s="6"/>
      <c r="S700" s="18"/>
      <c r="T700" s="6"/>
    </row>
    <row r="701" spans="1:20" ht="12.75" customHeight="1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22"/>
      <c r="R701" s="6"/>
      <c r="S701" s="18"/>
      <c r="T701" s="6"/>
    </row>
    <row r="702" spans="1:20" ht="12.75" customHeight="1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22"/>
      <c r="R702" s="6"/>
      <c r="S702" s="18"/>
      <c r="T702" s="6"/>
    </row>
    <row r="703" spans="1:20" ht="12.75" customHeight="1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22"/>
      <c r="R703" s="6"/>
      <c r="S703" s="18"/>
      <c r="T703" s="6"/>
    </row>
    <row r="704" spans="1:20" ht="12.75" customHeight="1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22"/>
      <c r="R704" s="6"/>
      <c r="S704" s="18"/>
      <c r="T704" s="6"/>
    </row>
    <row r="705" spans="1:20" ht="12.75" customHeight="1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22"/>
      <c r="R705" s="6"/>
      <c r="S705" s="18"/>
      <c r="T705" s="6"/>
    </row>
    <row r="706" spans="1:20" ht="12.75" customHeight="1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22"/>
      <c r="R706" s="6"/>
      <c r="S706" s="18"/>
      <c r="T706" s="6"/>
    </row>
    <row r="707" spans="1:20" ht="12.75" customHeight="1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22"/>
      <c r="R707" s="6"/>
      <c r="S707" s="18"/>
      <c r="T707" s="6"/>
    </row>
    <row r="708" spans="1:20" ht="12.75" customHeight="1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22"/>
      <c r="R708" s="6"/>
      <c r="S708" s="18"/>
      <c r="T708" s="6"/>
    </row>
    <row r="709" spans="1:20" ht="12.75" customHeight="1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22"/>
      <c r="R709" s="6"/>
      <c r="S709" s="18"/>
      <c r="T709" s="6"/>
    </row>
    <row r="710" spans="1:20" ht="12.75" customHeight="1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22"/>
      <c r="R710" s="6"/>
      <c r="S710" s="18"/>
      <c r="T710" s="6"/>
    </row>
    <row r="711" spans="1:20" ht="12.75" customHeight="1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22"/>
      <c r="R711" s="6"/>
      <c r="S711" s="18"/>
      <c r="T711" s="6"/>
    </row>
    <row r="712" spans="1:20" ht="12.75" customHeight="1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22"/>
      <c r="R712" s="6"/>
      <c r="S712" s="18"/>
      <c r="T712" s="6"/>
    </row>
    <row r="713" spans="1:20" ht="12.75" customHeight="1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22"/>
      <c r="R713" s="6"/>
      <c r="S713" s="18"/>
      <c r="T713" s="6"/>
    </row>
    <row r="714" spans="1:20" ht="12.75" customHeight="1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22"/>
      <c r="R714" s="6"/>
      <c r="S714" s="18"/>
      <c r="T714" s="6"/>
    </row>
    <row r="715" spans="1:20" ht="12.75" customHeight="1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22"/>
      <c r="R715" s="6"/>
      <c r="S715" s="18"/>
      <c r="T715" s="6"/>
    </row>
    <row r="716" spans="1:20" ht="12.75" customHeight="1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22"/>
      <c r="R716" s="6"/>
      <c r="S716" s="18"/>
      <c r="T716" s="6"/>
    </row>
    <row r="717" spans="1:20" ht="12.75" customHeight="1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22"/>
      <c r="R717" s="6"/>
      <c r="S717" s="18"/>
      <c r="T717" s="6"/>
    </row>
    <row r="718" spans="1:20" ht="12.75" customHeight="1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22"/>
      <c r="R718" s="6"/>
      <c r="S718" s="18"/>
      <c r="T718" s="6"/>
    </row>
    <row r="719" spans="1:20" ht="12.75" customHeight="1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22"/>
      <c r="R719" s="6"/>
      <c r="S719" s="18"/>
      <c r="T719" s="6"/>
    </row>
    <row r="720" spans="1:20" ht="12.75" customHeight="1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22"/>
      <c r="R720" s="6"/>
      <c r="S720" s="18"/>
      <c r="T720" s="6"/>
    </row>
    <row r="721" spans="1:20" ht="12.75" customHeight="1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22"/>
      <c r="R721" s="6"/>
      <c r="S721" s="18"/>
      <c r="T721" s="6"/>
    </row>
    <row r="722" spans="1:20" ht="12.75" customHeight="1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22"/>
      <c r="R722" s="6"/>
      <c r="S722" s="18"/>
      <c r="T722" s="6"/>
    </row>
    <row r="723" spans="1:20" ht="12.75" customHeight="1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22"/>
      <c r="R723" s="6"/>
      <c r="S723" s="18"/>
      <c r="T723" s="6"/>
    </row>
    <row r="724" spans="1:20" ht="12.75" customHeight="1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22"/>
      <c r="R724" s="6"/>
      <c r="S724" s="18"/>
      <c r="T724" s="6"/>
    </row>
    <row r="725" spans="1:20" ht="12.75" customHeight="1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22"/>
      <c r="R725" s="6"/>
      <c r="S725" s="18"/>
      <c r="T725" s="6"/>
    </row>
    <row r="726" spans="1:20" ht="12.75" customHeight="1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22"/>
      <c r="R726" s="6"/>
      <c r="S726" s="18"/>
      <c r="T726" s="6"/>
    </row>
    <row r="727" spans="1:20" ht="12.75" customHeight="1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22"/>
      <c r="R727" s="6"/>
      <c r="S727" s="18"/>
      <c r="T727" s="6"/>
    </row>
    <row r="728" spans="1:20" ht="12.75" customHeight="1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22"/>
      <c r="R728" s="6"/>
      <c r="S728" s="18"/>
      <c r="T728" s="6"/>
    </row>
    <row r="729" spans="1:20" ht="12.75" customHeight="1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22"/>
      <c r="R729" s="6"/>
      <c r="S729" s="18"/>
      <c r="T729" s="6"/>
    </row>
    <row r="730" spans="1:20" ht="12.75" customHeight="1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22"/>
      <c r="R730" s="6"/>
      <c r="S730" s="18"/>
      <c r="T730" s="6"/>
    </row>
    <row r="731" spans="1:20" ht="12.75" customHeight="1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22"/>
      <c r="R731" s="6"/>
      <c r="S731" s="18"/>
      <c r="T731" s="6"/>
    </row>
    <row r="732" spans="1:20" ht="12.75" customHeight="1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22"/>
      <c r="R732" s="6"/>
      <c r="S732" s="18"/>
      <c r="T732" s="6"/>
    </row>
    <row r="733" spans="1:20" ht="12.75" customHeight="1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22"/>
      <c r="R733" s="6"/>
      <c r="S733" s="18"/>
      <c r="T733" s="6"/>
    </row>
    <row r="734" spans="1:20" ht="12.75" customHeight="1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22"/>
      <c r="R734" s="6"/>
      <c r="S734" s="18"/>
      <c r="T734" s="6"/>
    </row>
    <row r="735" spans="1:20" ht="12.75" customHeight="1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22"/>
      <c r="R735" s="6"/>
      <c r="S735" s="18"/>
      <c r="T735" s="6"/>
    </row>
    <row r="736" spans="1:20" ht="12.75" customHeight="1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22"/>
      <c r="R736" s="6"/>
      <c r="S736" s="18"/>
      <c r="T736" s="6"/>
    </row>
    <row r="737" spans="1:20" ht="12.75" customHeight="1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22"/>
      <c r="R737" s="6"/>
      <c r="S737" s="18"/>
      <c r="T737" s="6"/>
    </row>
    <row r="738" spans="1:20" ht="12.75" customHeight="1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22"/>
      <c r="R738" s="6"/>
      <c r="S738" s="18"/>
      <c r="T738" s="6"/>
    </row>
    <row r="739" spans="1:20" ht="12.75" customHeight="1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22"/>
      <c r="R739" s="6"/>
      <c r="S739" s="18"/>
      <c r="T739" s="6"/>
    </row>
    <row r="740" spans="1:20" ht="12.75" customHeight="1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22"/>
      <c r="R740" s="6"/>
      <c r="S740" s="18"/>
      <c r="T740" s="6"/>
    </row>
    <row r="741" spans="1:20" ht="12.75" customHeight="1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22"/>
      <c r="R741" s="6"/>
      <c r="S741" s="18"/>
      <c r="T741" s="6"/>
    </row>
    <row r="742" spans="1:20" ht="12.75" customHeight="1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22"/>
      <c r="R742" s="6"/>
      <c r="S742" s="18"/>
      <c r="T742" s="6"/>
    </row>
    <row r="743" spans="1:20" ht="12.75" customHeight="1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22"/>
      <c r="R743" s="6"/>
      <c r="S743" s="18"/>
      <c r="T743" s="6"/>
    </row>
    <row r="744" spans="1:20" ht="12.75" customHeight="1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22"/>
      <c r="R744" s="6"/>
      <c r="S744" s="18"/>
      <c r="T744" s="6"/>
    </row>
    <row r="745" spans="1:20" ht="12.75" customHeight="1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22"/>
      <c r="R745" s="6"/>
      <c r="S745" s="18"/>
      <c r="T745" s="6"/>
    </row>
    <row r="746" spans="1:20" ht="12.75" customHeight="1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22"/>
      <c r="R746" s="6"/>
      <c r="S746" s="18"/>
      <c r="T746" s="6"/>
    </row>
    <row r="747" spans="1:20" ht="12.75" customHeight="1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22"/>
      <c r="R747" s="6"/>
      <c r="S747" s="18"/>
      <c r="T747" s="6"/>
    </row>
    <row r="748" spans="1:20" ht="12.75" customHeight="1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22"/>
      <c r="R748" s="6"/>
      <c r="S748" s="18"/>
      <c r="T748" s="6"/>
    </row>
    <row r="749" spans="1:20" ht="12.75" customHeight="1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22"/>
      <c r="R749" s="6"/>
      <c r="S749" s="18"/>
      <c r="T749" s="6"/>
    </row>
    <row r="750" spans="1:20" ht="12.75" customHeight="1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22"/>
      <c r="R750" s="6"/>
      <c r="S750" s="18"/>
      <c r="T750" s="6"/>
    </row>
    <row r="751" spans="1:20" ht="12.75" customHeight="1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22"/>
      <c r="R751" s="6"/>
      <c r="S751" s="18"/>
      <c r="T751" s="6"/>
    </row>
    <row r="752" spans="1:20" ht="12.75" customHeight="1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22"/>
      <c r="R752" s="6"/>
      <c r="S752" s="18"/>
      <c r="T752" s="6"/>
    </row>
    <row r="753" spans="1:20" ht="12.75" customHeight="1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22"/>
      <c r="R753" s="6"/>
      <c r="S753" s="18"/>
      <c r="T753" s="6"/>
    </row>
    <row r="754" spans="1:20" ht="12.75" customHeight="1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22"/>
      <c r="R754" s="6"/>
      <c r="S754" s="18"/>
      <c r="T754" s="6"/>
    </row>
    <row r="755" spans="1:20" ht="12.75" customHeight="1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22"/>
      <c r="R755" s="6"/>
      <c r="S755" s="18"/>
      <c r="T755" s="6"/>
    </row>
    <row r="756" spans="1:20" ht="12.75" customHeight="1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22"/>
      <c r="R756" s="6"/>
      <c r="S756" s="18"/>
      <c r="T756" s="6"/>
    </row>
    <row r="757" spans="1:20" ht="12.75" customHeight="1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22"/>
      <c r="R757" s="6"/>
      <c r="S757" s="18"/>
      <c r="T757" s="6"/>
    </row>
    <row r="758" spans="1:20" ht="12.75" customHeight="1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22"/>
      <c r="R758" s="6"/>
      <c r="S758" s="18"/>
      <c r="T758" s="6"/>
    </row>
    <row r="759" spans="1:20" ht="12.75" customHeight="1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22"/>
      <c r="R759" s="6"/>
      <c r="S759" s="18"/>
      <c r="T759" s="6"/>
    </row>
    <row r="760" spans="1:20" ht="12.75" customHeight="1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22"/>
      <c r="R760" s="6"/>
      <c r="S760" s="18"/>
      <c r="T760" s="6"/>
    </row>
    <row r="761" spans="1:20" ht="12.75" customHeight="1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22"/>
      <c r="R761" s="6"/>
      <c r="S761" s="18"/>
      <c r="T761" s="6"/>
    </row>
    <row r="762" spans="1:20" ht="12.75" customHeight="1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22"/>
      <c r="R762" s="6"/>
      <c r="S762" s="18"/>
      <c r="T762" s="6"/>
    </row>
    <row r="763" spans="1:20" ht="12.75" customHeight="1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22"/>
      <c r="R763" s="6"/>
      <c r="S763" s="18"/>
      <c r="T763" s="6"/>
    </row>
    <row r="764" spans="1:20" ht="12.75" customHeight="1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22"/>
      <c r="R764" s="6"/>
      <c r="S764" s="18"/>
      <c r="T764" s="6"/>
    </row>
    <row r="765" spans="1:20" ht="12.75" customHeight="1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22"/>
      <c r="R765" s="6"/>
      <c r="S765" s="18"/>
      <c r="T765" s="6"/>
    </row>
    <row r="766" spans="1:20" ht="12.75" customHeight="1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22"/>
      <c r="R766" s="6"/>
      <c r="S766" s="18"/>
      <c r="T766" s="6"/>
    </row>
    <row r="767" spans="1:20" ht="12.75" customHeight="1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22"/>
      <c r="R767" s="6"/>
      <c r="S767" s="18"/>
      <c r="T767" s="6"/>
    </row>
    <row r="768" spans="1:20" ht="12.75" customHeight="1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22"/>
      <c r="R768" s="6"/>
      <c r="S768" s="18"/>
      <c r="T768" s="6"/>
    </row>
    <row r="769" spans="1:20" ht="12.75" customHeight="1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22"/>
      <c r="R769" s="6"/>
      <c r="S769" s="18"/>
      <c r="T769" s="6"/>
    </row>
    <row r="770" spans="1:20" ht="12.75" customHeight="1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22"/>
      <c r="R770" s="6"/>
      <c r="S770" s="18"/>
      <c r="T770" s="6"/>
    </row>
    <row r="771" spans="1:20" ht="12.75" customHeight="1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22"/>
      <c r="R771" s="6"/>
      <c r="S771" s="18"/>
      <c r="T771" s="6"/>
    </row>
    <row r="772" spans="1:20" ht="12.75" customHeight="1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22"/>
      <c r="R772" s="6"/>
      <c r="S772" s="18"/>
      <c r="T772" s="6"/>
    </row>
    <row r="773" spans="1:20" ht="12.75" customHeight="1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22"/>
      <c r="R773" s="6"/>
      <c r="S773" s="18"/>
      <c r="T773" s="6"/>
    </row>
    <row r="774" spans="1:20" ht="12.75" customHeight="1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22"/>
      <c r="R774" s="6"/>
      <c r="S774" s="18"/>
      <c r="T774" s="6"/>
    </row>
    <row r="775" spans="1:20" ht="12.75" customHeight="1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22"/>
      <c r="R775" s="6"/>
      <c r="S775" s="18"/>
      <c r="T775" s="6"/>
    </row>
    <row r="776" spans="1:20" ht="12.75" customHeight="1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22"/>
      <c r="R776" s="6"/>
      <c r="S776" s="18"/>
      <c r="T776" s="6"/>
    </row>
    <row r="777" spans="1:20" ht="12.75" customHeight="1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22"/>
      <c r="R777" s="6"/>
      <c r="S777" s="18"/>
      <c r="T777" s="6"/>
    </row>
    <row r="778" spans="1:20" ht="12.75" customHeight="1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22"/>
      <c r="R778" s="6"/>
      <c r="S778" s="18"/>
      <c r="T778" s="6"/>
    </row>
    <row r="779" spans="1:20" ht="12.75" customHeight="1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22"/>
      <c r="R779" s="6"/>
      <c r="S779" s="18"/>
      <c r="T779" s="6"/>
    </row>
    <row r="780" spans="1:20" ht="12.75" customHeight="1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22"/>
      <c r="R780" s="6"/>
      <c r="S780" s="18"/>
      <c r="T780" s="6"/>
    </row>
    <row r="781" spans="1:20" ht="12.75" customHeight="1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22"/>
      <c r="R781" s="6"/>
      <c r="S781" s="18"/>
      <c r="T781" s="6"/>
    </row>
    <row r="782" spans="1:20" ht="12.75" customHeight="1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22"/>
      <c r="R782" s="6"/>
      <c r="S782" s="18"/>
      <c r="T782" s="6"/>
    </row>
    <row r="783" spans="1:20" ht="12.75" customHeight="1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22"/>
      <c r="R783" s="6"/>
      <c r="S783" s="18"/>
      <c r="T783" s="6"/>
    </row>
    <row r="784" spans="1:20" ht="12.75" customHeight="1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22"/>
      <c r="R784" s="6"/>
      <c r="S784" s="18"/>
      <c r="T784" s="6"/>
    </row>
    <row r="785" spans="1:20" ht="12.75" customHeight="1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22"/>
      <c r="R785" s="6"/>
      <c r="S785" s="18"/>
      <c r="T785" s="6"/>
    </row>
    <row r="786" spans="1:20" ht="12.75" customHeight="1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22"/>
      <c r="R786" s="6"/>
      <c r="S786" s="18"/>
      <c r="T786" s="6"/>
    </row>
    <row r="787" spans="1:20" ht="12.75" customHeight="1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22"/>
      <c r="R787" s="6"/>
      <c r="S787" s="18"/>
      <c r="T787" s="6"/>
    </row>
    <row r="788" spans="1:20" ht="12.75" customHeight="1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22"/>
      <c r="R788" s="6"/>
      <c r="S788" s="18"/>
      <c r="T788" s="6"/>
    </row>
    <row r="789" spans="1:20" ht="12.75" customHeight="1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22"/>
      <c r="R789" s="6"/>
      <c r="S789" s="18"/>
      <c r="T789" s="6"/>
    </row>
    <row r="790" spans="1:20" ht="12.75" customHeight="1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22"/>
      <c r="R790" s="6"/>
      <c r="S790" s="18"/>
      <c r="T790" s="6"/>
    </row>
    <row r="791" spans="1:20" ht="12.75" customHeight="1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22"/>
      <c r="R791" s="6"/>
      <c r="S791" s="18"/>
      <c r="T791" s="6"/>
    </row>
    <row r="792" spans="1:20" ht="12.75" customHeight="1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22"/>
      <c r="R792" s="6"/>
      <c r="S792" s="18"/>
      <c r="T792" s="6"/>
    </row>
    <row r="793" spans="1:20" ht="12.75" customHeight="1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22"/>
      <c r="R793" s="6"/>
      <c r="S793" s="18"/>
      <c r="T793" s="6"/>
    </row>
    <row r="794" spans="1:20" ht="12.75" customHeight="1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22"/>
      <c r="R794" s="6"/>
      <c r="S794" s="18"/>
      <c r="T794" s="6"/>
    </row>
    <row r="795" spans="1:20" ht="12.75" customHeight="1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22"/>
      <c r="R795" s="6"/>
      <c r="S795" s="18"/>
      <c r="T795" s="6"/>
    </row>
    <row r="796" spans="1:20" ht="12.75" customHeight="1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22"/>
      <c r="R796" s="6"/>
      <c r="S796" s="18"/>
      <c r="T796" s="6"/>
    </row>
    <row r="797" spans="1:20" ht="12.75" customHeight="1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22"/>
      <c r="R797" s="6"/>
      <c r="S797" s="18"/>
      <c r="T797" s="6"/>
    </row>
    <row r="798" spans="1:20" ht="12.75" customHeight="1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22"/>
      <c r="R798" s="6"/>
      <c r="S798" s="18"/>
      <c r="T798" s="6"/>
    </row>
    <row r="799" spans="1:20" ht="12.75" customHeight="1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22"/>
      <c r="R799" s="6"/>
      <c r="S799" s="18"/>
      <c r="T799" s="6"/>
    </row>
    <row r="800" spans="1:20" ht="12.75" customHeight="1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22"/>
      <c r="R800" s="6"/>
      <c r="S800" s="18"/>
      <c r="T800" s="6"/>
    </row>
    <row r="801" spans="1:20" ht="12.75" customHeight="1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22"/>
      <c r="R801" s="6"/>
      <c r="S801" s="18"/>
      <c r="T801" s="6"/>
    </row>
    <row r="802" spans="1:20" ht="12.75" customHeight="1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22"/>
      <c r="R802" s="6"/>
      <c r="S802" s="18"/>
      <c r="T802" s="6"/>
    </row>
    <row r="803" spans="1:20" ht="12.75" customHeight="1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22"/>
      <c r="R803" s="6"/>
      <c r="S803" s="18"/>
      <c r="T803" s="6"/>
    </row>
    <row r="804" spans="1:20" ht="12.75" customHeight="1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22"/>
      <c r="R804" s="6"/>
      <c r="S804" s="18"/>
      <c r="T804" s="6"/>
    </row>
    <row r="805" spans="1:20" ht="12.75" customHeight="1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22"/>
      <c r="R805" s="6"/>
      <c r="S805" s="18"/>
      <c r="T805" s="6"/>
    </row>
    <row r="806" spans="1:20" ht="12.75" customHeight="1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22"/>
      <c r="R806" s="6"/>
      <c r="S806" s="18"/>
      <c r="T806" s="6"/>
    </row>
    <row r="807" spans="1:20" ht="12.75" customHeight="1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22"/>
      <c r="R807" s="6"/>
      <c r="S807" s="18"/>
      <c r="T807" s="6"/>
    </row>
    <row r="808" spans="1:20" ht="12.75" customHeight="1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22"/>
      <c r="R808" s="6"/>
      <c r="S808" s="18"/>
      <c r="T808" s="6"/>
    </row>
    <row r="809" spans="1:20" ht="12.75" customHeight="1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22"/>
      <c r="R809" s="6"/>
      <c r="S809" s="18"/>
      <c r="T809" s="6"/>
    </row>
    <row r="810" spans="1:20" ht="12.75" customHeight="1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22"/>
      <c r="R810" s="6"/>
      <c r="S810" s="18"/>
      <c r="T810" s="6"/>
    </row>
    <row r="811" spans="1:20" ht="12.75" customHeight="1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22"/>
      <c r="R811" s="6"/>
      <c r="S811" s="18"/>
      <c r="T811" s="6"/>
    </row>
    <row r="812" spans="1:20" ht="12.75" customHeight="1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22"/>
      <c r="R812" s="6"/>
      <c r="S812" s="18"/>
      <c r="T812" s="6"/>
    </row>
    <row r="813" spans="1:20" ht="12.75" customHeight="1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22"/>
      <c r="R813" s="6"/>
      <c r="S813" s="18"/>
      <c r="T813" s="6"/>
    </row>
    <row r="814" spans="1:20" ht="12.75" customHeight="1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22"/>
      <c r="R814" s="6"/>
      <c r="S814" s="18"/>
      <c r="T814" s="6"/>
    </row>
    <row r="815" spans="1:20" ht="12.75" customHeight="1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22"/>
      <c r="R815" s="6"/>
      <c r="S815" s="18"/>
      <c r="T815" s="6"/>
    </row>
    <row r="816" spans="1:20" ht="12.75" customHeight="1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22"/>
      <c r="R816" s="6"/>
      <c r="S816" s="18"/>
      <c r="T816" s="6"/>
    </row>
    <row r="817" spans="1:20" ht="12.75" customHeight="1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22"/>
      <c r="R817" s="6"/>
      <c r="S817" s="18"/>
      <c r="T817" s="6"/>
    </row>
    <row r="818" spans="1:20" ht="12.75" customHeight="1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22"/>
      <c r="R818" s="6"/>
      <c r="S818" s="18"/>
      <c r="T818" s="6"/>
    </row>
    <row r="819" spans="1:20" ht="12.75" customHeight="1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22"/>
      <c r="R819" s="6"/>
      <c r="S819" s="18"/>
      <c r="T819" s="6"/>
    </row>
    <row r="820" spans="1:20" ht="12.75" customHeight="1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22"/>
      <c r="R820" s="6"/>
      <c r="S820" s="18"/>
      <c r="T820" s="6"/>
    </row>
    <row r="821" spans="1:20" ht="12.75" customHeight="1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22"/>
      <c r="R821" s="6"/>
      <c r="S821" s="18"/>
      <c r="T821" s="6"/>
    </row>
    <row r="822" spans="1:20" ht="12.75" customHeight="1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22"/>
      <c r="R822" s="6"/>
      <c r="S822" s="18"/>
      <c r="T822" s="6"/>
    </row>
    <row r="823" spans="1:20" ht="12.75" customHeight="1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22"/>
      <c r="R823" s="6"/>
      <c r="S823" s="18"/>
      <c r="T823" s="6"/>
    </row>
    <row r="824" spans="1:20" ht="12.75" customHeight="1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22"/>
      <c r="R824" s="6"/>
      <c r="S824" s="18"/>
      <c r="T824" s="6"/>
    </row>
    <row r="825" spans="1:20" ht="12.75" customHeight="1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22"/>
      <c r="R825" s="6"/>
      <c r="S825" s="18"/>
      <c r="T825" s="6"/>
    </row>
    <row r="826" spans="1:20" ht="12.75" customHeight="1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22"/>
      <c r="R826" s="6"/>
      <c r="S826" s="18"/>
      <c r="T826" s="6"/>
    </row>
    <row r="827" spans="1:20" ht="12.75" customHeight="1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22"/>
      <c r="R827" s="6"/>
      <c r="S827" s="18"/>
      <c r="T827" s="6"/>
    </row>
    <row r="828" spans="1:20" ht="12.75" customHeight="1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22"/>
      <c r="R828" s="6"/>
      <c r="S828" s="18"/>
      <c r="T828" s="6"/>
    </row>
    <row r="829" spans="1:20" ht="12.75" customHeight="1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22"/>
      <c r="R829" s="6"/>
      <c r="S829" s="18"/>
      <c r="T829" s="6"/>
    </row>
    <row r="830" spans="1:20" ht="12.75" customHeight="1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22"/>
      <c r="R830" s="6"/>
      <c r="S830" s="18"/>
      <c r="T830" s="6"/>
    </row>
    <row r="831" spans="1:20" ht="12.75" customHeight="1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22"/>
      <c r="R831" s="6"/>
      <c r="S831" s="18"/>
      <c r="T831" s="6"/>
    </row>
    <row r="832" spans="1:20" ht="12.75" customHeight="1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22"/>
      <c r="R832" s="6"/>
      <c r="S832" s="18"/>
      <c r="T832" s="6"/>
    </row>
    <row r="833" spans="1:20" ht="12.75" customHeight="1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22"/>
      <c r="R833" s="6"/>
      <c r="S833" s="18"/>
      <c r="T833" s="6"/>
    </row>
    <row r="834" spans="1:20" ht="12.75" customHeight="1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22"/>
      <c r="R834" s="6"/>
      <c r="S834" s="18"/>
      <c r="T834" s="6"/>
    </row>
    <row r="835" spans="1:20" ht="12.75" customHeight="1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22"/>
      <c r="R835" s="6"/>
      <c r="S835" s="18"/>
      <c r="T835" s="6"/>
    </row>
    <row r="836" spans="1:20" ht="12.75" customHeight="1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22"/>
      <c r="R836" s="6"/>
      <c r="S836" s="18"/>
      <c r="T836" s="6"/>
    </row>
    <row r="837" spans="1:20" ht="12.75" customHeight="1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22"/>
      <c r="R837" s="6"/>
      <c r="S837" s="18"/>
      <c r="T837" s="6"/>
    </row>
    <row r="838" spans="1:20" ht="12.75" customHeight="1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22"/>
      <c r="R838" s="6"/>
      <c r="S838" s="18"/>
      <c r="T838" s="6"/>
    </row>
    <row r="839" spans="1:20" ht="12.75" customHeight="1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22"/>
      <c r="R839" s="6"/>
      <c r="S839" s="18"/>
      <c r="T839" s="6"/>
    </row>
    <row r="840" spans="1:20" ht="12.75" customHeight="1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22"/>
      <c r="R840" s="6"/>
      <c r="S840" s="18"/>
      <c r="T840" s="6"/>
    </row>
    <row r="841" spans="1:20" ht="12.75" customHeight="1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22"/>
      <c r="R841" s="6"/>
      <c r="S841" s="18"/>
      <c r="T841" s="6"/>
    </row>
    <row r="842" spans="1:20" ht="12.75" customHeight="1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22"/>
      <c r="R842" s="6"/>
      <c r="S842" s="18"/>
      <c r="T842" s="6"/>
    </row>
    <row r="843" spans="1:20" ht="12.75" customHeight="1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22"/>
      <c r="R843" s="6"/>
      <c r="S843" s="18"/>
      <c r="T843" s="6"/>
    </row>
    <row r="844" spans="1:20" ht="12.75" customHeight="1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22"/>
      <c r="R844" s="6"/>
      <c r="S844" s="18"/>
      <c r="T844" s="6"/>
    </row>
    <row r="845" spans="1:20" ht="12.75" customHeight="1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22"/>
      <c r="R845" s="6"/>
      <c r="S845" s="18"/>
      <c r="T845" s="6"/>
    </row>
    <row r="846" spans="1:20" ht="12.75" customHeight="1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22"/>
      <c r="R846" s="6"/>
      <c r="S846" s="18"/>
      <c r="T846" s="6"/>
    </row>
    <row r="847" spans="1:20" ht="12.75" customHeight="1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22"/>
      <c r="R847" s="6"/>
      <c r="S847" s="18"/>
      <c r="T847" s="6"/>
    </row>
    <row r="848" spans="1:20" ht="12.75" customHeight="1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22"/>
      <c r="R848" s="6"/>
      <c r="S848" s="18"/>
      <c r="T848" s="6"/>
    </row>
    <row r="849" spans="1:20" ht="12.75" customHeight="1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22"/>
      <c r="R849" s="6"/>
      <c r="S849" s="18"/>
      <c r="T849" s="6"/>
    </row>
    <row r="850" spans="1:20" ht="12.75" customHeight="1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22"/>
      <c r="R850" s="6"/>
      <c r="S850" s="18"/>
      <c r="T850" s="6"/>
    </row>
    <row r="851" spans="1:20" ht="12.75" customHeight="1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22"/>
      <c r="R851" s="6"/>
      <c r="S851" s="18"/>
      <c r="T851" s="6"/>
    </row>
    <row r="852" spans="1:20" ht="12.75" customHeight="1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22"/>
      <c r="R852" s="6"/>
      <c r="S852" s="18"/>
      <c r="T852" s="6"/>
    </row>
    <row r="853" spans="1:20" ht="12.75" customHeight="1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22"/>
      <c r="R853" s="6"/>
      <c r="S853" s="18"/>
      <c r="T853" s="6"/>
    </row>
    <row r="854" spans="1:20" ht="12.75" customHeight="1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22"/>
      <c r="R854" s="6"/>
      <c r="S854" s="18"/>
      <c r="T854" s="6"/>
    </row>
    <row r="855" spans="1:20" ht="12.75" customHeight="1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22"/>
      <c r="R855" s="6"/>
      <c r="S855" s="18"/>
      <c r="T855" s="6"/>
    </row>
    <row r="856" spans="1:20" ht="12.75" customHeight="1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22"/>
      <c r="R856" s="6"/>
      <c r="S856" s="18"/>
      <c r="T856" s="6"/>
    </row>
    <row r="857" spans="1:20" ht="12.75" customHeight="1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22"/>
      <c r="R857" s="6"/>
      <c r="S857" s="18"/>
      <c r="T857" s="6"/>
    </row>
    <row r="858" spans="1:20" ht="12.75" customHeight="1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22"/>
      <c r="R858" s="6"/>
      <c r="S858" s="18"/>
      <c r="T858" s="6"/>
    </row>
    <row r="859" spans="1:20" ht="12.75" customHeight="1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22"/>
      <c r="R859" s="6"/>
      <c r="S859" s="18"/>
      <c r="T859" s="6"/>
    </row>
    <row r="860" spans="1:20" ht="12.75" customHeight="1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22"/>
      <c r="R860" s="6"/>
      <c r="S860" s="18"/>
      <c r="T860" s="6"/>
    </row>
    <row r="861" spans="1:20" ht="12.75" customHeight="1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22"/>
      <c r="R861" s="6"/>
      <c r="S861" s="18"/>
      <c r="T861" s="6"/>
    </row>
    <row r="862" spans="1:20" ht="12.75" customHeight="1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22"/>
      <c r="R862" s="6"/>
      <c r="S862" s="18"/>
      <c r="T862" s="6"/>
    </row>
    <row r="863" spans="1:20" ht="12.75" customHeight="1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22"/>
      <c r="R863" s="6"/>
      <c r="S863" s="18"/>
      <c r="T863" s="6"/>
    </row>
    <row r="864" spans="1:20" ht="12.75" customHeight="1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22"/>
      <c r="R864" s="6"/>
      <c r="S864" s="18"/>
      <c r="T864" s="6"/>
    </row>
    <row r="865" spans="1:20" ht="12.75" customHeight="1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22"/>
      <c r="R865" s="6"/>
      <c r="S865" s="18"/>
      <c r="T865" s="6"/>
    </row>
    <row r="866" spans="1:20" ht="12.75" customHeight="1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22"/>
      <c r="R866" s="6"/>
      <c r="S866" s="18"/>
      <c r="T866" s="6"/>
    </row>
    <row r="867" spans="1:20" ht="12.75" customHeight="1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22"/>
      <c r="R867" s="6"/>
      <c r="S867" s="18"/>
      <c r="T867" s="6"/>
    </row>
    <row r="868" spans="1:20" ht="12.75" customHeight="1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22"/>
      <c r="R868" s="6"/>
      <c r="S868" s="18"/>
      <c r="T868" s="6"/>
    </row>
    <row r="869" spans="1:20" ht="12.75" customHeight="1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22"/>
      <c r="R869" s="6"/>
      <c r="S869" s="18"/>
      <c r="T869" s="6"/>
    </row>
    <row r="870" spans="1:20" ht="12.75" customHeight="1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22"/>
      <c r="R870" s="6"/>
      <c r="S870" s="18"/>
      <c r="T870" s="6"/>
    </row>
    <row r="871" spans="1:20" ht="12.75" customHeight="1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22"/>
      <c r="R871" s="6"/>
      <c r="S871" s="18"/>
      <c r="T871" s="6"/>
    </row>
    <row r="872" spans="1:20" ht="12.75" customHeight="1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22"/>
      <c r="R872" s="6"/>
      <c r="S872" s="18"/>
      <c r="T872" s="6"/>
    </row>
    <row r="873" spans="1:20" ht="12.75" customHeight="1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22"/>
      <c r="R873" s="6"/>
      <c r="S873" s="18"/>
      <c r="T873" s="6"/>
    </row>
    <row r="874" spans="1:20" ht="12.75" customHeight="1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22"/>
      <c r="R874" s="6"/>
      <c r="S874" s="18"/>
      <c r="T874" s="6"/>
    </row>
    <row r="875" spans="1:20" ht="12.75" customHeight="1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22"/>
      <c r="R875" s="6"/>
      <c r="S875" s="18"/>
      <c r="T875" s="6"/>
    </row>
    <row r="876" spans="1:20" ht="12.75" customHeight="1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22"/>
      <c r="R876" s="6"/>
      <c r="S876" s="18"/>
      <c r="T876" s="6"/>
    </row>
    <row r="877" spans="1:20" ht="12.75" customHeight="1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22"/>
      <c r="R877" s="6"/>
      <c r="S877" s="18"/>
      <c r="T877" s="6"/>
    </row>
    <row r="878" spans="1:20" ht="12.75" customHeight="1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22"/>
      <c r="R878" s="6"/>
      <c r="S878" s="18"/>
      <c r="T878" s="6"/>
    </row>
    <row r="879" spans="1:20" ht="12.75" customHeight="1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22"/>
      <c r="R879" s="6"/>
      <c r="S879" s="18"/>
      <c r="T879" s="6"/>
    </row>
    <row r="880" spans="1:20" ht="12.75" customHeight="1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22"/>
      <c r="R880" s="6"/>
      <c r="S880" s="18"/>
      <c r="T880" s="6"/>
    </row>
    <row r="881" spans="1:20" ht="12.75" customHeight="1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22"/>
      <c r="R881" s="6"/>
      <c r="S881" s="18"/>
      <c r="T881" s="6"/>
    </row>
    <row r="882" spans="1:20" ht="12.75" customHeight="1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22"/>
      <c r="R882" s="6"/>
      <c r="S882" s="18"/>
      <c r="T882" s="6"/>
    </row>
    <row r="883" spans="1:20" ht="12.75" customHeight="1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22"/>
      <c r="R883" s="6"/>
      <c r="S883" s="18"/>
      <c r="T883" s="6"/>
    </row>
    <row r="884" spans="1:20" ht="12.75" customHeight="1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22"/>
      <c r="R884" s="6"/>
      <c r="S884" s="18"/>
      <c r="T884" s="6"/>
    </row>
    <row r="885" spans="1:20" ht="12.75" customHeight="1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22"/>
      <c r="R885" s="6"/>
      <c r="S885" s="18"/>
      <c r="T885" s="6"/>
    </row>
    <row r="886" spans="1:20" ht="12.75" customHeight="1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22"/>
      <c r="R886" s="6"/>
      <c r="S886" s="18"/>
      <c r="T886" s="6"/>
    </row>
    <row r="887" spans="1:20" ht="12.75" customHeight="1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22"/>
      <c r="R887" s="6"/>
      <c r="S887" s="18"/>
      <c r="T887" s="6"/>
    </row>
    <row r="888" spans="1:20" ht="12.75" customHeight="1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22"/>
      <c r="R888" s="6"/>
      <c r="S888" s="18"/>
      <c r="T888" s="6"/>
    </row>
    <row r="889" spans="1:20" ht="12.75" customHeight="1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22"/>
      <c r="R889" s="6"/>
      <c r="S889" s="18"/>
      <c r="T889" s="6"/>
    </row>
    <row r="890" spans="1:20" ht="12.75" customHeight="1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22"/>
      <c r="R890" s="6"/>
      <c r="S890" s="18"/>
      <c r="T890" s="6"/>
    </row>
    <row r="891" spans="1:20" ht="12.75" customHeight="1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22"/>
      <c r="R891" s="6"/>
      <c r="S891" s="18"/>
      <c r="T891" s="6"/>
    </row>
    <row r="892" spans="1:20" ht="12.75" customHeight="1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22"/>
      <c r="R892" s="6"/>
      <c r="S892" s="18"/>
      <c r="T892" s="6"/>
    </row>
    <row r="893" spans="1:20" ht="12.75" customHeight="1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22"/>
      <c r="R893" s="6"/>
      <c r="S893" s="18"/>
      <c r="T893" s="6"/>
    </row>
    <row r="894" spans="1:20" ht="12.75" customHeight="1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22"/>
      <c r="R894" s="6"/>
      <c r="S894" s="18"/>
      <c r="T894" s="6"/>
    </row>
    <row r="895" spans="1:20" ht="12.75" customHeight="1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22"/>
      <c r="R895" s="6"/>
      <c r="S895" s="18"/>
      <c r="T895" s="6"/>
    </row>
    <row r="896" spans="1:20" ht="12.75" customHeight="1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22"/>
      <c r="R896" s="6"/>
      <c r="S896" s="18"/>
      <c r="T896" s="6"/>
    </row>
    <row r="897" spans="1:20" ht="12.75" customHeight="1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22"/>
      <c r="R897" s="6"/>
      <c r="S897" s="18"/>
      <c r="T897" s="6"/>
    </row>
    <row r="898" spans="1:20" ht="12.75" customHeight="1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22"/>
      <c r="R898" s="6"/>
      <c r="S898" s="18"/>
      <c r="T898" s="6"/>
    </row>
    <row r="899" spans="1:20" ht="12.75" customHeight="1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22"/>
      <c r="R899" s="6"/>
      <c r="S899" s="18"/>
      <c r="T899" s="6"/>
    </row>
    <row r="900" spans="1:20" ht="12.75" customHeight="1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22"/>
      <c r="R900" s="6"/>
      <c r="S900" s="18"/>
      <c r="T900" s="6"/>
    </row>
    <row r="901" spans="1:20" ht="12.75" customHeight="1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22"/>
      <c r="R901" s="6"/>
      <c r="S901" s="18"/>
      <c r="T901" s="6"/>
    </row>
    <row r="902" spans="1:20" ht="12.75" customHeight="1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22"/>
      <c r="R902" s="6"/>
      <c r="S902" s="18"/>
      <c r="T902" s="6"/>
    </row>
    <row r="903" spans="1:20" ht="12.75" customHeight="1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22"/>
      <c r="R903" s="6"/>
      <c r="S903" s="18"/>
      <c r="T903" s="6"/>
    </row>
    <row r="904" spans="1:20" ht="12.75" customHeight="1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22"/>
      <c r="R904" s="6"/>
      <c r="S904" s="18"/>
      <c r="T904" s="6"/>
    </row>
    <row r="905" spans="1:20" ht="12.75" customHeight="1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22"/>
      <c r="R905" s="6"/>
      <c r="S905" s="18"/>
      <c r="T905" s="6"/>
    </row>
    <row r="906" spans="1:20" ht="12.75" customHeight="1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22"/>
      <c r="R906" s="6"/>
      <c r="S906" s="18"/>
      <c r="T906" s="6"/>
    </row>
    <row r="907" spans="1:20" ht="12.75" customHeight="1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22"/>
      <c r="R907" s="6"/>
      <c r="S907" s="18"/>
      <c r="T907" s="6"/>
    </row>
    <row r="908" spans="1:20" ht="12.75" customHeight="1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22"/>
      <c r="R908" s="6"/>
      <c r="S908" s="18"/>
      <c r="T908" s="6"/>
    </row>
    <row r="909" spans="1:20" ht="12.75" customHeight="1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22"/>
      <c r="R909" s="6"/>
      <c r="S909" s="18"/>
      <c r="T909" s="6"/>
    </row>
    <row r="910" spans="1:20" ht="12.75" customHeight="1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22"/>
      <c r="R910" s="6"/>
      <c r="S910" s="18"/>
      <c r="T910" s="6"/>
    </row>
    <row r="911" spans="1:20" ht="12.75" customHeight="1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22"/>
      <c r="R911" s="6"/>
      <c r="S911" s="18"/>
      <c r="T911" s="6"/>
    </row>
    <row r="912" spans="1:20" ht="12.75" customHeight="1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22"/>
      <c r="R912" s="6"/>
      <c r="S912" s="18"/>
      <c r="T912" s="6"/>
    </row>
    <row r="913" spans="1:20" ht="12.75" customHeight="1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22"/>
      <c r="R913" s="6"/>
      <c r="S913" s="18"/>
      <c r="T913" s="6"/>
    </row>
    <row r="914" spans="1:20" ht="12.75" customHeight="1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22"/>
      <c r="R914" s="6"/>
      <c r="S914" s="18"/>
      <c r="T914" s="6"/>
    </row>
    <row r="915" spans="1:20" ht="12.75" customHeight="1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22"/>
      <c r="R915" s="6"/>
      <c r="S915" s="18"/>
      <c r="T915" s="6"/>
    </row>
    <row r="916" spans="1:20" ht="12.75" customHeight="1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22"/>
      <c r="R916" s="6"/>
      <c r="S916" s="18"/>
      <c r="T916" s="6"/>
    </row>
    <row r="917" spans="1:20" ht="12.75" customHeight="1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22"/>
      <c r="R917" s="6"/>
      <c r="S917" s="18"/>
      <c r="T917" s="6"/>
    </row>
    <row r="918" spans="1:20" ht="12.75" customHeight="1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22"/>
      <c r="R918" s="6"/>
      <c r="S918" s="18"/>
      <c r="T918" s="6"/>
    </row>
    <row r="919" spans="1:20" ht="12.75" customHeight="1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22"/>
      <c r="R919" s="6"/>
      <c r="S919" s="18"/>
      <c r="T919" s="6"/>
    </row>
    <row r="920" spans="1:20" ht="12.75" customHeight="1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22"/>
      <c r="R920" s="6"/>
      <c r="S920" s="18"/>
      <c r="T920" s="6"/>
    </row>
    <row r="921" spans="1:20" ht="12.75" customHeight="1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22"/>
      <c r="R921" s="6"/>
      <c r="S921" s="18"/>
      <c r="T921" s="6"/>
    </row>
    <row r="922" spans="1:20" ht="12.75" customHeight="1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22"/>
      <c r="R922" s="6"/>
      <c r="S922" s="18"/>
      <c r="T922" s="6"/>
    </row>
    <row r="923" spans="1:20" ht="12.75" customHeight="1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22"/>
      <c r="R923" s="6"/>
      <c r="S923" s="18"/>
      <c r="T923" s="6"/>
    </row>
    <row r="924" spans="1:20" ht="12.75" customHeight="1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22"/>
      <c r="R924" s="6"/>
      <c r="S924" s="18"/>
      <c r="T924" s="6"/>
    </row>
    <row r="925" spans="1:20" ht="12.75" customHeight="1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22"/>
      <c r="R925" s="6"/>
      <c r="S925" s="18"/>
      <c r="T925" s="6"/>
    </row>
    <row r="926" spans="1:20" ht="12.75" customHeight="1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22"/>
      <c r="R926" s="6"/>
      <c r="S926" s="18"/>
      <c r="T926" s="6"/>
    </row>
    <row r="927" spans="1:20" ht="12.75" customHeight="1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22"/>
      <c r="R927" s="6"/>
      <c r="S927" s="18"/>
      <c r="T927" s="6"/>
    </row>
    <row r="928" spans="1:20" ht="12.75" customHeight="1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22"/>
      <c r="R928" s="6"/>
      <c r="S928" s="18"/>
      <c r="T928" s="6"/>
    </row>
    <row r="929" spans="1:20" ht="12.75" customHeight="1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22"/>
      <c r="R929" s="6"/>
      <c r="S929" s="18"/>
      <c r="T929" s="6"/>
    </row>
    <row r="930" spans="1:20" ht="12.75" customHeight="1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22"/>
      <c r="R930" s="6"/>
      <c r="S930" s="18"/>
      <c r="T930" s="6"/>
    </row>
    <row r="931" spans="1:20" ht="12.75" customHeight="1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22"/>
      <c r="R931" s="6"/>
      <c r="S931" s="18"/>
      <c r="T931" s="6"/>
    </row>
    <row r="932" spans="1:20" ht="12.75" customHeight="1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22"/>
      <c r="R932" s="6"/>
      <c r="S932" s="18"/>
      <c r="T932" s="6"/>
    </row>
    <row r="933" spans="1:20" ht="12.75" customHeight="1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22"/>
      <c r="R933" s="6"/>
      <c r="S933" s="18"/>
      <c r="T933" s="6"/>
    </row>
    <row r="934" spans="1:20" ht="12.75" customHeight="1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22"/>
      <c r="R934" s="6"/>
      <c r="S934" s="18"/>
      <c r="T934" s="6"/>
    </row>
    <row r="935" spans="1:20" ht="12.75" customHeight="1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22"/>
      <c r="R935" s="6"/>
      <c r="S935" s="18"/>
      <c r="T935" s="6"/>
    </row>
    <row r="936" spans="1:20" ht="12.75" customHeight="1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22"/>
      <c r="R936" s="6"/>
      <c r="S936" s="18"/>
      <c r="T936" s="6"/>
    </row>
    <row r="937" spans="1:20" ht="12.75" customHeight="1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22"/>
      <c r="R937" s="6"/>
      <c r="S937" s="18"/>
      <c r="T937" s="6"/>
    </row>
    <row r="938" spans="1:20" ht="12.75" customHeight="1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22"/>
      <c r="R938" s="6"/>
      <c r="S938" s="18"/>
      <c r="T938" s="6"/>
    </row>
    <row r="939" spans="1:20" ht="12.75" customHeight="1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22"/>
      <c r="R939" s="6"/>
      <c r="S939" s="18"/>
      <c r="T939" s="6"/>
    </row>
    <row r="940" spans="1:20" ht="12.75" customHeight="1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22"/>
      <c r="R940" s="6"/>
      <c r="S940" s="18"/>
      <c r="T940" s="6"/>
    </row>
    <row r="941" spans="1:20" ht="12.75" customHeight="1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22"/>
      <c r="R941" s="6"/>
      <c r="S941" s="18"/>
      <c r="T941" s="6"/>
    </row>
    <row r="942" spans="1:20" ht="12.75" customHeight="1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22"/>
      <c r="R942" s="6"/>
      <c r="S942" s="18"/>
      <c r="T942" s="6"/>
    </row>
    <row r="943" spans="1:20" ht="12.75" customHeight="1">
      <c r="A943" s="6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22"/>
      <c r="R943" s="6"/>
      <c r="S943" s="18"/>
      <c r="T943" s="6"/>
    </row>
    <row r="944" spans="1:20" ht="12.75" customHeight="1">
      <c r="A944" s="6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22"/>
      <c r="R944" s="6"/>
      <c r="S944" s="18"/>
      <c r="T944" s="6"/>
    </row>
    <row r="945" spans="1:20" ht="12.75" customHeight="1">
      <c r="A945" s="6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22"/>
      <c r="R945" s="6"/>
      <c r="S945" s="18"/>
      <c r="T945" s="6"/>
    </row>
    <row r="946" spans="1:20" ht="12.75" customHeight="1">
      <c r="A946" s="6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22"/>
      <c r="R946" s="6"/>
      <c r="S946" s="18"/>
      <c r="T946" s="6"/>
    </row>
    <row r="947" spans="1:20" ht="12.75" customHeight="1">
      <c r="A947" s="6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22"/>
      <c r="R947" s="6"/>
      <c r="S947" s="18"/>
      <c r="T947" s="6"/>
    </row>
    <row r="948" spans="1:20" ht="12.75" customHeight="1">
      <c r="A948" s="6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22"/>
      <c r="R948" s="6"/>
      <c r="S948" s="18"/>
      <c r="T948" s="6"/>
    </row>
    <row r="949" spans="1:20" ht="12.75" customHeight="1">
      <c r="A949" s="6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22"/>
      <c r="R949" s="6"/>
      <c r="S949" s="18"/>
      <c r="T949" s="6"/>
    </row>
    <row r="950" spans="1:20" ht="12.75" customHeight="1">
      <c r="A950" s="6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22"/>
      <c r="R950" s="6"/>
      <c r="S950" s="18"/>
      <c r="T950" s="6"/>
    </row>
    <row r="951" spans="1:20" ht="12.75" customHeight="1">
      <c r="A951" s="6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22"/>
      <c r="R951" s="6"/>
      <c r="S951" s="18"/>
      <c r="T951" s="6"/>
    </row>
    <row r="952" spans="1:20" ht="12.75" customHeight="1">
      <c r="A952" s="6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22"/>
      <c r="R952" s="6"/>
      <c r="S952" s="18"/>
      <c r="T952" s="6"/>
    </row>
    <row r="953" spans="1:20" ht="12.75" customHeight="1">
      <c r="A953" s="6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22"/>
      <c r="R953" s="6"/>
      <c r="S953" s="18"/>
      <c r="T953" s="6"/>
    </row>
    <row r="954" spans="1:20" ht="12.75" customHeight="1">
      <c r="A954" s="6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22"/>
      <c r="R954" s="6"/>
      <c r="S954" s="18"/>
      <c r="T954" s="6"/>
    </row>
    <row r="955" spans="1:20" ht="12.75" customHeight="1">
      <c r="A955" s="6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22"/>
      <c r="R955" s="6"/>
      <c r="S955" s="18"/>
      <c r="T955" s="6"/>
    </row>
    <row r="956" spans="1:20" ht="12.75" customHeight="1">
      <c r="A956" s="6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22"/>
      <c r="R956" s="6"/>
      <c r="S956" s="18"/>
      <c r="T956" s="6"/>
    </row>
    <row r="957" spans="1:20" ht="12.75" customHeight="1">
      <c r="A957" s="6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22"/>
      <c r="R957" s="6"/>
      <c r="S957" s="18"/>
      <c r="T957" s="6"/>
    </row>
    <row r="958" spans="1:20" ht="12.75" customHeight="1">
      <c r="A958" s="6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22"/>
      <c r="R958" s="6"/>
      <c r="S958" s="18"/>
      <c r="T958" s="6"/>
    </row>
    <row r="959" spans="1:20" ht="12.75" customHeight="1">
      <c r="A959" s="6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22"/>
      <c r="R959" s="6"/>
      <c r="S959" s="18"/>
      <c r="T959" s="6"/>
    </row>
    <row r="960" spans="1:20" ht="12.75" customHeight="1">
      <c r="A960" s="6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22"/>
      <c r="R960" s="6"/>
      <c r="S960" s="18"/>
      <c r="T960" s="6"/>
    </row>
    <row r="961" spans="1:20" ht="12.75" customHeight="1">
      <c r="A961" s="6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22"/>
      <c r="R961" s="6"/>
      <c r="S961" s="18"/>
      <c r="T961" s="6"/>
    </row>
    <row r="962" spans="1:20" ht="12.75" customHeight="1">
      <c r="A962" s="6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22"/>
      <c r="R962" s="6"/>
      <c r="S962" s="18"/>
      <c r="T962" s="6"/>
    </row>
    <row r="963" spans="1:20" ht="12.75" customHeight="1">
      <c r="A963" s="6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22"/>
      <c r="R963" s="6"/>
      <c r="S963" s="18"/>
      <c r="T963" s="6"/>
    </row>
    <row r="964" spans="1:20" ht="12.75" customHeight="1">
      <c r="A964" s="6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22"/>
      <c r="R964" s="6"/>
      <c r="S964" s="18"/>
      <c r="T964" s="6"/>
    </row>
    <row r="965" spans="1:20" ht="12.75" customHeight="1">
      <c r="A965" s="6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22"/>
      <c r="R965" s="6"/>
      <c r="S965" s="18"/>
      <c r="T965" s="6"/>
    </row>
    <row r="966" spans="1:20" ht="12.75" customHeight="1">
      <c r="A966" s="6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22"/>
      <c r="R966" s="6"/>
      <c r="S966" s="18"/>
      <c r="T966" s="6"/>
    </row>
    <row r="967" spans="1:20" ht="12.75" customHeight="1">
      <c r="A967" s="6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22"/>
      <c r="R967" s="6"/>
      <c r="S967" s="18"/>
      <c r="T967" s="6"/>
    </row>
    <row r="968" spans="1:20" ht="12.75" customHeight="1">
      <c r="A968" s="6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22"/>
      <c r="R968" s="6"/>
      <c r="S968" s="18"/>
      <c r="T968" s="6"/>
    </row>
    <row r="969" spans="1:20" ht="12.75" customHeight="1">
      <c r="A969" s="6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22"/>
      <c r="R969" s="6"/>
      <c r="S969" s="18"/>
      <c r="T969" s="6"/>
    </row>
    <row r="970" spans="1:20" ht="12.75" customHeight="1">
      <c r="A970" s="6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22"/>
      <c r="R970" s="6"/>
      <c r="S970" s="18"/>
      <c r="T970" s="6"/>
    </row>
    <row r="971" spans="1:20" ht="12.75" customHeight="1">
      <c r="A971" s="6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22"/>
      <c r="R971" s="6"/>
      <c r="S971" s="18"/>
      <c r="T971" s="6"/>
    </row>
    <row r="972" spans="1:20" ht="12.75" customHeight="1">
      <c r="A972" s="6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22"/>
      <c r="R972" s="6"/>
      <c r="S972" s="18"/>
      <c r="T972" s="6"/>
    </row>
    <row r="973" spans="1:20" ht="12.75" customHeight="1">
      <c r="A973" s="6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22"/>
      <c r="R973" s="6"/>
      <c r="S973" s="18"/>
      <c r="T973" s="6"/>
    </row>
    <row r="974" spans="1:20" ht="12.75" customHeight="1">
      <c r="A974" s="6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22"/>
      <c r="R974" s="6"/>
      <c r="S974" s="18"/>
      <c r="T974" s="6"/>
    </row>
    <row r="975" spans="1:20" ht="12.75" customHeight="1">
      <c r="A975" s="6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22"/>
      <c r="R975" s="6"/>
      <c r="S975" s="18"/>
      <c r="T975" s="6"/>
    </row>
    <row r="976" spans="1:20" ht="12.75" customHeight="1">
      <c r="A976" s="6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22"/>
      <c r="R976" s="6"/>
      <c r="S976" s="18"/>
      <c r="T976" s="6"/>
    </row>
    <row r="977" spans="1:20" ht="12.75" customHeight="1">
      <c r="A977" s="6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22"/>
      <c r="R977" s="6"/>
      <c r="S977" s="18"/>
      <c r="T977" s="6"/>
    </row>
    <row r="978" spans="1:20" ht="12.75" customHeight="1">
      <c r="A978" s="6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22"/>
      <c r="R978" s="6"/>
      <c r="S978" s="18"/>
      <c r="T978" s="6"/>
    </row>
    <row r="979" spans="1:20" ht="12.75" customHeight="1">
      <c r="A979" s="6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22"/>
      <c r="R979" s="6"/>
      <c r="S979" s="18"/>
      <c r="T979" s="6"/>
    </row>
    <row r="980" spans="1:20" ht="12.75" customHeight="1">
      <c r="A980" s="6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22"/>
      <c r="R980" s="6"/>
      <c r="S980" s="18"/>
      <c r="T980" s="6"/>
    </row>
    <row r="981" spans="1:20" ht="12.75" customHeight="1">
      <c r="A981" s="6"/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22"/>
      <c r="R981" s="6"/>
      <c r="S981" s="18"/>
      <c r="T981" s="6"/>
    </row>
    <row r="982" spans="1:20" ht="12.75" customHeight="1">
      <c r="A982" s="6"/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22"/>
      <c r="R982" s="6"/>
      <c r="S982" s="18"/>
      <c r="T982" s="6"/>
    </row>
  </sheetData>
  <sheetProtection algorithmName="SHA-512" hashValue="TiiLWOM/cBnF1Xqra1LEXZuJI4d+WDGNQh8Jzfeh95Osi1WW+tliUtPj/NNu7JaAvtvwKvgR+rC0uqC7/efgiQ==" saltValue="EzSbjICJpZLyxHlABX9JQg==" spinCount="100000" sheet="1" formatCells="0" formatColumns="0" formatRows="0" insertColumns="0"/>
  <mergeCells count="58">
    <mergeCell ref="C39:D39"/>
    <mergeCell ref="E36:I36"/>
    <mergeCell ref="E37:I37"/>
    <mergeCell ref="E38:I38"/>
    <mergeCell ref="E39:I39"/>
    <mergeCell ref="C36:D36"/>
    <mergeCell ref="C37:D37"/>
    <mergeCell ref="C38:D38"/>
    <mergeCell ref="A8:A9"/>
    <mergeCell ref="B8:B9"/>
    <mergeCell ref="C8:C9"/>
    <mergeCell ref="D8:D9"/>
    <mergeCell ref="B1:D2"/>
    <mergeCell ref="A3:D3"/>
    <mergeCell ref="C5:D5"/>
    <mergeCell ref="B4:D4"/>
    <mergeCell ref="A10:A11"/>
    <mergeCell ref="B10:B11"/>
    <mergeCell ref="C10:C11"/>
    <mergeCell ref="D10:D11"/>
    <mergeCell ref="A12:A13"/>
    <mergeCell ref="B12:B13"/>
    <mergeCell ref="C12:C13"/>
    <mergeCell ref="D12:D13"/>
    <mergeCell ref="A14:A15"/>
    <mergeCell ref="B14:B15"/>
    <mergeCell ref="C14:C15"/>
    <mergeCell ref="D14:D15"/>
    <mergeCell ref="A16:A17"/>
    <mergeCell ref="B16:B17"/>
    <mergeCell ref="C16:C17"/>
    <mergeCell ref="D16:D17"/>
    <mergeCell ref="A18:A19"/>
    <mergeCell ref="B18:B19"/>
    <mergeCell ref="C18:C19"/>
    <mergeCell ref="D18:D19"/>
    <mergeCell ref="A20:A21"/>
    <mergeCell ref="B20:B21"/>
    <mergeCell ref="C20:C21"/>
    <mergeCell ref="D20:D21"/>
    <mergeCell ref="A22:A23"/>
    <mergeCell ref="B22:B23"/>
    <mergeCell ref="C22:C23"/>
    <mergeCell ref="D22:D23"/>
    <mergeCell ref="A24:A25"/>
    <mergeCell ref="B24:B25"/>
    <mergeCell ref="C24:C25"/>
    <mergeCell ref="D24:D25"/>
    <mergeCell ref="A31:B31"/>
    <mergeCell ref="A32:B32"/>
    <mergeCell ref="A26:A27"/>
    <mergeCell ref="B26:B27"/>
    <mergeCell ref="C26:C27"/>
    <mergeCell ref="D26:D27"/>
    <mergeCell ref="A28:A29"/>
    <mergeCell ref="B28:B29"/>
    <mergeCell ref="C28:C29"/>
    <mergeCell ref="D28:D29"/>
  </mergeCells>
  <conditionalFormatting sqref="B8:B29">
    <cfRule type="cellIs" dxfId="41" priority="121" operator="equal">
      <formula>"(digite a descrição do item aqui)"</formula>
    </cfRule>
  </conditionalFormatting>
  <conditionalFormatting sqref="C5">
    <cfRule type="expression" dxfId="40" priority="1">
      <formula>#REF!="ATENÇÃO: VALOR DESONERADO MENOR"</formula>
    </cfRule>
  </conditionalFormatting>
  <conditionalFormatting sqref="E5:L5">
    <cfRule type="expression" dxfId="39" priority="127">
      <formula>$E$5="VERIFICAR VALOR TOTAL DO CRONOGRAMA DIFERENTE VALOR ORÇAMENTO"</formula>
    </cfRule>
  </conditionalFormatting>
  <conditionalFormatting sqref="E8:P8 E10:P10 E12:P12 E14:P14 E16:P16 E18:P18 E20:P20 E22:P22 E24:P24 E26:P26 E28:P28">
    <cfRule type="expression" dxfId="38" priority="2">
      <formula>#REF!=1</formula>
    </cfRule>
  </conditionalFormatting>
  <conditionalFormatting sqref="E8:P8">
    <cfRule type="cellIs" dxfId="37" priority="1113" operator="notEqual">
      <formula>0</formula>
    </cfRule>
    <cfRule type="dataBar" priority="111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{DA2EE8AD-43BA-4B83-84DC-667B4E25A432}</x14:id>
        </ext>
      </extLst>
    </cfRule>
  </conditionalFormatting>
  <conditionalFormatting sqref="E10:P10">
    <cfRule type="cellIs" dxfId="36" priority="1115" operator="notEqual">
      <formula>0</formula>
    </cfRule>
    <cfRule type="dataBar" priority="111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{858548DA-8AF0-476E-B199-EEE4BA740EC9}</x14:id>
        </ext>
      </extLst>
    </cfRule>
  </conditionalFormatting>
  <conditionalFormatting sqref="E12:P12">
    <cfRule type="cellIs" dxfId="35" priority="1117" operator="notEqual">
      <formula>0</formula>
    </cfRule>
    <cfRule type="dataBar" priority="111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{07BD7174-3781-4197-B317-231F6C6D80DA}</x14:id>
        </ext>
      </extLst>
    </cfRule>
  </conditionalFormatting>
  <conditionalFormatting sqref="E14:P14">
    <cfRule type="cellIs" dxfId="34" priority="1119" operator="notEqual">
      <formula>0</formula>
    </cfRule>
    <cfRule type="dataBar" priority="111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{F6F1A4D0-061D-40C6-8545-B2637BBEE547}</x14:id>
        </ext>
      </extLst>
    </cfRule>
  </conditionalFormatting>
  <conditionalFormatting sqref="E16:P16">
    <cfRule type="cellIs" dxfId="33" priority="1121" operator="notEqual">
      <formula>0</formula>
    </cfRule>
    <cfRule type="dataBar" priority="112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{E45BFF02-4E27-456E-9C18-A570EDD90838}</x14:id>
        </ext>
      </extLst>
    </cfRule>
  </conditionalFormatting>
  <conditionalFormatting sqref="E18:P18">
    <cfRule type="cellIs" dxfId="32" priority="1123" operator="notEqual">
      <formula>0</formula>
    </cfRule>
    <cfRule type="dataBar" priority="112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{81913F83-487C-4B79-9F28-E1051EE2B515}</x14:id>
        </ext>
      </extLst>
    </cfRule>
  </conditionalFormatting>
  <conditionalFormatting sqref="E20:P20">
    <cfRule type="cellIs" dxfId="31" priority="1125" operator="notEqual">
      <formula>0</formula>
    </cfRule>
    <cfRule type="dataBar" priority="112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{B26F72FC-F3DC-4FA7-9846-32A76CDAC145}</x14:id>
        </ext>
      </extLst>
    </cfRule>
  </conditionalFormatting>
  <conditionalFormatting sqref="E22:P22">
    <cfRule type="dataBar" priority="112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{75E22501-CFB4-40E1-A15D-FC672D6647C4}</x14:id>
        </ext>
      </extLst>
    </cfRule>
    <cfRule type="cellIs" dxfId="30" priority="1127" operator="notEqual">
      <formula>0</formula>
    </cfRule>
  </conditionalFormatting>
  <conditionalFormatting sqref="E24:P24">
    <cfRule type="dataBar" priority="112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{57E590AA-A066-4311-BE6B-D803F88420F8}</x14:id>
        </ext>
      </extLst>
    </cfRule>
    <cfRule type="cellIs" dxfId="29" priority="1129" operator="notEqual">
      <formula>0</formula>
    </cfRule>
  </conditionalFormatting>
  <conditionalFormatting sqref="E26:P26">
    <cfRule type="dataBar" priority="113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{F541F919-9674-442C-9981-4175842BE73B}</x14:id>
        </ext>
      </extLst>
    </cfRule>
    <cfRule type="cellIs" dxfId="28" priority="1131" operator="notEqual">
      <formula>0</formula>
    </cfRule>
  </conditionalFormatting>
  <conditionalFormatting sqref="E28:P28">
    <cfRule type="dataBar" priority="113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{48F93EDA-5BF1-4D1E-AF6D-96536C3BACDD}</x14:id>
        </ext>
      </extLst>
    </cfRule>
    <cfRule type="cellIs" dxfId="27" priority="1133" operator="notEqual">
      <formula>0</formula>
    </cfRule>
  </conditionalFormatting>
  <conditionalFormatting sqref="R8">
    <cfRule type="cellIs" dxfId="26" priority="119" operator="lessThan">
      <formula>1</formula>
    </cfRule>
    <cfRule type="cellIs" dxfId="25" priority="120" operator="greaterThan">
      <formula>1</formula>
    </cfRule>
  </conditionalFormatting>
  <conditionalFormatting sqref="R10">
    <cfRule type="cellIs" dxfId="24" priority="59" operator="lessThan">
      <formula>1</formula>
    </cfRule>
    <cfRule type="cellIs" dxfId="23" priority="60" operator="greaterThan">
      <formula>1</formula>
    </cfRule>
  </conditionalFormatting>
  <conditionalFormatting sqref="R12">
    <cfRule type="cellIs" dxfId="22" priority="57" operator="lessThan">
      <formula>1</formula>
    </cfRule>
    <cfRule type="cellIs" dxfId="21" priority="58" operator="greaterThan">
      <formula>1</formula>
    </cfRule>
  </conditionalFormatting>
  <conditionalFormatting sqref="R14">
    <cfRule type="cellIs" dxfId="20" priority="56" operator="greaterThan">
      <formula>1</formula>
    </cfRule>
    <cfRule type="cellIs" dxfId="19" priority="55" operator="lessThan">
      <formula>1</formula>
    </cfRule>
  </conditionalFormatting>
  <conditionalFormatting sqref="R16">
    <cfRule type="cellIs" dxfId="18" priority="53" operator="lessThan">
      <formula>1</formula>
    </cfRule>
    <cfRule type="cellIs" dxfId="17" priority="54" operator="greaterThan">
      <formula>1</formula>
    </cfRule>
  </conditionalFormatting>
  <conditionalFormatting sqref="R18">
    <cfRule type="cellIs" dxfId="16" priority="52" operator="greaterThan">
      <formula>1</formula>
    </cfRule>
    <cfRule type="cellIs" dxfId="15" priority="51" operator="lessThan">
      <formula>1</formula>
    </cfRule>
  </conditionalFormatting>
  <conditionalFormatting sqref="R20">
    <cfRule type="cellIs" dxfId="14" priority="50" operator="greaterThan">
      <formula>1</formula>
    </cfRule>
    <cfRule type="cellIs" dxfId="13" priority="49" operator="lessThan">
      <formula>1</formula>
    </cfRule>
  </conditionalFormatting>
  <conditionalFormatting sqref="R22">
    <cfRule type="cellIs" dxfId="12" priority="48" operator="greaterThan">
      <formula>1</formula>
    </cfRule>
    <cfRule type="cellIs" dxfId="11" priority="47" operator="lessThan">
      <formula>1</formula>
    </cfRule>
  </conditionalFormatting>
  <conditionalFormatting sqref="R24">
    <cfRule type="cellIs" dxfId="10" priority="45" operator="lessThan">
      <formula>1</formula>
    </cfRule>
    <cfRule type="cellIs" dxfId="9" priority="46" operator="greaterThan">
      <formula>1</formula>
    </cfRule>
  </conditionalFormatting>
  <conditionalFormatting sqref="R26">
    <cfRule type="cellIs" dxfId="8" priority="44" operator="greaterThan">
      <formula>1</formula>
    </cfRule>
    <cfRule type="cellIs" dxfId="7" priority="43" operator="lessThan">
      <formula>1</formula>
    </cfRule>
  </conditionalFormatting>
  <conditionalFormatting sqref="R28">
    <cfRule type="cellIs" dxfId="6" priority="42" operator="greaterThan">
      <formula>1</formula>
    </cfRule>
    <cfRule type="cellIs" dxfId="5" priority="41" operator="lessThan">
      <formula>1</formula>
    </cfRule>
  </conditionalFormatting>
  <conditionalFormatting sqref="R33">
    <cfRule type="cellIs" dxfId="4" priority="126" operator="equal">
      <formula>"VERIFICAR ARREDONDAMENTO"</formula>
    </cfRule>
  </conditionalFormatting>
  <conditionalFormatting sqref="S8:S29">
    <cfRule type="cellIs" dxfId="3" priority="123" operator="equal">
      <formula>"VERIFICAR ARREDONDAMENTO"</formula>
    </cfRule>
    <cfRule type="expression" dxfId="2" priority="122">
      <formula>$E$5="VERIFICAR VALOR TOTAL DO CRONOGRAMA DIFERENTE VALOR ORÇAMENTO"</formula>
    </cfRule>
  </conditionalFormatting>
  <pageMargins left="0.511811024" right="0.511811024" top="0.78740157499999996" bottom="0.78740157499999996" header="0.31496062000000002" footer="0.31496062000000002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DA2EE8AD-43BA-4B83-84DC-667B4E25A432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E8:P8</xm:sqref>
        </x14:conditionalFormatting>
        <x14:conditionalFormatting xmlns:xm="http://schemas.microsoft.com/office/excel/2006/main">
          <x14:cfRule type="dataBar" id="{858548DA-8AF0-476E-B199-EEE4BA740EC9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E10:P10</xm:sqref>
        </x14:conditionalFormatting>
        <x14:conditionalFormatting xmlns:xm="http://schemas.microsoft.com/office/excel/2006/main">
          <x14:cfRule type="dataBar" id="{07BD7174-3781-4197-B317-231F6C6D80DA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E12:P12</xm:sqref>
        </x14:conditionalFormatting>
        <x14:conditionalFormatting xmlns:xm="http://schemas.microsoft.com/office/excel/2006/main">
          <x14:cfRule type="dataBar" id="{F6F1A4D0-061D-40C6-8545-B2637BBEE547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E14:P14</xm:sqref>
        </x14:conditionalFormatting>
        <x14:conditionalFormatting xmlns:xm="http://schemas.microsoft.com/office/excel/2006/main">
          <x14:cfRule type="dataBar" id="{E45BFF02-4E27-456E-9C18-A570EDD90838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E16:P16</xm:sqref>
        </x14:conditionalFormatting>
        <x14:conditionalFormatting xmlns:xm="http://schemas.microsoft.com/office/excel/2006/main">
          <x14:cfRule type="dataBar" id="{81913F83-487C-4B79-9F28-E1051EE2B515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E18:P18</xm:sqref>
        </x14:conditionalFormatting>
        <x14:conditionalFormatting xmlns:xm="http://schemas.microsoft.com/office/excel/2006/main">
          <x14:cfRule type="dataBar" id="{B26F72FC-F3DC-4FA7-9846-32A76CDAC145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E20:P20</xm:sqref>
        </x14:conditionalFormatting>
        <x14:conditionalFormatting xmlns:xm="http://schemas.microsoft.com/office/excel/2006/main">
          <x14:cfRule type="dataBar" id="{75E22501-CFB4-40E1-A15D-FC672D6647C4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E22:P22</xm:sqref>
        </x14:conditionalFormatting>
        <x14:conditionalFormatting xmlns:xm="http://schemas.microsoft.com/office/excel/2006/main">
          <x14:cfRule type="dataBar" id="{57E590AA-A066-4311-BE6B-D803F88420F8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E24:P24</xm:sqref>
        </x14:conditionalFormatting>
        <x14:conditionalFormatting xmlns:xm="http://schemas.microsoft.com/office/excel/2006/main">
          <x14:cfRule type="dataBar" id="{F541F919-9674-442C-9981-4175842BE73B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E26:P26</xm:sqref>
        </x14:conditionalFormatting>
        <x14:conditionalFormatting xmlns:xm="http://schemas.microsoft.com/office/excel/2006/main">
          <x14:cfRule type="dataBar" id="{48F93EDA-5BF1-4D1E-AF6D-96536C3BACDD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E28:P28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Plan12">
    <tabColor rgb="FF548DD4"/>
  </sheetPr>
  <dimension ref="A1:Z982"/>
  <sheetViews>
    <sheetView showGridLines="0" zoomScaleNormal="100" workbookViewId="0">
      <pane ySplit="6" topLeftCell="A7" activePane="bottomLeft" state="frozen"/>
      <selection pane="bottomLeft" activeCell="E30" sqref="E30"/>
    </sheetView>
  </sheetViews>
  <sheetFormatPr defaultColWidth="12.625" defaultRowHeight="15" customHeight="1"/>
  <cols>
    <col min="1" max="1" width="10.625" customWidth="1"/>
    <col min="2" max="2" width="65.625" customWidth="1"/>
    <col min="3" max="4" width="15.625" customWidth="1"/>
    <col min="5" max="6" width="7.625" customWidth="1"/>
    <col min="7" max="26" width="10" customWidth="1"/>
  </cols>
  <sheetData>
    <row r="1" spans="1:26" ht="56.25" customHeight="1">
      <c r="A1" s="210" t="s">
        <v>168</v>
      </c>
      <c r="B1" s="211"/>
      <c r="C1" s="211"/>
      <c r="D1" s="212"/>
      <c r="E1" s="5"/>
      <c r="F1" s="5"/>
      <c r="G1" s="5"/>
      <c r="H1" s="5"/>
      <c r="I1" s="5"/>
      <c r="J1" s="5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spans="1:26" ht="56.25" customHeight="1">
      <c r="A2" s="213"/>
      <c r="B2" s="154"/>
      <c r="C2" s="154"/>
      <c r="D2" s="214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22.5" customHeight="1">
      <c r="A3" s="217" t="s">
        <v>33</v>
      </c>
      <c r="B3" s="218"/>
      <c r="C3" s="218"/>
      <c r="D3" s="219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30" customHeight="1">
      <c r="A4" s="7" t="s">
        <v>22</v>
      </c>
      <c r="B4" s="215" t="str">
        <f>Orçamento!C5</f>
        <v>Registro de preços para a prestação de serviços, ferramentas, equipamentos, veículos e materiais, para manutenção de viadutos, passarelas e pontes no Município de Porto Alegre</v>
      </c>
      <c r="C4" s="215"/>
      <c r="D4" s="216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26.25" customHeight="1">
      <c r="A5" s="8" t="s">
        <v>167</v>
      </c>
      <c r="B5" s="9" t="str">
        <f>Orçamento!C6</f>
        <v>(preencher este campo com o local da prestação dos serviços)</v>
      </c>
      <c r="C5" s="190" t="str">
        <f>Orçamento!O4</f>
        <v>Tabela Não Desonerada</v>
      </c>
      <c r="D5" s="191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33.75" customHeight="1">
      <c r="A6" s="10" t="s">
        <v>7</v>
      </c>
      <c r="B6" s="10" t="s">
        <v>10</v>
      </c>
      <c r="C6" s="11" t="s">
        <v>169</v>
      </c>
      <c r="D6" s="10" t="s">
        <v>30</v>
      </c>
      <c r="E6" s="5"/>
      <c r="F6" s="5"/>
      <c r="G6" s="5"/>
      <c r="H6" s="5"/>
      <c r="I6" s="5"/>
      <c r="J6" s="5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11.25" customHeight="1">
      <c r="A7" s="207">
        <v>1</v>
      </c>
      <c r="B7" s="208" t="str">
        <f>VLOOKUP(A7,Orçamento!$A$10:$P$3444,4,FALSE)</f>
        <v>SERVIÇOS REMOÇÃO E LOCAÇÃO ANDAIMES</v>
      </c>
      <c r="C7" s="209">
        <f>VLOOKUP($A7,Orçamento!$A$10:$P$3444,16,FALSE)</f>
        <v>0</v>
      </c>
      <c r="D7" s="205">
        <f>IFERROR(C7/Orçamento!$P$134,0)</f>
        <v>0</v>
      </c>
      <c r="E7" s="5"/>
      <c r="F7" s="5"/>
      <c r="G7" s="5"/>
      <c r="H7" s="5"/>
      <c r="I7" s="5"/>
      <c r="J7" s="5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spans="1:26" ht="11.25" customHeight="1">
      <c r="A8" s="206"/>
      <c r="B8" s="206"/>
      <c r="C8" s="206"/>
      <c r="D8" s="206"/>
      <c r="E8" s="5"/>
      <c r="F8" s="5"/>
      <c r="G8" s="5"/>
      <c r="H8" s="5"/>
      <c r="I8" s="5"/>
      <c r="J8" s="5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spans="1:26" ht="11.25" customHeight="1">
      <c r="A9" s="207">
        <v>2</v>
      </c>
      <c r="B9" s="208" t="str">
        <f>VLOOKUP(A9,Orçamento!$A$10:$P$3444,4,FALSE)</f>
        <v>DESPESAS LEGAIS</v>
      </c>
      <c r="C9" s="209">
        <f>VLOOKUP($A9,Orçamento!$A$10:$P$3444,16,FALSE)</f>
        <v>0</v>
      </c>
      <c r="D9" s="205">
        <f>IFERROR(C9/Orçamento!$P$134,0)</f>
        <v>0</v>
      </c>
      <c r="E9" s="5"/>
      <c r="F9" s="5"/>
      <c r="G9" s="5"/>
      <c r="H9" s="5"/>
      <c r="I9" s="5"/>
      <c r="J9" s="5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spans="1:26" ht="11.25" customHeight="1">
      <c r="A10" s="206"/>
      <c r="B10" s="206"/>
      <c r="C10" s="206"/>
      <c r="D10" s="206"/>
      <c r="E10" s="5"/>
      <c r="F10" s="5"/>
      <c r="G10" s="5"/>
      <c r="H10" s="5"/>
      <c r="I10" s="5"/>
      <c r="J10" s="5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spans="1:26" ht="11.25" customHeight="1">
      <c r="A11" s="207">
        <v>3</v>
      </c>
      <c r="B11" s="208" t="str">
        <f>VLOOKUP(A11,Orçamento!$A$10:$P$3444,4,FALSE)</f>
        <v xml:space="preserve">INSTALAÇÃO E SINALIZAÇÃO </v>
      </c>
      <c r="C11" s="209">
        <f>VLOOKUP($A11,Orçamento!$A$10:$P$3444,16,FALSE)</f>
        <v>0</v>
      </c>
      <c r="D11" s="205">
        <f>IFERROR(C11/Orçamento!$P$134,0)</f>
        <v>0</v>
      </c>
      <c r="E11" s="5"/>
      <c r="F11" s="5"/>
      <c r="G11" s="5"/>
      <c r="H11" s="5"/>
      <c r="I11" s="5"/>
      <c r="J11" s="5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spans="1:26" ht="11.25" customHeight="1">
      <c r="A12" s="206"/>
      <c r="B12" s="206"/>
      <c r="C12" s="206"/>
      <c r="D12" s="206"/>
      <c r="E12" s="5"/>
      <c r="F12" s="5"/>
      <c r="G12" s="5"/>
      <c r="H12" s="5"/>
      <c r="I12" s="5"/>
      <c r="J12" s="5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6" ht="11.25" customHeight="1">
      <c r="A13" s="207">
        <v>4</v>
      </c>
      <c r="B13" s="208" t="str">
        <f>VLOOKUP(A13,Orçamento!$A$10:$P$3444,4,FALSE)</f>
        <v xml:space="preserve">ADMINISTRAÇÃO </v>
      </c>
      <c r="C13" s="209">
        <f>VLOOKUP($A13,Orçamento!$A$10:$P$3444,16,FALSE)</f>
        <v>0</v>
      </c>
      <c r="D13" s="205">
        <f>IFERROR(C13/Orçamento!$P$134,0)</f>
        <v>0</v>
      </c>
      <c r="E13" s="5"/>
      <c r="F13" s="5"/>
      <c r="G13" s="5"/>
      <c r="H13" s="5"/>
      <c r="I13" s="5"/>
      <c r="J13" s="5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 ht="11.25" customHeight="1">
      <c r="A14" s="206"/>
      <c r="B14" s="206"/>
      <c r="C14" s="206"/>
      <c r="D14" s="206"/>
      <c r="E14" s="5"/>
      <c r="F14" s="5"/>
      <c r="G14" s="5"/>
      <c r="H14" s="5"/>
      <c r="I14" s="5"/>
      <c r="J14" s="5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 ht="11.25" customHeight="1">
      <c r="A15" s="207">
        <v>5</v>
      </c>
      <c r="B15" s="208" t="str">
        <f>VLOOKUP(A15,Orçamento!$A$10:$P$3444,4,FALSE)</f>
        <v xml:space="preserve">PAVIMENTAÇÃO / CALÇAMENTO / MURO </v>
      </c>
      <c r="C15" s="209">
        <f>VLOOKUP($A15,Orçamento!$A$10:$P$3444,16,FALSE)</f>
        <v>0</v>
      </c>
      <c r="D15" s="205">
        <f>IFERROR(C15/Orçamento!$P$134,0)</f>
        <v>0</v>
      </c>
      <c r="E15" s="5"/>
      <c r="F15" s="5"/>
      <c r="G15" s="5"/>
      <c r="H15" s="5"/>
      <c r="I15" s="5"/>
      <c r="J15" s="5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1:26" ht="11.25" customHeight="1">
      <c r="A16" s="206"/>
      <c r="B16" s="206"/>
      <c r="C16" s="206"/>
      <c r="D16" s="206"/>
      <c r="E16" s="5"/>
      <c r="F16" s="5"/>
      <c r="G16" s="5"/>
      <c r="H16" s="5"/>
      <c r="I16" s="5"/>
      <c r="J16" s="5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spans="1:26" ht="11.25" customHeight="1">
      <c r="A17" s="207">
        <v>6</v>
      </c>
      <c r="B17" s="208" t="str">
        <f>VLOOKUP(A17,Orçamento!$A$10:$P$3444,4,FALSE)</f>
        <v>RECOMPOSIÇÃO DA ESTRUTURA DE CONCRETO</v>
      </c>
      <c r="C17" s="209">
        <f>VLOOKUP($A17,Orçamento!$A$10:$P$3444,16,FALSE)</f>
        <v>0</v>
      </c>
      <c r="D17" s="205">
        <f>IFERROR(C17/Orçamento!$P$134,0)</f>
        <v>0</v>
      </c>
      <c r="E17" s="5"/>
      <c r="F17" s="5"/>
      <c r="G17" s="5"/>
      <c r="H17" s="5"/>
      <c r="I17" s="5"/>
      <c r="J17" s="5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spans="1:26" ht="11.25" customHeight="1">
      <c r="A18" s="206"/>
      <c r="B18" s="206"/>
      <c r="C18" s="206"/>
      <c r="D18" s="206"/>
      <c r="E18" s="5"/>
      <c r="F18" s="5"/>
      <c r="G18" s="5"/>
      <c r="H18" s="5"/>
      <c r="I18" s="5"/>
      <c r="J18" s="5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spans="1:26" ht="11.25" customHeight="1">
      <c r="A19" s="207">
        <v>7</v>
      </c>
      <c r="B19" s="208" t="str">
        <f>VLOOKUP(A19,Orçamento!$A$10:$P$3444,4,FALSE)</f>
        <v>RECOMPOSIÇÃO DE ESTRUTURA METÁLICA</v>
      </c>
      <c r="C19" s="209">
        <f>VLOOKUP($A19,Orçamento!$A$10:$P$3444,16,FALSE)</f>
        <v>0</v>
      </c>
      <c r="D19" s="205">
        <f>IFERROR(C19/Orçamento!$P$134,0)</f>
        <v>0</v>
      </c>
      <c r="E19" s="5"/>
      <c r="F19" s="5"/>
      <c r="G19" s="5"/>
      <c r="H19" s="5"/>
      <c r="I19" s="5"/>
      <c r="J19" s="5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spans="1:26" ht="11.25" customHeight="1">
      <c r="A20" s="206"/>
      <c r="B20" s="206"/>
      <c r="C20" s="206"/>
      <c r="D20" s="206"/>
      <c r="E20" s="5"/>
      <c r="F20" s="5"/>
      <c r="G20" s="5"/>
      <c r="H20" s="5"/>
      <c r="I20" s="5"/>
      <c r="J20" s="5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spans="1:26" ht="11.25" customHeight="1">
      <c r="A21" s="207">
        <v>8</v>
      </c>
      <c r="B21" s="208" t="str">
        <f>VLOOKUP(A21,Orçamento!$A$10:$P$3444,4,FALSE)</f>
        <v>RECOMPOSIÇÃO DE ESTRUTURA MADEIRA</v>
      </c>
      <c r="C21" s="209">
        <f>VLOOKUP($A21,Orçamento!$A$10:$P$3444,16,FALSE)</f>
        <v>0</v>
      </c>
      <c r="D21" s="205">
        <f>IFERROR(C21/Orçamento!$P$134,0)</f>
        <v>0</v>
      </c>
      <c r="E21" s="5"/>
      <c r="F21" s="5"/>
      <c r="G21" s="5"/>
      <c r="H21" s="5"/>
      <c r="I21" s="5"/>
      <c r="J21" s="5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spans="1:26" ht="11.25" customHeight="1">
      <c r="A22" s="206"/>
      <c r="B22" s="206"/>
      <c r="C22" s="206"/>
      <c r="D22" s="206"/>
      <c r="E22" s="5"/>
      <c r="F22" s="5"/>
      <c r="G22" s="5"/>
      <c r="H22" s="5"/>
      <c r="I22" s="5"/>
      <c r="J22" s="5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spans="1:26" ht="11.25" customHeight="1">
      <c r="A23" s="207">
        <v>9</v>
      </c>
      <c r="B23" s="208" t="str">
        <f>VLOOKUP(A23,Orçamento!$A$10:$P$3444,4,FALSE)</f>
        <v>PINTURA E LIMPEZA</v>
      </c>
      <c r="C23" s="209">
        <f>VLOOKUP($A23,Orçamento!$A$10:$P$3444,16,FALSE)</f>
        <v>0</v>
      </c>
      <c r="D23" s="205">
        <f>IFERROR(C23/Orçamento!$P$134,0)</f>
        <v>0</v>
      </c>
      <c r="E23" s="5"/>
      <c r="F23" s="5"/>
      <c r="G23" s="5"/>
      <c r="H23" s="5"/>
      <c r="I23" s="5"/>
      <c r="J23" s="5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spans="1:26" ht="11.25" customHeight="1">
      <c r="A24" s="206"/>
      <c r="B24" s="206"/>
      <c r="C24" s="206"/>
      <c r="D24" s="206"/>
      <c r="E24" s="5"/>
      <c r="F24" s="5"/>
      <c r="G24" s="5"/>
      <c r="H24" s="5"/>
      <c r="I24" s="5"/>
      <c r="J24" s="5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spans="1:26" ht="11.25" customHeight="1">
      <c r="A25" s="207">
        <v>10</v>
      </c>
      <c r="B25" s="208" t="str">
        <f>VLOOKUP(A25,Orçamento!$A$10:$P$3444,4,FALSE)</f>
        <v>CARGA, TRANSPORTE E MAQUINÁRIO</v>
      </c>
      <c r="C25" s="209">
        <f>VLOOKUP($A25,Orçamento!$A$10:$P$3444,16,FALSE)</f>
        <v>0</v>
      </c>
      <c r="D25" s="205">
        <f>IFERROR(C25/Orçamento!$P$134,0)</f>
        <v>0</v>
      </c>
      <c r="E25" s="5"/>
      <c r="F25" s="5"/>
      <c r="G25" s="5"/>
      <c r="H25" s="5"/>
      <c r="I25" s="5"/>
      <c r="J25" s="5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spans="1:26" ht="11.25" customHeight="1">
      <c r="A26" s="206"/>
      <c r="B26" s="206"/>
      <c r="C26" s="206"/>
      <c r="D26" s="206"/>
      <c r="E26" s="5"/>
      <c r="F26" s="5"/>
      <c r="G26" s="5"/>
      <c r="H26" s="5"/>
      <c r="I26" s="5"/>
      <c r="J26" s="5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spans="1:26" ht="11.25" customHeight="1">
      <c r="A27" s="207">
        <v>11</v>
      </c>
      <c r="B27" s="208" t="str">
        <f>VLOOKUP(A27,Orçamento!$A$10:$P$3444,4,FALSE)</f>
        <v>SUBSTITUIÇÃO DE JUNTA DE DILATAÇÃO</v>
      </c>
      <c r="C27" s="209">
        <f>VLOOKUP($A27,Orçamento!$A$10:$P$3444,16,FALSE)</f>
        <v>0</v>
      </c>
      <c r="D27" s="205">
        <f>IFERROR(C27/Orçamento!$P$134,0)</f>
        <v>0</v>
      </c>
      <c r="E27" s="5"/>
      <c r="F27" s="5"/>
      <c r="G27" s="5"/>
      <c r="H27" s="5"/>
      <c r="I27" s="5"/>
      <c r="J27" s="5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spans="1:26" ht="11.25" customHeight="1">
      <c r="A28" s="206"/>
      <c r="B28" s="206"/>
      <c r="C28" s="206"/>
      <c r="D28" s="206"/>
      <c r="E28" s="5"/>
      <c r="F28" s="5"/>
      <c r="G28" s="5"/>
      <c r="H28" s="5"/>
      <c r="I28" s="5"/>
      <c r="J28" s="5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spans="1:26" ht="22.5" customHeight="1">
      <c r="A29" s="220" t="s">
        <v>34</v>
      </c>
      <c r="B29" s="221"/>
      <c r="C29" s="12">
        <f>SUM(C7:C28)</f>
        <v>0</v>
      </c>
      <c r="D29" s="13">
        <f>SUM(D7:D28)</f>
        <v>0</v>
      </c>
      <c r="E29" s="5"/>
      <c r="F29" s="5"/>
      <c r="G29" s="5"/>
      <c r="H29" s="5"/>
      <c r="I29" s="5"/>
      <c r="J29" s="5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spans="1:26" ht="12.75" customHeight="1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spans="1:26" ht="12.75" customHeight="1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spans="1:26" ht="12.75" customHeight="1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spans="1:26" ht="12.75" customHeight="1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spans="1:26" ht="12.75" customHeight="1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spans="1:26" ht="12.75" customHeight="1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spans="1:26" ht="12.75" customHeight="1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spans="1:26" ht="12.75" customHeight="1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spans="1:26" ht="12.75" customHeight="1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spans="1:26" ht="12.75" customHeight="1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spans="1:26" ht="12.75" customHeight="1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spans="1:26" ht="12.75" customHeight="1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spans="1:26" ht="12.75" customHeight="1">
      <c r="A42" s="6"/>
      <c r="B42" s="6"/>
      <c r="C42" s="6"/>
      <c r="D42" s="6"/>
      <c r="E42" s="5"/>
      <c r="F42" s="5"/>
      <c r="G42" s="5"/>
      <c r="H42" s="5"/>
      <c r="I42" s="5"/>
      <c r="J42" s="5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</row>
    <row r="43" spans="1:26" ht="12.75" customHeight="1">
      <c r="A43" s="6"/>
      <c r="B43" s="6"/>
      <c r="C43" s="6"/>
      <c r="D43" s="6"/>
      <c r="E43" s="5"/>
      <c r="F43" s="5"/>
      <c r="G43" s="5"/>
      <c r="H43" s="5"/>
      <c r="I43" s="5"/>
      <c r="J43" s="5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</row>
    <row r="44" spans="1:26" ht="12.75" customHeight="1">
      <c r="A44" s="6"/>
      <c r="B44" s="6"/>
      <c r="C44" s="6"/>
      <c r="D44" s="6"/>
      <c r="E44" s="5"/>
      <c r="F44" s="5"/>
      <c r="G44" s="5"/>
      <c r="H44" s="5"/>
      <c r="I44" s="5"/>
      <c r="J44" s="5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</row>
    <row r="45" spans="1:26" ht="12.75" customHeight="1">
      <c r="A45" s="6"/>
      <c r="B45" s="6"/>
      <c r="C45" s="6"/>
      <c r="D45" s="6"/>
      <c r="E45" s="5"/>
      <c r="F45" s="5"/>
      <c r="G45" s="5"/>
      <c r="H45" s="5"/>
      <c r="I45" s="5"/>
      <c r="J45" s="5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 spans="1:26" ht="12.75" customHeight="1">
      <c r="A46" s="6"/>
      <c r="B46" s="6"/>
      <c r="C46" s="6"/>
      <c r="D46" s="6"/>
      <c r="E46" s="5"/>
      <c r="F46" s="5"/>
      <c r="G46" s="5"/>
      <c r="H46" s="5"/>
      <c r="I46" s="5"/>
      <c r="J46" s="5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</row>
    <row r="47" spans="1:26" ht="12.75" customHeight="1">
      <c r="A47" s="6"/>
      <c r="B47" s="6"/>
      <c r="C47" s="6"/>
      <c r="D47" s="6"/>
      <c r="E47" s="5"/>
      <c r="F47" s="5"/>
      <c r="G47" s="5"/>
      <c r="H47" s="5"/>
      <c r="I47" s="5"/>
      <c r="J47" s="5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 spans="1:26" ht="12.75" customHeight="1">
      <c r="A48" s="6"/>
      <c r="B48" s="6"/>
      <c r="C48" s="6"/>
      <c r="D48" s="6"/>
      <c r="E48" s="5"/>
      <c r="F48" s="5"/>
      <c r="G48" s="5"/>
      <c r="H48" s="5"/>
      <c r="I48" s="5"/>
      <c r="J48" s="5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</row>
    <row r="49" spans="1:26" ht="12.75" customHeight="1">
      <c r="A49" s="6"/>
      <c r="B49" s="6"/>
      <c r="C49" s="6"/>
      <c r="D49" s="6"/>
      <c r="E49" s="5"/>
      <c r="F49" s="5"/>
      <c r="G49" s="5"/>
      <c r="H49" s="5"/>
      <c r="I49" s="5"/>
      <c r="J49" s="5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</row>
    <row r="50" spans="1:26" ht="12.75" customHeight="1">
      <c r="A50" s="6"/>
      <c r="B50" s="6"/>
      <c r="C50" s="6"/>
      <c r="D50" s="6"/>
      <c r="E50" s="5"/>
      <c r="F50" s="5"/>
      <c r="G50" s="5"/>
      <c r="H50" s="5"/>
      <c r="I50" s="5"/>
      <c r="J50" s="5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</row>
    <row r="51" spans="1:26" ht="12.75" customHeight="1">
      <c r="A51" s="6"/>
      <c r="B51" s="6"/>
      <c r="C51" s="6"/>
      <c r="D51" s="6"/>
      <c r="E51" s="5"/>
      <c r="F51" s="5"/>
      <c r="G51" s="5"/>
      <c r="H51" s="5"/>
      <c r="I51" s="5"/>
      <c r="J51" s="5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</row>
    <row r="52" spans="1:26" ht="12.75" customHeight="1">
      <c r="A52" s="6"/>
      <c r="B52" s="6"/>
      <c r="C52" s="6"/>
      <c r="D52" s="6"/>
      <c r="E52" s="5"/>
      <c r="F52" s="5"/>
      <c r="G52" s="5"/>
      <c r="H52" s="5"/>
      <c r="I52" s="5"/>
      <c r="J52" s="5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</row>
    <row r="53" spans="1:26" ht="12.75" customHeight="1">
      <c r="A53" s="6"/>
      <c r="B53" s="6"/>
      <c r="C53" s="6"/>
      <c r="D53" s="6"/>
      <c r="E53" s="5"/>
      <c r="F53" s="5"/>
      <c r="G53" s="5"/>
      <c r="H53" s="5"/>
      <c r="I53" s="5"/>
      <c r="J53" s="5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</row>
    <row r="54" spans="1:26" ht="12.75" customHeight="1">
      <c r="A54" s="6"/>
      <c r="B54" s="6"/>
      <c r="C54" s="6"/>
      <c r="D54" s="6"/>
      <c r="E54" s="5"/>
      <c r="F54" s="5"/>
      <c r="G54" s="5"/>
      <c r="H54" s="5"/>
      <c r="I54" s="5"/>
      <c r="J54" s="5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</row>
    <row r="55" spans="1:26" ht="12.75" customHeight="1">
      <c r="A55" s="6"/>
      <c r="B55" s="6"/>
      <c r="C55" s="6"/>
      <c r="D55" s="6"/>
      <c r="E55" s="5"/>
      <c r="F55" s="5"/>
      <c r="G55" s="5"/>
      <c r="H55" s="5"/>
      <c r="I55" s="5"/>
      <c r="J55" s="5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</row>
    <row r="56" spans="1:26" ht="12.75" customHeight="1">
      <c r="A56" s="6"/>
      <c r="B56" s="6"/>
      <c r="C56" s="6"/>
      <c r="D56" s="6"/>
      <c r="E56" s="5"/>
      <c r="F56" s="5"/>
      <c r="G56" s="5"/>
      <c r="H56" s="5"/>
      <c r="I56" s="5"/>
      <c r="J56" s="5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</row>
    <row r="57" spans="1:26" ht="12.75" customHeight="1">
      <c r="A57" s="6"/>
      <c r="B57" s="6"/>
      <c r="C57" s="6"/>
      <c r="D57" s="6"/>
      <c r="E57" s="5"/>
      <c r="F57" s="5"/>
      <c r="G57" s="5"/>
      <c r="H57" s="5"/>
      <c r="I57" s="5"/>
      <c r="J57" s="5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</row>
    <row r="58" spans="1:26" ht="12.75" customHeight="1">
      <c r="A58" s="6"/>
      <c r="B58" s="6"/>
      <c r="C58" s="6"/>
      <c r="D58" s="6"/>
      <c r="E58" s="5"/>
      <c r="F58" s="5"/>
      <c r="G58" s="5"/>
      <c r="H58" s="5"/>
      <c r="I58" s="5"/>
      <c r="J58" s="5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</row>
    <row r="59" spans="1:26" ht="12.75" customHeight="1">
      <c r="A59" s="6"/>
      <c r="B59" s="6"/>
      <c r="C59" s="6"/>
      <c r="D59" s="6"/>
      <c r="E59" s="5"/>
      <c r="F59" s="5"/>
      <c r="G59" s="5"/>
      <c r="H59" s="5"/>
      <c r="I59" s="5"/>
      <c r="J59" s="5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</row>
    <row r="60" spans="1:26" ht="12.75" customHeight="1">
      <c r="A60" s="6"/>
      <c r="B60" s="6"/>
      <c r="C60" s="6"/>
      <c r="D60" s="6"/>
      <c r="E60" s="5"/>
      <c r="F60" s="5"/>
      <c r="G60" s="5"/>
      <c r="H60" s="5"/>
      <c r="I60" s="5"/>
      <c r="J60" s="5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</row>
    <row r="61" spans="1:26" ht="12.75" customHeight="1">
      <c r="A61" s="6"/>
      <c r="B61" s="6"/>
      <c r="C61" s="6"/>
      <c r="D61" s="6"/>
      <c r="E61" s="5"/>
      <c r="F61" s="5"/>
      <c r="G61" s="5"/>
      <c r="H61" s="5"/>
      <c r="I61" s="5"/>
      <c r="J61" s="5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</row>
    <row r="62" spans="1:26" ht="12.75" customHeight="1">
      <c r="A62" s="6"/>
      <c r="B62" s="6"/>
      <c r="C62" s="6"/>
      <c r="D62" s="6"/>
      <c r="E62" s="5"/>
      <c r="F62" s="5"/>
      <c r="G62" s="5"/>
      <c r="H62" s="5"/>
      <c r="I62" s="5"/>
      <c r="J62" s="5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</row>
    <row r="63" spans="1:26" ht="12.75" customHeight="1">
      <c r="A63" s="6"/>
      <c r="B63" s="6"/>
      <c r="C63" s="6"/>
      <c r="D63" s="6"/>
      <c r="E63" s="5"/>
      <c r="F63" s="5"/>
      <c r="G63" s="5"/>
      <c r="H63" s="5"/>
      <c r="I63" s="5"/>
      <c r="J63" s="5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</row>
    <row r="64" spans="1:26" ht="12.75" customHeight="1">
      <c r="A64" s="6"/>
      <c r="B64" s="6"/>
      <c r="C64" s="6"/>
      <c r="D64" s="6"/>
      <c r="E64" s="5"/>
      <c r="F64" s="5"/>
      <c r="G64" s="5"/>
      <c r="H64" s="5"/>
      <c r="I64" s="5"/>
      <c r="J64" s="5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</row>
    <row r="65" spans="1:26" ht="12.75" customHeight="1">
      <c r="A65" s="6"/>
      <c r="B65" s="6"/>
      <c r="C65" s="6"/>
      <c r="D65" s="6"/>
      <c r="E65" s="5"/>
      <c r="F65" s="5"/>
      <c r="G65" s="5"/>
      <c r="H65" s="5"/>
      <c r="I65" s="5"/>
      <c r="J65" s="5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</row>
    <row r="66" spans="1:26" ht="12.75" customHeight="1">
      <c r="A66" s="6"/>
      <c r="B66" s="6"/>
      <c r="C66" s="6"/>
      <c r="D66" s="6"/>
      <c r="E66" s="5"/>
      <c r="F66" s="5"/>
      <c r="G66" s="5"/>
      <c r="H66" s="5"/>
      <c r="I66" s="5"/>
      <c r="J66" s="5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</row>
    <row r="67" spans="1:26" ht="12.75" customHeight="1">
      <c r="A67" s="6"/>
      <c r="B67" s="6"/>
      <c r="C67" s="6"/>
      <c r="D67" s="6"/>
      <c r="E67" s="5"/>
      <c r="F67" s="5"/>
      <c r="G67" s="5"/>
      <c r="H67" s="5"/>
      <c r="I67" s="5"/>
      <c r="J67" s="5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</row>
    <row r="68" spans="1:26" ht="12.75" customHeight="1">
      <c r="A68" s="6"/>
      <c r="B68" s="6"/>
      <c r="C68" s="6"/>
      <c r="D68" s="6"/>
      <c r="E68" s="5"/>
      <c r="F68" s="5"/>
      <c r="G68" s="5"/>
      <c r="H68" s="5"/>
      <c r="I68" s="5"/>
      <c r="J68" s="5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</row>
    <row r="69" spans="1:26" ht="12.75" customHeight="1">
      <c r="A69" s="6"/>
      <c r="B69" s="6"/>
      <c r="C69" s="6"/>
      <c r="D69" s="6"/>
      <c r="E69" s="5"/>
      <c r="F69" s="5"/>
      <c r="G69" s="5"/>
      <c r="H69" s="5"/>
      <c r="I69" s="5"/>
      <c r="J69" s="5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</row>
    <row r="70" spans="1:26" ht="12.75" customHeight="1">
      <c r="A70" s="6"/>
      <c r="B70" s="6"/>
      <c r="C70" s="6"/>
      <c r="D70" s="6"/>
      <c r="E70" s="5"/>
      <c r="F70" s="5"/>
      <c r="G70" s="5"/>
      <c r="H70" s="5"/>
      <c r="I70" s="5"/>
      <c r="J70" s="5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</row>
    <row r="71" spans="1:26" ht="12.75" customHeight="1">
      <c r="A71" s="6"/>
      <c r="B71" s="6"/>
      <c r="C71" s="6"/>
      <c r="D71" s="6"/>
      <c r="E71" s="5"/>
      <c r="F71" s="5"/>
      <c r="G71" s="5"/>
      <c r="H71" s="5"/>
      <c r="I71" s="5"/>
      <c r="J71" s="5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</row>
    <row r="72" spans="1:26" ht="12.75" customHeight="1">
      <c r="A72" s="6"/>
      <c r="B72" s="6"/>
      <c r="C72" s="6"/>
      <c r="D72" s="6"/>
      <c r="E72" s="5"/>
      <c r="F72" s="5"/>
      <c r="G72" s="5"/>
      <c r="H72" s="5"/>
      <c r="I72" s="5"/>
      <c r="J72" s="5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</row>
    <row r="73" spans="1:26" ht="12.75" customHeight="1">
      <c r="A73" s="6"/>
      <c r="B73" s="6"/>
      <c r="C73" s="6"/>
      <c r="D73" s="6"/>
      <c r="E73" s="5"/>
      <c r="F73" s="5"/>
      <c r="G73" s="5"/>
      <c r="H73" s="5"/>
      <c r="I73" s="5"/>
      <c r="J73" s="5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</row>
    <row r="74" spans="1:26" ht="12.75" customHeight="1">
      <c r="A74" s="6"/>
      <c r="B74" s="6"/>
      <c r="C74" s="6"/>
      <c r="D74" s="6"/>
      <c r="E74" s="5"/>
      <c r="F74" s="5"/>
      <c r="G74" s="5"/>
      <c r="H74" s="5"/>
      <c r="I74" s="5"/>
      <c r="J74" s="5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</row>
    <row r="75" spans="1:26" ht="12.75" customHeight="1">
      <c r="A75" s="6"/>
      <c r="B75" s="6"/>
      <c r="C75" s="6"/>
      <c r="D75" s="6"/>
      <c r="E75" s="5"/>
      <c r="F75" s="5"/>
      <c r="G75" s="5"/>
      <c r="H75" s="5"/>
      <c r="I75" s="5"/>
      <c r="J75" s="5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</row>
    <row r="76" spans="1:26" ht="12.75" customHeight="1">
      <c r="A76" s="6"/>
      <c r="B76" s="6"/>
      <c r="C76" s="6"/>
      <c r="D76" s="6"/>
      <c r="E76" s="5"/>
      <c r="F76" s="5"/>
      <c r="G76" s="5"/>
      <c r="H76" s="5"/>
      <c r="I76" s="5"/>
      <c r="J76" s="5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</row>
    <row r="77" spans="1:26" ht="12.75" customHeight="1">
      <c r="A77" s="6"/>
      <c r="B77" s="6"/>
      <c r="C77" s="6"/>
      <c r="D77" s="6"/>
      <c r="E77" s="5"/>
      <c r="F77" s="5"/>
      <c r="G77" s="5"/>
      <c r="H77" s="5"/>
      <c r="I77" s="5"/>
      <c r="J77" s="5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</row>
    <row r="78" spans="1:26" ht="12.75" customHeight="1">
      <c r="A78" s="6"/>
      <c r="B78" s="6"/>
      <c r="C78" s="6"/>
      <c r="D78" s="6"/>
      <c r="E78" s="5"/>
      <c r="F78" s="5"/>
      <c r="G78" s="5"/>
      <c r="H78" s="5"/>
      <c r="I78" s="5"/>
      <c r="J78" s="5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</row>
    <row r="79" spans="1:26" ht="12.75" customHeight="1">
      <c r="A79" s="6"/>
      <c r="B79" s="6"/>
      <c r="C79" s="6"/>
      <c r="D79" s="6"/>
      <c r="E79" s="5"/>
      <c r="F79" s="5"/>
      <c r="G79" s="5"/>
      <c r="H79" s="5"/>
      <c r="I79" s="5"/>
      <c r="J79" s="5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</row>
    <row r="80" spans="1:26" ht="12.75" customHeight="1">
      <c r="A80" s="6"/>
      <c r="B80" s="6"/>
      <c r="C80" s="6"/>
      <c r="D80" s="6"/>
      <c r="E80" s="5"/>
      <c r="F80" s="5"/>
      <c r="G80" s="5"/>
      <c r="H80" s="5"/>
      <c r="I80" s="5"/>
      <c r="J80" s="5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</row>
    <row r="81" spans="1:26" ht="12.75" customHeight="1">
      <c r="A81" s="6"/>
      <c r="B81" s="6"/>
      <c r="C81" s="6"/>
      <c r="D81" s="6"/>
      <c r="E81" s="5"/>
      <c r="F81" s="5"/>
      <c r="G81" s="5"/>
      <c r="H81" s="5"/>
      <c r="I81" s="5"/>
      <c r="J81" s="5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</row>
    <row r="82" spans="1:26" ht="12.75" customHeight="1">
      <c r="A82" s="6"/>
      <c r="B82" s="6"/>
      <c r="C82" s="6"/>
      <c r="D82" s="6"/>
      <c r="E82" s="5"/>
      <c r="F82" s="5"/>
      <c r="G82" s="5"/>
      <c r="H82" s="5"/>
      <c r="I82" s="5"/>
      <c r="J82" s="5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</row>
    <row r="83" spans="1:26" ht="12.75" customHeight="1">
      <c r="A83" s="6"/>
      <c r="B83" s="6"/>
      <c r="C83" s="6"/>
      <c r="D83" s="6"/>
      <c r="E83" s="5"/>
      <c r="F83" s="5"/>
      <c r="G83" s="5"/>
      <c r="H83" s="5"/>
      <c r="I83" s="5"/>
      <c r="J83" s="5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</row>
    <row r="84" spans="1:26" ht="12.75" customHeight="1">
      <c r="A84" s="6"/>
      <c r="B84" s="6"/>
      <c r="C84" s="6"/>
      <c r="D84" s="6"/>
      <c r="E84" s="5"/>
      <c r="F84" s="5"/>
      <c r="G84" s="5"/>
      <c r="H84" s="5"/>
      <c r="I84" s="5"/>
      <c r="J84" s="5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</row>
    <row r="85" spans="1:26" ht="12.75" customHeight="1">
      <c r="A85" s="6"/>
      <c r="B85" s="6"/>
      <c r="C85" s="6"/>
      <c r="D85" s="6"/>
      <c r="E85" s="5"/>
      <c r="F85" s="5"/>
      <c r="G85" s="5"/>
      <c r="H85" s="5"/>
      <c r="I85" s="5"/>
      <c r="J85" s="5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</row>
    <row r="86" spans="1:26" ht="12.75" customHeight="1">
      <c r="A86" s="6"/>
      <c r="B86" s="6"/>
      <c r="C86" s="6"/>
      <c r="D86" s="6"/>
      <c r="E86" s="5"/>
      <c r="F86" s="5"/>
      <c r="G86" s="5"/>
      <c r="H86" s="5"/>
      <c r="I86" s="5"/>
      <c r="J86" s="5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</row>
    <row r="87" spans="1:26" ht="12.75" customHeight="1">
      <c r="A87" s="6"/>
      <c r="B87" s="6"/>
      <c r="C87" s="6"/>
      <c r="D87" s="6"/>
      <c r="E87" s="5"/>
      <c r="F87" s="5"/>
      <c r="G87" s="5"/>
      <c r="H87" s="5"/>
      <c r="I87" s="5"/>
      <c r="J87" s="5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</row>
    <row r="88" spans="1:26" ht="12.75" customHeight="1">
      <c r="A88" s="6"/>
      <c r="B88" s="6"/>
      <c r="C88" s="6"/>
      <c r="D88" s="6"/>
      <c r="E88" s="5"/>
      <c r="F88" s="5"/>
      <c r="G88" s="5"/>
      <c r="H88" s="5"/>
      <c r="I88" s="5"/>
      <c r="J88" s="5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</row>
    <row r="89" spans="1:26" ht="12.75" customHeight="1">
      <c r="A89" s="6"/>
      <c r="B89" s="6"/>
      <c r="C89" s="6"/>
      <c r="D89" s="6"/>
      <c r="E89" s="5"/>
      <c r="F89" s="5"/>
      <c r="G89" s="5"/>
      <c r="H89" s="5"/>
      <c r="I89" s="5"/>
      <c r="J89" s="5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</row>
    <row r="90" spans="1:26" ht="12.75" customHeight="1">
      <c r="A90" s="6"/>
      <c r="B90" s="6"/>
      <c r="C90" s="6"/>
      <c r="D90" s="6"/>
      <c r="E90" s="5"/>
      <c r="F90" s="5"/>
      <c r="G90" s="5"/>
      <c r="H90" s="5"/>
      <c r="I90" s="5"/>
      <c r="J90" s="5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</row>
    <row r="91" spans="1:26" ht="12.75" customHeight="1">
      <c r="A91" s="6"/>
      <c r="B91" s="6"/>
      <c r="C91" s="6"/>
      <c r="D91" s="6"/>
      <c r="E91" s="5"/>
      <c r="F91" s="5"/>
      <c r="G91" s="5"/>
      <c r="H91" s="5"/>
      <c r="I91" s="5"/>
      <c r="J91" s="5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</row>
    <row r="92" spans="1:26" ht="12.75" customHeight="1">
      <c r="A92" s="6"/>
      <c r="B92" s="6"/>
      <c r="C92" s="6"/>
      <c r="D92" s="6"/>
      <c r="E92" s="5"/>
      <c r="F92" s="5"/>
      <c r="G92" s="5"/>
      <c r="H92" s="5"/>
      <c r="I92" s="5"/>
      <c r="J92" s="5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</row>
    <row r="93" spans="1:26" ht="12.75" customHeight="1">
      <c r="A93" s="6"/>
      <c r="B93" s="6"/>
      <c r="C93" s="6"/>
      <c r="D93" s="6"/>
      <c r="E93" s="5"/>
      <c r="F93" s="5"/>
      <c r="G93" s="5"/>
      <c r="H93" s="5"/>
      <c r="I93" s="5"/>
      <c r="J93" s="5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</row>
    <row r="94" spans="1:26" ht="12.75" customHeight="1">
      <c r="A94" s="6"/>
      <c r="B94" s="6"/>
      <c r="C94" s="6"/>
      <c r="D94" s="6"/>
      <c r="E94" s="5"/>
      <c r="F94" s="5"/>
      <c r="G94" s="5"/>
      <c r="H94" s="5"/>
      <c r="I94" s="5"/>
      <c r="J94" s="5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</row>
    <row r="95" spans="1:26" ht="12.75" customHeight="1">
      <c r="A95" s="6"/>
      <c r="B95" s="6"/>
      <c r="C95" s="6"/>
      <c r="D95" s="6"/>
      <c r="E95" s="5"/>
      <c r="F95" s="5"/>
      <c r="G95" s="5"/>
      <c r="H95" s="5"/>
      <c r="I95" s="5"/>
      <c r="J95" s="5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</row>
    <row r="96" spans="1:26" ht="12.75" customHeight="1">
      <c r="A96" s="6"/>
      <c r="B96" s="6"/>
      <c r="C96" s="6"/>
      <c r="D96" s="6"/>
      <c r="E96" s="5"/>
      <c r="F96" s="5"/>
      <c r="G96" s="5"/>
      <c r="H96" s="5"/>
      <c r="I96" s="5"/>
      <c r="J96" s="5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</row>
    <row r="97" spans="1:26" ht="12.75" customHeight="1">
      <c r="A97" s="6"/>
      <c r="B97" s="6"/>
      <c r="C97" s="6"/>
      <c r="D97" s="6"/>
      <c r="E97" s="5"/>
      <c r="F97" s="5"/>
      <c r="G97" s="5"/>
      <c r="H97" s="5"/>
      <c r="I97" s="5"/>
      <c r="J97" s="5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</row>
    <row r="98" spans="1:26" ht="12.75" customHeight="1">
      <c r="A98" s="6"/>
      <c r="B98" s="6"/>
      <c r="C98" s="6"/>
      <c r="D98" s="6"/>
      <c r="E98" s="5"/>
      <c r="F98" s="5"/>
      <c r="G98" s="5"/>
      <c r="H98" s="5"/>
      <c r="I98" s="5"/>
      <c r="J98" s="5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</row>
    <row r="99" spans="1:26" ht="12.75" customHeight="1">
      <c r="A99" s="6"/>
      <c r="B99" s="6"/>
      <c r="C99" s="6"/>
      <c r="D99" s="6"/>
      <c r="E99" s="5"/>
      <c r="F99" s="5"/>
      <c r="G99" s="5"/>
      <c r="H99" s="5"/>
      <c r="I99" s="5"/>
      <c r="J99" s="5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</row>
    <row r="100" spans="1:26" ht="12.75" customHeight="1">
      <c r="A100" s="6"/>
      <c r="B100" s="6"/>
      <c r="C100" s="6"/>
      <c r="D100" s="6"/>
      <c r="E100" s="5"/>
      <c r="F100" s="5"/>
      <c r="G100" s="5"/>
      <c r="H100" s="5"/>
      <c r="I100" s="5"/>
      <c r="J100" s="5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</row>
    <row r="101" spans="1:26" ht="12.75" customHeight="1">
      <c r="A101" s="6"/>
      <c r="B101" s="6"/>
      <c r="C101" s="6"/>
      <c r="D101" s="6"/>
      <c r="E101" s="5"/>
      <c r="F101" s="5"/>
      <c r="G101" s="5"/>
      <c r="H101" s="5"/>
      <c r="I101" s="5"/>
      <c r="J101" s="5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</row>
    <row r="102" spans="1:26" ht="12.75" customHeight="1">
      <c r="A102" s="6"/>
      <c r="B102" s="6"/>
      <c r="C102" s="6"/>
      <c r="D102" s="6"/>
      <c r="E102" s="5"/>
      <c r="F102" s="5"/>
      <c r="G102" s="5"/>
      <c r="H102" s="5"/>
      <c r="I102" s="5"/>
      <c r="J102" s="5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</row>
    <row r="103" spans="1:26" ht="12.75" customHeight="1">
      <c r="A103" s="6"/>
      <c r="B103" s="6"/>
      <c r="C103" s="6"/>
      <c r="D103" s="6"/>
      <c r="E103" s="5"/>
      <c r="F103" s="5"/>
      <c r="G103" s="5"/>
      <c r="H103" s="5"/>
      <c r="I103" s="5"/>
      <c r="J103" s="5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</row>
    <row r="104" spans="1:26" ht="12.75" customHeight="1">
      <c r="A104" s="6"/>
      <c r="B104" s="6"/>
      <c r="C104" s="6"/>
      <c r="D104" s="6"/>
      <c r="E104" s="5"/>
      <c r="F104" s="5"/>
      <c r="G104" s="5"/>
      <c r="H104" s="5"/>
      <c r="I104" s="5"/>
      <c r="J104" s="5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</row>
    <row r="105" spans="1:26" ht="12.75" customHeight="1">
      <c r="A105" s="6"/>
      <c r="B105" s="6"/>
      <c r="C105" s="6"/>
      <c r="D105" s="6"/>
      <c r="E105" s="5"/>
      <c r="F105" s="5"/>
      <c r="G105" s="5"/>
      <c r="H105" s="5"/>
      <c r="I105" s="5"/>
      <c r="J105" s="5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</row>
    <row r="106" spans="1:26" ht="12.75" customHeight="1">
      <c r="A106" s="6"/>
      <c r="B106" s="6"/>
      <c r="C106" s="6"/>
      <c r="D106" s="6"/>
      <c r="E106" s="5"/>
      <c r="F106" s="5"/>
      <c r="G106" s="5"/>
      <c r="H106" s="5"/>
      <c r="I106" s="5"/>
      <c r="J106" s="5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</row>
    <row r="107" spans="1:26" ht="12.75" customHeight="1">
      <c r="A107" s="6"/>
      <c r="B107" s="6"/>
      <c r="C107" s="6"/>
      <c r="D107" s="6"/>
      <c r="E107" s="5"/>
      <c r="F107" s="5"/>
      <c r="G107" s="5"/>
      <c r="H107" s="5"/>
      <c r="I107" s="5"/>
      <c r="J107" s="5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</row>
    <row r="108" spans="1:26" ht="12.75" customHeight="1">
      <c r="A108" s="6"/>
      <c r="B108" s="6"/>
      <c r="C108" s="6"/>
      <c r="D108" s="6"/>
      <c r="E108" s="5"/>
      <c r="F108" s="5"/>
      <c r="G108" s="5"/>
      <c r="H108" s="5"/>
      <c r="I108" s="5"/>
      <c r="J108" s="5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</row>
    <row r="109" spans="1:26" ht="12.75" customHeight="1">
      <c r="A109" s="6"/>
      <c r="B109" s="6"/>
      <c r="C109" s="6"/>
      <c r="D109" s="6"/>
      <c r="E109" s="5"/>
      <c r="F109" s="5"/>
      <c r="G109" s="5"/>
      <c r="H109" s="5"/>
      <c r="I109" s="5"/>
      <c r="J109" s="5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</row>
    <row r="110" spans="1:26" ht="12.75" customHeight="1">
      <c r="A110" s="6"/>
      <c r="B110" s="6"/>
      <c r="C110" s="6"/>
      <c r="D110" s="6"/>
      <c r="E110" s="5"/>
      <c r="F110" s="5"/>
      <c r="G110" s="5"/>
      <c r="H110" s="5"/>
      <c r="I110" s="5"/>
      <c r="J110" s="5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</row>
    <row r="111" spans="1:26" ht="12.75" customHeight="1">
      <c r="A111" s="6"/>
      <c r="B111" s="6"/>
      <c r="C111" s="6"/>
      <c r="D111" s="6"/>
      <c r="E111" s="5"/>
      <c r="F111" s="5"/>
      <c r="G111" s="5"/>
      <c r="H111" s="5"/>
      <c r="I111" s="5"/>
      <c r="J111" s="5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</row>
    <row r="112" spans="1:26" ht="12.75" customHeight="1">
      <c r="A112" s="6"/>
      <c r="B112" s="6"/>
      <c r="C112" s="6"/>
      <c r="D112" s="6"/>
      <c r="E112" s="5"/>
      <c r="F112" s="5"/>
      <c r="G112" s="5"/>
      <c r="H112" s="5"/>
      <c r="I112" s="5"/>
      <c r="J112" s="5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</row>
    <row r="113" spans="1:26" ht="12.75" customHeight="1">
      <c r="A113" s="6"/>
      <c r="B113" s="6"/>
      <c r="C113" s="6"/>
      <c r="D113" s="6"/>
      <c r="E113" s="5"/>
      <c r="F113" s="5"/>
      <c r="G113" s="5"/>
      <c r="H113" s="5"/>
      <c r="I113" s="5"/>
      <c r="J113" s="5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</row>
    <row r="114" spans="1:26" ht="12.75" customHeight="1">
      <c r="A114" s="6"/>
      <c r="B114" s="6"/>
      <c r="C114" s="6"/>
      <c r="D114" s="6"/>
      <c r="E114" s="5"/>
      <c r="F114" s="5"/>
      <c r="G114" s="5"/>
      <c r="H114" s="5"/>
      <c r="I114" s="5"/>
      <c r="J114" s="5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</row>
    <row r="115" spans="1:26" ht="12.75" customHeight="1">
      <c r="A115" s="6"/>
      <c r="B115" s="6"/>
      <c r="C115" s="6"/>
      <c r="D115" s="6"/>
      <c r="E115" s="5"/>
      <c r="F115" s="5"/>
      <c r="G115" s="5"/>
      <c r="H115" s="5"/>
      <c r="I115" s="5"/>
      <c r="J115" s="5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</row>
    <row r="116" spans="1:26" ht="12.75" customHeight="1">
      <c r="A116" s="6"/>
      <c r="B116" s="6"/>
      <c r="C116" s="6"/>
      <c r="D116" s="6"/>
      <c r="E116" s="5"/>
      <c r="F116" s="5"/>
      <c r="G116" s="5"/>
      <c r="H116" s="5"/>
      <c r="I116" s="5"/>
      <c r="J116" s="5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</row>
    <row r="117" spans="1:26" ht="12.75" customHeight="1">
      <c r="A117" s="6"/>
      <c r="B117" s="6"/>
      <c r="C117" s="6"/>
      <c r="D117" s="6"/>
      <c r="E117" s="5"/>
      <c r="F117" s="5"/>
      <c r="G117" s="5"/>
      <c r="H117" s="5"/>
      <c r="I117" s="5"/>
      <c r="J117" s="5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</row>
    <row r="118" spans="1:26" ht="12.75" customHeight="1">
      <c r="A118" s="6"/>
      <c r="B118" s="6"/>
      <c r="C118" s="6"/>
      <c r="D118" s="6"/>
      <c r="E118" s="5"/>
      <c r="F118" s="5"/>
      <c r="G118" s="5"/>
      <c r="H118" s="5"/>
      <c r="I118" s="5"/>
      <c r="J118" s="5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</row>
    <row r="119" spans="1:26" ht="12.75" customHeight="1">
      <c r="A119" s="6"/>
      <c r="B119" s="6"/>
      <c r="C119" s="6"/>
      <c r="D119" s="6"/>
      <c r="E119" s="5"/>
      <c r="F119" s="5"/>
      <c r="G119" s="5"/>
      <c r="H119" s="5"/>
      <c r="I119" s="5"/>
      <c r="J119" s="5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</row>
    <row r="120" spans="1:26" ht="12.75" customHeight="1">
      <c r="A120" s="6"/>
      <c r="B120" s="6"/>
      <c r="C120" s="6"/>
      <c r="D120" s="6"/>
      <c r="E120" s="5"/>
      <c r="F120" s="5"/>
      <c r="G120" s="5"/>
      <c r="H120" s="5"/>
      <c r="I120" s="5"/>
      <c r="J120" s="5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</row>
    <row r="121" spans="1:26" ht="12.75" customHeight="1">
      <c r="A121" s="6"/>
      <c r="B121" s="6"/>
      <c r="C121" s="6"/>
      <c r="D121" s="6"/>
      <c r="E121" s="5"/>
      <c r="F121" s="5"/>
      <c r="G121" s="5"/>
      <c r="H121" s="5"/>
      <c r="I121" s="5"/>
      <c r="J121" s="5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</row>
    <row r="122" spans="1:26" ht="12.75" customHeight="1">
      <c r="A122" s="6"/>
      <c r="B122" s="6"/>
      <c r="C122" s="6"/>
      <c r="D122" s="6"/>
      <c r="E122" s="5"/>
      <c r="F122" s="5"/>
      <c r="G122" s="5"/>
      <c r="H122" s="5"/>
      <c r="I122" s="5"/>
      <c r="J122" s="5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</row>
    <row r="123" spans="1:26" ht="12.75" customHeight="1">
      <c r="A123" s="6"/>
      <c r="B123" s="6"/>
      <c r="C123" s="6"/>
      <c r="D123" s="6"/>
      <c r="E123" s="5"/>
      <c r="F123" s="5"/>
      <c r="G123" s="5"/>
      <c r="H123" s="5"/>
      <c r="I123" s="5"/>
      <c r="J123" s="5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</row>
    <row r="124" spans="1:26" ht="12.75" customHeight="1">
      <c r="A124" s="6"/>
      <c r="B124" s="6"/>
      <c r="C124" s="6"/>
      <c r="D124" s="6"/>
      <c r="E124" s="5"/>
      <c r="F124" s="5"/>
      <c r="G124" s="5"/>
      <c r="H124" s="5"/>
      <c r="I124" s="5"/>
      <c r="J124" s="5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</row>
    <row r="125" spans="1:26" ht="12.75" customHeight="1">
      <c r="A125" s="6"/>
      <c r="B125" s="6"/>
      <c r="C125" s="6"/>
      <c r="D125" s="6"/>
      <c r="E125" s="5"/>
      <c r="F125" s="5"/>
      <c r="G125" s="5"/>
      <c r="H125" s="5"/>
      <c r="I125" s="5"/>
      <c r="J125" s="5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</row>
    <row r="126" spans="1:26" ht="12.75" customHeight="1">
      <c r="A126" s="6"/>
      <c r="B126" s="6"/>
      <c r="C126" s="6"/>
      <c r="D126" s="6"/>
      <c r="E126" s="5"/>
      <c r="F126" s="5"/>
      <c r="G126" s="5"/>
      <c r="H126" s="5"/>
      <c r="I126" s="5"/>
      <c r="J126" s="5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</row>
    <row r="127" spans="1:26" ht="12.75" customHeight="1">
      <c r="A127" s="6"/>
      <c r="B127" s="6"/>
      <c r="C127" s="6"/>
      <c r="D127" s="6"/>
      <c r="E127" s="5"/>
      <c r="F127" s="5"/>
      <c r="G127" s="5"/>
      <c r="H127" s="5"/>
      <c r="I127" s="5"/>
      <c r="J127" s="5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</row>
    <row r="128" spans="1:26" ht="12.75" customHeight="1">
      <c r="A128" s="6"/>
      <c r="B128" s="6"/>
      <c r="C128" s="6"/>
      <c r="D128" s="6"/>
      <c r="E128" s="5"/>
      <c r="F128" s="5"/>
      <c r="G128" s="5"/>
      <c r="H128" s="5"/>
      <c r="I128" s="5"/>
      <c r="J128" s="5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</row>
    <row r="129" spans="1:26" ht="12.75" customHeight="1">
      <c r="A129" s="6"/>
      <c r="B129" s="6"/>
      <c r="C129" s="6"/>
      <c r="D129" s="6"/>
      <c r="E129" s="5"/>
      <c r="F129" s="5"/>
      <c r="G129" s="5"/>
      <c r="H129" s="5"/>
      <c r="I129" s="5"/>
      <c r="J129" s="5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</row>
    <row r="130" spans="1:26" ht="12.75" customHeight="1">
      <c r="A130" s="6"/>
      <c r="B130" s="6"/>
      <c r="C130" s="6"/>
      <c r="D130" s="6"/>
      <c r="E130" s="5"/>
      <c r="F130" s="5"/>
      <c r="G130" s="5"/>
      <c r="H130" s="5"/>
      <c r="I130" s="5"/>
      <c r="J130" s="5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</row>
    <row r="131" spans="1:26" ht="12.75" customHeight="1">
      <c r="A131" s="6"/>
      <c r="B131" s="6"/>
      <c r="C131" s="6"/>
      <c r="D131" s="6"/>
      <c r="E131" s="5"/>
      <c r="F131" s="5"/>
      <c r="G131" s="5"/>
      <c r="H131" s="5"/>
      <c r="I131" s="5"/>
      <c r="J131" s="5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</row>
    <row r="132" spans="1:26" ht="12.75" customHeight="1">
      <c r="A132" s="6"/>
      <c r="B132" s="6"/>
      <c r="C132" s="6"/>
      <c r="D132" s="6"/>
      <c r="E132" s="5"/>
      <c r="F132" s="5"/>
      <c r="G132" s="5"/>
      <c r="H132" s="5"/>
      <c r="I132" s="5"/>
      <c r="J132" s="5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</row>
    <row r="133" spans="1:26" ht="12.75" customHeight="1">
      <c r="A133" s="6"/>
      <c r="B133" s="6"/>
      <c r="C133" s="6"/>
      <c r="D133" s="6"/>
      <c r="E133" s="5"/>
      <c r="F133" s="5"/>
      <c r="G133" s="5"/>
      <c r="H133" s="5"/>
      <c r="I133" s="5"/>
      <c r="J133" s="5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</row>
    <row r="134" spans="1:26" ht="12.75" customHeight="1">
      <c r="A134" s="6"/>
      <c r="B134" s="6"/>
      <c r="C134" s="6"/>
      <c r="D134" s="6"/>
      <c r="E134" s="5"/>
      <c r="F134" s="5"/>
      <c r="G134" s="5"/>
      <c r="H134" s="5"/>
      <c r="I134" s="5"/>
      <c r="J134" s="5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</row>
    <row r="135" spans="1:26" ht="12.75" customHeight="1">
      <c r="A135" s="6"/>
      <c r="B135" s="6"/>
      <c r="C135" s="6"/>
      <c r="D135" s="6"/>
      <c r="E135" s="5"/>
      <c r="F135" s="5"/>
      <c r="G135" s="5"/>
      <c r="H135" s="5"/>
      <c r="I135" s="5"/>
      <c r="J135" s="5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</row>
    <row r="136" spans="1:26" ht="12.75" customHeight="1">
      <c r="A136" s="6"/>
      <c r="B136" s="6"/>
      <c r="C136" s="6"/>
      <c r="D136" s="6"/>
      <c r="E136" s="5"/>
      <c r="F136" s="5"/>
      <c r="G136" s="5"/>
      <c r="H136" s="5"/>
      <c r="I136" s="5"/>
      <c r="J136" s="5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</row>
    <row r="137" spans="1:26" ht="12.75" customHeight="1">
      <c r="A137" s="6"/>
      <c r="B137" s="6"/>
      <c r="C137" s="6"/>
      <c r="D137" s="6"/>
      <c r="E137" s="5"/>
      <c r="F137" s="5"/>
      <c r="G137" s="5"/>
      <c r="H137" s="5"/>
      <c r="I137" s="5"/>
      <c r="J137" s="5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</row>
    <row r="138" spans="1:26" ht="12.75" customHeight="1">
      <c r="A138" s="6"/>
      <c r="B138" s="6"/>
      <c r="C138" s="6"/>
      <c r="D138" s="6"/>
      <c r="E138" s="5"/>
      <c r="F138" s="5"/>
      <c r="G138" s="5"/>
      <c r="H138" s="5"/>
      <c r="I138" s="5"/>
      <c r="J138" s="5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</row>
    <row r="139" spans="1:26" ht="12.75" customHeight="1">
      <c r="A139" s="6"/>
      <c r="B139" s="6"/>
      <c r="C139" s="6"/>
      <c r="D139" s="6"/>
      <c r="E139" s="5"/>
      <c r="F139" s="5"/>
      <c r="G139" s="5"/>
      <c r="H139" s="5"/>
      <c r="I139" s="5"/>
      <c r="J139" s="5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</row>
    <row r="140" spans="1:26" ht="12.75" customHeight="1">
      <c r="A140" s="6"/>
      <c r="B140" s="6"/>
      <c r="C140" s="6"/>
      <c r="D140" s="6"/>
      <c r="E140" s="5"/>
      <c r="F140" s="5"/>
      <c r="G140" s="5"/>
      <c r="H140" s="5"/>
      <c r="I140" s="5"/>
      <c r="J140" s="5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</row>
    <row r="141" spans="1:26" ht="12.75" customHeight="1">
      <c r="A141" s="6"/>
      <c r="B141" s="6"/>
      <c r="C141" s="6"/>
      <c r="D141" s="6"/>
      <c r="E141" s="5"/>
      <c r="F141" s="5"/>
      <c r="G141" s="5"/>
      <c r="H141" s="5"/>
      <c r="I141" s="5"/>
      <c r="J141" s="5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</row>
    <row r="142" spans="1:26" ht="12.75" customHeight="1">
      <c r="A142" s="6"/>
      <c r="B142" s="6"/>
      <c r="C142" s="6"/>
      <c r="D142" s="6"/>
      <c r="E142" s="5"/>
      <c r="F142" s="5"/>
      <c r="G142" s="5"/>
      <c r="H142" s="5"/>
      <c r="I142" s="5"/>
      <c r="J142" s="5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</row>
    <row r="143" spans="1:26" ht="12.75" customHeight="1">
      <c r="A143" s="6"/>
      <c r="B143" s="6"/>
      <c r="C143" s="6"/>
      <c r="D143" s="6"/>
      <c r="E143" s="5"/>
      <c r="F143" s="5"/>
      <c r="G143" s="5"/>
      <c r="H143" s="5"/>
      <c r="I143" s="5"/>
      <c r="J143" s="5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</row>
    <row r="144" spans="1:26" ht="12.75" customHeight="1">
      <c r="A144" s="6"/>
      <c r="B144" s="6"/>
      <c r="C144" s="6"/>
      <c r="D144" s="6"/>
      <c r="E144" s="5"/>
      <c r="F144" s="5"/>
      <c r="G144" s="5"/>
      <c r="H144" s="5"/>
      <c r="I144" s="5"/>
      <c r="J144" s="5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</row>
    <row r="145" spans="1:26" ht="12.75" customHeight="1">
      <c r="A145" s="6"/>
      <c r="B145" s="6"/>
      <c r="C145" s="6"/>
      <c r="D145" s="6"/>
      <c r="E145" s="5"/>
      <c r="F145" s="5"/>
      <c r="G145" s="5"/>
      <c r="H145" s="5"/>
      <c r="I145" s="5"/>
      <c r="J145" s="5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</row>
    <row r="146" spans="1:26" ht="12.75" customHeight="1">
      <c r="A146" s="6"/>
      <c r="B146" s="6"/>
      <c r="C146" s="6"/>
      <c r="D146" s="6"/>
      <c r="E146" s="5"/>
      <c r="F146" s="5"/>
      <c r="G146" s="5"/>
      <c r="H146" s="5"/>
      <c r="I146" s="5"/>
      <c r="J146" s="5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</row>
    <row r="147" spans="1:26" ht="12.75" customHeight="1">
      <c r="A147" s="6"/>
      <c r="B147" s="6"/>
      <c r="C147" s="6"/>
      <c r="D147" s="6"/>
      <c r="E147" s="5"/>
      <c r="F147" s="5"/>
      <c r="G147" s="5"/>
      <c r="H147" s="5"/>
      <c r="I147" s="5"/>
      <c r="J147" s="5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</row>
    <row r="148" spans="1:26" ht="12.75" customHeight="1">
      <c r="A148" s="6"/>
      <c r="B148" s="6"/>
      <c r="C148" s="6"/>
      <c r="D148" s="6"/>
      <c r="E148" s="5"/>
      <c r="F148" s="5"/>
      <c r="G148" s="5"/>
      <c r="H148" s="5"/>
      <c r="I148" s="5"/>
      <c r="J148" s="5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</row>
    <row r="149" spans="1:26" ht="12.75" customHeight="1">
      <c r="A149" s="6"/>
      <c r="B149" s="6"/>
      <c r="C149" s="6"/>
      <c r="D149" s="6"/>
      <c r="E149" s="5"/>
      <c r="F149" s="5"/>
      <c r="G149" s="5"/>
      <c r="H149" s="5"/>
      <c r="I149" s="5"/>
      <c r="J149" s="5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</row>
    <row r="150" spans="1:26" ht="12.75" customHeight="1">
      <c r="A150" s="6"/>
      <c r="B150" s="6"/>
      <c r="C150" s="6"/>
      <c r="D150" s="6"/>
      <c r="E150" s="5"/>
      <c r="F150" s="5"/>
      <c r="G150" s="5"/>
      <c r="H150" s="5"/>
      <c r="I150" s="5"/>
      <c r="J150" s="5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</row>
    <row r="151" spans="1:26" ht="12.75" customHeight="1">
      <c r="A151" s="6"/>
      <c r="B151" s="6"/>
      <c r="C151" s="6"/>
      <c r="D151" s="6"/>
      <c r="E151" s="5"/>
      <c r="F151" s="5"/>
      <c r="G151" s="5"/>
      <c r="H151" s="5"/>
      <c r="I151" s="5"/>
      <c r="J151" s="5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</row>
    <row r="152" spans="1:26" ht="12.75" customHeight="1">
      <c r="A152" s="6"/>
      <c r="B152" s="6"/>
      <c r="C152" s="6"/>
      <c r="D152" s="6"/>
      <c r="E152" s="5"/>
      <c r="F152" s="5"/>
      <c r="G152" s="5"/>
      <c r="H152" s="5"/>
      <c r="I152" s="5"/>
      <c r="J152" s="5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</row>
    <row r="153" spans="1:26" ht="12.75" customHeight="1">
      <c r="A153" s="6"/>
      <c r="B153" s="6"/>
      <c r="C153" s="6"/>
      <c r="D153" s="6"/>
      <c r="E153" s="5"/>
      <c r="F153" s="5"/>
      <c r="G153" s="5"/>
      <c r="H153" s="5"/>
      <c r="I153" s="5"/>
      <c r="J153" s="5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</row>
    <row r="154" spans="1:26" ht="12.75" customHeight="1">
      <c r="A154" s="6"/>
      <c r="B154" s="6"/>
      <c r="C154" s="6"/>
      <c r="D154" s="6"/>
      <c r="E154" s="5"/>
      <c r="F154" s="5"/>
      <c r="G154" s="5"/>
      <c r="H154" s="5"/>
      <c r="I154" s="5"/>
      <c r="J154" s="5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</row>
    <row r="155" spans="1:26" ht="12.75" customHeight="1">
      <c r="A155" s="6"/>
      <c r="B155" s="6"/>
      <c r="C155" s="6"/>
      <c r="D155" s="6"/>
      <c r="E155" s="5"/>
      <c r="F155" s="5"/>
      <c r="G155" s="5"/>
      <c r="H155" s="5"/>
      <c r="I155" s="5"/>
      <c r="J155" s="5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</row>
    <row r="156" spans="1:26" ht="12.75" customHeight="1">
      <c r="A156" s="6"/>
      <c r="B156" s="6"/>
      <c r="C156" s="6"/>
      <c r="D156" s="6"/>
      <c r="E156" s="5"/>
      <c r="F156" s="5"/>
      <c r="G156" s="5"/>
      <c r="H156" s="5"/>
      <c r="I156" s="5"/>
      <c r="J156" s="5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</row>
    <row r="157" spans="1:26" ht="12.75" customHeight="1">
      <c r="A157" s="6"/>
      <c r="B157" s="6"/>
      <c r="C157" s="6"/>
      <c r="D157" s="6"/>
      <c r="E157" s="5"/>
      <c r="F157" s="5"/>
      <c r="G157" s="5"/>
      <c r="H157" s="5"/>
      <c r="I157" s="5"/>
      <c r="J157" s="5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</row>
    <row r="158" spans="1:26" ht="12.75" customHeight="1">
      <c r="A158" s="6"/>
      <c r="B158" s="6"/>
      <c r="C158" s="6"/>
      <c r="D158" s="6"/>
      <c r="E158" s="5"/>
      <c r="F158" s="5"/>
      <c r="G158" s="5"/>
      <c r="H158" s="5"/>
      <c r="I158" s="5"/>
      <c r="J158" s="5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</row>
    <row r="159" spans="1:26" ht="12.75" customHeight="1">
      <c r="A159" s="6"/>
      <c r="B159" s="6"/>
      <c r="C159" s="6"/>
      <c r="D159" s="6"/>
      <c r="E159" s="5"/>
      <c r="F159" s="5"/>
      <c r="G159" s="5"/>
      <c r="H159" s="5"/>
      <c r="I159" s="5"/>
      <c r="J159" s="5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</row>
    <row r="160" spans="1:26" ht="12.75" customHeight="1">
      <c r="A160" s="6"/>
      <c r="B160" s="6"/>
      <c r="C160" s="6"/>
      <c r="D160" s="6"/>
      <c r="E160" s="5"/>
      <c r="F160" s="5"/>
      <c r="G160" s="5"/>
      <c r="H160" s="5"/>
      <c r="I160" s="5"/>
      <c r="J160" s="5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</row>
    <row r="161" spans="1:26" ht="12.75" customHeight="1">
      <c r="A161" s="6"/>
      <c r="B161" s="6"/>
      <c r="C161" s="6"/>
      <c r="D161" s="6"/>
      <c r="E161" s="5"/>
      <c r="F161" s="5"/>
      <c r="G161" s="5"/>
      <c r="H161" s="5"/>
      <c r="I161" s="5"/>
      <c r="J161" s="5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</row>
    <row r="162" spans="1:26" ht="12.75" customHeight="1">
      <c r="A162" s="6"/>
      <c r="B162" s="6"/>
      <c r="C162" s="6"/>
      <c r="D162" s="6"/>
      <c r="E162" s="5"/>
      <c r="F162" s="5"/>
      <c r="G162" s="5"/>
      <c r="H162" s="5"/>
      <c r="I162" s="5"/>
      <c r="J162" s="5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</row>
    <row r="163" spans="1:26" ht="12.75" customHeight="1">
      <c r="A163" s="6"/>
      <c r="B163" s="6"/>
      <c r="C163" s="6"/>
      <c r="D163" s="6"/>
      <c r="E163" s="5"/>
      <c r="F163" s="5"/>
      <c r="G163" s="5"/>
      <c r="H163" s="5"/>
      <c r="I163" s="5"/>
      <c r="J163" s="5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</row>
    <row r="164" spans="1:26" ht="12.75" customHeight="1">
      <c r="A164" s="6"/>
      <c r="B164" s="6"/>
      <c r="C164" s="6"/>
      <c r="D164" s="6"/>
      <c r="E164" s="5"/>
      <c r="F164" s="5"/>
      <c r="G164" s="5"/>
      <c r="H164" s="5"/>
      <c r="I164" s="5"/>
      <c r="J164" s="5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</row>
    <row r="165" spans="1:26" ht="12.75" customHeight="1">
      <c r="A165" s="6"/>
      <c r="B165" s="6"/>
      <c r="C165" s="6"/>
      <c r="D165" s="6"/>
      <c r="E165" s="5"/>
      <c r="F165" s="5"/>
      <c r="G165" s="5"/>
      <c r="H165" s="5"/>
      <c r="I165" s="5"/>
      <c r="J165" s="5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</row>
    <row r="166" spans="1:26" ht="12.75" customHeight="1">
      <c r="A166" s="6"/>
      <c r="B166" s="6"/>
      <c r="C166" s="6"/>
      <c r="D166" s="6"/>
      <c r="E166" s="5"/>
      <c r="F166" s="5"/>
      <c r="G166" s="5"/>
      <c r="H166" s="5"/>
      <c r="I166" s="5"/>
      <c r="J166" s="5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</row>
    <row r="167" spans="1:26" ht="12.75" customHeight="1">
      <c r="A167" s="6"/>
      <c r="B167" s="6"/>
      <c r="C167" s="6"/>
      <c r="D167" s="6"/>
      <c r="E167" s="5"/>
      <c r="F167" s="5"/>
      <c r="G167" s="5"/>
      <c r="H167" s="5"/>
      <c r="I167" s="5"/>
      <c r="J167" s="5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</row>
    <row r="168" spans="1:26" ht="12.75" customHeight="1">
      <c r="A168" s="6"/>
      <c r="B168" s="6"/>
      <c r="C168" s="6"/>
      <c r="D168" s="6"/>
      <c r="E168" s="5"/>
      <c r="F168" s="5"/>
      <c r="G168" s="5"/>
      <c r="H168" s="5"/>
      <c r="I168" s="5"/>
      <c r="J168" s="5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</row>
    <row r="169" spans="1:26" ht="12.75" customHeight="1">
      <c r="A169" s="6"/>
      <c r="B169" s="6"/>
      <c r="C169" s="6"/>
      <c r="D169" s="6"/>
      <c r="E169" s="5"/>
      <c r="F169" s="5"/>
      <c r="G169" s="5"/>
      <c r="H169" s="5"/>
      <c r="I169" s="5"/>
      <c r="J169" s="5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</row>
    <row r="170" spans="1:26" ht="12.75" customHeight="1">
      <c r="A170" s="6"/>
      <c r="B170" s="6"/>
      <c r="C170" s="6"/>
      <c r="D170" s="6"/>
      <c r="E170" s="5"/>
      <c r="F170" s="5"/>
      <c r="G170" s="5"/>
      <c r="H170" s="5"/>
      <c r="I170" s="5"/>
      <c r="J170" s="5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</row>
    <row r="171" spans="1:26" ht="12.75" customHeight="1">
      <c r="A171" s="6"/>
      <c r="B171" s="6"/>
      <c r="C171" s="6"/>
      <c r="D171" s="6"/>
      <c r="E171" s="5"/>
      <c r="F171" s="5"/>
      <c r="G171" s="5"/>
      <c r="H171" s="5"/>
      <c r="I171" s="5"/>
      <c r="J171" s="5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</row>
    <row r="172" spans="1:26" ht="12.75" customHeight="1">
      <c r="A172" s="6"/>
      <c r="B172" s="6"/>
      <c r="C172" s="6"/>
      <c r="D172" s="6"/>
      <c r="E172" s="5"/>
      <c r="F172" s="5"/>
      <c r="G172" s="5"/>
      <c r="H172" s="5"/>
      <c r="I172" s="5"/>
      <c r="J172" s="5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</row>
    <row r="173" spans="1:26" ht="12.75" customHeight="1">
      <c r="A173" s="6"/>
      <c r="B173" s="6"/>
      <c r="C173" s="6"/>
      <c r="D173" s="6"/>
      <c r="E173" s="5"/>
      <c r="F173" s="5"/>
      <c r="G173" s="5"/>
      <c r="H173" s="5"/>
      <c r="I173" s="5"/>
      <c r="J173" s="5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</row>
    <row r="174" spans="1:26" ht="12.75" customHeight="1">
      <c r="A174" s="6"/>
      <c r="B174" s="6"/>
      <c r="C174" s="6"/>
      <c r="D174" s="6"/>
      <c r="E174" s="5"/>
      <c r="F174" s="5"/>
      <c r="G174" s="5"/>
      <c r="H174" s="5"/>
      <c r="I174" s="5"/>
      <c r="J174" s="5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</row>
    <row r="175" spans="1:26" ht="12.75" customHeight="1">
      <c r="A175" s="6"/>
      <c r="B175" s="6"/>
      <c r="C175" s="6"/>
      <c r="D175" s="6"/>
      <c r="E175" s="5"/>
      <c r="F175" s="5"/>
      <c r="G175" s="5"/>
      <c r="H175" s="5"/>
      <c r="I175" s="5"/>
      <c r="J175" s="5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</row>
    <row r="176" spans="1:26" ht="12.75" customHeight="1">
      <c r="A176" s="6"/>
      <c r="B176" s="6"/>
      <c r="C176" s="6"/>
      <c r="D176" s="6"/>
      <c r="E176" s="5"/>
      <c r="F176" s="5"/>
      <c r="G176" s="5"/>
      <c r="H176" s="5"/>
      <c r="I176" s="5"/>
      <c r="J176" s="5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</row>
    <row r="177" spans="1:26" ht="12.75" customHeight="1">
      <c r="A177" s="6"/>
      <c r="B177" s="6"/>
      <c r="C177" s="6"/>
      <c r="D177" s="6"/>
      <c r="E177" s="5"/>
      <c r="F177" s="5"/>
      <c r="G177" s="5"/>
      <c r="H177" s="5"/>
      <c r="I177" s="5"/>
      <c r="J177" s="5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</row>
    <row r="178" spans="1:26" ht="12.75" customHeight="1">
      <c r="A178" s="6"/>
      <c r="B178" s="6"/>
      <c r="C178" s="6"/>
      <c r="D178" s="6"/>
      <c r="E178" s="5"/>
      <c r="F178" s="5"/>
      <c r="G178" s="5"/>
      <c r="H178" s="5"/>
      <c r="I178" s="5"/>
      <c r="J178" s="5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</row>
    <row r="179" spans="1:26" ht="12.75" customHeight="1">
      <c r="A179" s="6"/>
      <c r="B179" s="6"/>
      <c r="C179" s="6"/>
      <c r="D179" s="6"/>
      <c r="E179" s="5"/>
      <c r="F179" s="5"/>
      <c r="G179" s="5"/>
      <c r="H179" s="5"/>
      <c r="I179" s="5"/>
      <c r="J179" s="5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</row>
    <row r="180" spans="1:26" ht="12.75" customHeight="1">
      <c r="A180" s="6"/>
      <c r="B180" s="6"/>
      <c r="C180" s="6"/>
      <c r="D180" s="6"/>
      <c r="E180" s="5"/>
      <c r="F180" s="5"/>
      <c r="G180" s="5"/>
      <c r="H180" s="5"/>
      <c r="I180" s="5"/>
      <c r="J180" s="5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</row>
    <row r="181" spans="1:26" ht="12.75" customHeight="1">
      <c r="A181" s="6"/>
      <c r="B181" s="6"/>
      <c r="C181" s="6"/>
      <c r="D181" s="6"/>
      <c r="E181" s="5"/>
      <c r="F181" s="5"/>
      <c r="G181" s="5"/>
      <c r="H181" s="5"/>
      <c r="I181" s="5"/>
      <c r="J181" s="5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</row>
    <row r="182" spans="1:26" ht="12.75" customHeight="1">
      <c r="A182" s="6"/>
      <c r="B182" s="6"/>
      <c r="C182" s="6"/>
      <c r="D182" s="6"/>
      <c r="E182" s="5"/>
      <c r="F182" s="5"/>
      <c r="G182" s="5"/>
      <c r="H182" s="5"/>
      <c r="I182" s="5"/>
      <c r="J182" s="5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</row>
    <row r="183" spans="1:26" ht="12.75" customHeight="1">
      <c r="A183" s="6"/>
      <c r="B183" s="6"/>
      <c r="C183" s="6"/>
      <c r="D183" s="6"/>
      <c r="E183" s="5"/>
      <c r="F183" s="5"/>
      <c r="G183" s="5"/>
      <c r="H183" s="5"/>
      <c r="I183" s="5"/>
      <c r="J183" s="5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</row>
    <row r="184" spans="1:26" ht="12.75" customHeight="1">
      <c r="A184" s="6"/>
      <c r="B184" s="6"/>
      <c r="C184" s="6"/>
      <c r="D184" s="6"/>
      <c r="E184" s="5"/>
      <c r="F184" s="5"/>
      <c r="G184" s="5"/>
      <c r="H184" s="5"/>
      <c r="I184" s="5"/>
      <c r="J184" s="5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</row>
    <row r="185" spans="1:26" ht="12.75" customHeight="1">
      <c r="A185" s="6"/>
      <c r="B185" s="6"/>
      <c r="C185" s="6"/>
      <c r="D185" s="6"/>
      <c r="E185" s="5"/>
      <c r="F185" s="5"/>
      <c r="G185" s="5"/>
      <c r="H185" s="5"/>
      <c r="I185" s="5"/>
      <c r="J185" s="5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</row>
    <row r="186" spans="1:26" ht="12.75" customHeight="1">
      <c r="A186" s="6"/>
      <c r="B186" s="6"/>
      <c r="C186" s="6"/>
      <c r="D186" s="6"/>
      <c r="E186" s="5"/>
      <c r="F186" s="5"/>
      <c r="G186" s="5"/>
      <c r="H186" s="5"/>
      <c r="I186" s="5"/>
      <c r="J186" s="5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</row>
    <row r="187" spans="1:26" ht="12.75" customHeight="1">
      <c r="A187" s="6"/>
      <c r="B187" s="6"/>
      <c r="C187" s="6"/>
      <c r="D187" s="6"/>
      <c r="E187" s="5"/>
      <c r="F187" s="5"/>
      <c r="G187" s="5"/>
      <c r="H187" s="5"/>
      <c r="I187" s="5"/>
      <c r="J187" s="5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</row>
    <row r="188" spans="1:26" ht="12.75" customHeight="1">
      <c r="A188" s="6"/>
      <c r="B188" s="6"/>
      <c r="C188" s="6"/>
      <c r="D188" s="6"/>
      <c r="E188" s="5"/>
      <c r="F188" s="5"/>
      <c r="G188" s="5"/>
      <c r="H188" s="5"/>
      <c r="I188" s="5"/>
      <c r="J188" s="5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</row>
    <row r="189" spans="1:26" ht="12.75" customHeight="1">
      <c r="A189" s="6"/>
      <c r="B189" s="6"/>
      <c r="C189" s="6"/>
      <c r="D189" s="6"/>
      <c r="E189" s="5"/>
      <c r="F189" s="5"/>
      <c r="G189" s="5"/>
      <c r="H189" s="5"/>
      <c r="I189" s="5"/>
      <c r="J189" s="5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</row>
    <row r="190" spans="1:26" ht="12.75" customHeight="1">
      <c r="A190" s="6"/>
      <c r="B190" s="6"/>
      <c r="C190" s="6"/>
      <c r="D190" s="6"/>
      <c r="E190" s="5"/>
      <c r="F190" s="5"/>
      <c r="G190" s="5"/>
      <c r="H190" s="5"/>
      <c r="I190" s="5"/>
      <c r="J190" s="5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</row>
    <row r="191" spans="1:26" ht="12.75" customHeight="1">
      <c r="A191" s="6"/>
      <c r="B191" s="6"/>
      <c r="C191" s="6"/>
      <c r="D191" s="6"/>
      <c r="E191" s="5"/>
      <c r="F191" s="5"/>
      <c r="G191" s="5"/>
      <c r="H191" s="5"/>
      <c r="I191" s="5"/>
      <c r="J191" s="5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</row>
    <row r="192" spans="1:26" ht="12.75" customHeight="1">
      <c r="A192" s="6"/>
      <c r="B192" s="6"/>
      <c r="C192" s="6"/>
      <c r="D192" s="6"/>
      <c r="E192" s="5"/>
      <c r="F192" s="5"/>
      <c r="G192" s="5"/>
      <c r="H192" s="5"/>
      <c r="I192" s="5"/>
      <c r="J192" s="5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</row>
    <row r="193" spans="1:26" ht="12.75" customHeight="1">
      <c r="A193" s="6"/>
      <c r="B193" s="6"/>
      <c r="C193" s="6"/>
      <c r="D193" s="6"/>
      <c r="E193" s="5"/>
      <c r="F193" s="5"/>
      <c r="G193" s="5"/>
      <c r="H193" s="5"/>
      <c r="I193" s="5"/>
      <c r="J193" s="5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</row>
    <row r="194" spans="1:26" ht="12.75" customHeight="1">
      <c r="A194" s="6"/>
      <c r="B194" s="6"/>
      <c r="C194" s="6"/>
      <c r="D194" s="6"/>
      <c r="E194" s="5"/>
      <c r="F194" s="5"/>
      <c r="G194" s="5"/>
      <c r="H194" s="5"/>
      <c r="I194" s="5"/>
      <c r="J194" s="5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</row>
    <row r="195" spans="1:26" ht="12.75" customHeight="1">
      <c r="A195" s="6"/>
      <c r="B195" s="6"/>
      <c r="C195" s="6"/>
      <c r="D195" s="6"/>
      <c r="E195" s="5"/>
      <c r="F195" s="5"/>
      <c r="G195" s="5"/>
      <c r="H195" s="5"/>
      <c r="I195" s="5"/>
      <c r="J195" s="5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</row>
    <row r="196" spans="1:26" ht="12.75" customHeight="1">
      <c r="A196" s="6"/>
      <c r="B196" s="6"/>
      <c r="C196" s="6"/>
      <c r="D196" s="6"/>
      <c r="E196" s="5"/>
      <c r="F196" s="5"/>
      <c r="G196" s="5"/>
      <c r="H196" s="5"/>
      <c r="I196" s="5"/>
      <c r="J196" s="5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</row>
    <row r="197" spans="1:26" ht="12.75" customHeight="1">
      <c r="A197" s="6"/>
      <c r="B197" s="6"/>
      <c r="C197" s="6"/>
      <c r="D197" s="6"/>
      <c r="E197" s="5"/>
      <c r="F197" s="5"/>
      <c r="G197" s="5"/>
      <c r="H197" s="5"/>
      <c r="I197" s="5"/>
      <c r="J197" s="5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</row>
    <row r="198" spans="1:26" ht="12.75" customHeight="1">
      <c r="A198" s="6"/>
      <c r="B198" s="6"/>
      <c r="C198" s="6"/>
      <c r="D198" s="6"/>
      <c r="E198" s="5"/>
      <c r="F198" s="5"/>
      <c r="G198" s="5"/>
      <c r="H198" s="5"/>
      <c r="I198" s="5"/>
      <c r="J198" s="5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</row>
    <row r="199" spans="1:26" ht="12.75" customHeight="1">
      <c r="A199" s="6"/>
      <c r="B199" s="6"/>
      <c r="C199" s="6"/>
      <c r="D199" s="6"/>
      <c r="E199" s="5"/>
      <c r="F199" s="5"/>
      <c r="G199" s="5"/>
      <c r="H199" s="5"/>
      <c r="I199" s="5"/>
      <c r="J199" s="5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</row>
    <row r="200" spans="1:26" ht="12.75" customHeight="1">
      <c r="A200" s="6"/>
      <c r="B200" s="6"/>
      <c r="C200" s="6"/>
      <c r="D200" s="6"/>
      <c r="E200" s="5"/>
      <c r="F200" s="5"/>
      <c r="G200" s="5"/>
      <c r="H200" s="5"/>
      <c r="I200" s="5"/>
      <c r="J200" s="5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</row>
    <row r="201" spans="1:26" ht="12.75" customHeight="1">
      <c r="A201" s="6"/>
      <c r="B201" s="6"/>
      <c r="C201" s="6"/>
      <c r="D201" s="6"/>
      <c r="E201" s="5"/>
      <c r="F201" s="5"/>
      <c r="G201" s="5"/>
      <c r="H201" s="5"/>
      <c r="I201" s="5"/>
      <c r="J201" s="5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</row>
    <row r="202" spans="1:26" ht="12.75" customHeight="1">
      <c r="A202" s="6"/>
      <c r="B202" s="6"/>
      <c r="C202" s="6"/>
      <c r="D202" s="6"/>
      <c r="E202" s="5"/>
      <c r="F202" s="5"/>
      <c r="G202" s="5"/>
      <c r="H202" s="5"/>
      <c r="I202" s="5"/>
      <c r="J202" s="5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</row>
    <row r="203" spans="1:26" ht="12.75" customHeight="1">
      <c r="A203" s="6"/>
      <c r="B203" s="6"/>
      <c r="C203" s="6"/>
      <c r="D203" s="6"/>
      <c r="E203" s="5"/>
      <c r="F203" s="5"/>
      <c r="G203" s="5"/>
      <c r="H203" s="5"/>
      <c r="I203" s="5"/>
      <c r="J203" s="5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</row>
    <row r="204" spans="1:26" ht="12.75" customHeight="1">
      <c r="A204" s="6"/>
      <c r="B204" s="6"/>
      <c r="C204" s="6"/>
      <c r="D204" s="6"/>
      <c r="E204" s="5"/>
      <c r="F204" s="5"/>
      <c r="G204" s="5"/>
      <c r="H204" s="5"/>
      <c r="I204" s="5"/>
      <c r="J204" s="5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</row>
    <row r="205" spans="1:26" ht="12.75" customHeight="1">
      <c r="A205" s="6"/>
      <c r="B205" s="6"/>
      <c r="C205" s="6"/>
      <c r="D205" s="6"/>
      <c r="E205" s="5"/>
      <c r="F205" s="5"/>
      <c r="G205" s="5"/>
      <c r="H205" s="5"/>
      <c r="I205" s="5"/>
      <c r="J205" s="5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</row>
    <row r="206" spans="1:26" ht="12.75" customHeight="1">
      <c r="A206" s="6"/>
      <c r="B206" s="6"/>
      <c r="C206" s="6"/>
      <c r="D206" s="6"/>
      <c r="E206" s="5"/>
      <c r="F206" s="5"/>
      <c r="G206" s="5"/>
      <c r="H206" s="5"/>
      <c r="I206" s="5"/>
      <c r="J206" s="5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</row>
    <row r="207" spans="1:26" ht="12.75" customHeight="1">
      <c r="A207" s="6"/>
      <c r="B207" s="6"/>
      <c r="C207" s="6"/>
      <c r="D207" s="6"/>
      <c r="E207" s="5"/>
      <c r="F207" s="5"/>
      <c r="G207" s="5"/>
      <c r="H207" s="5"/>
      <c r="I207" s="5"/>
      <c r="J207" s="5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</row>
    <row r="208" spans="1:26" ht="12.75" customHeight="1">
      <c r="A208" s="6"/>
      <c r="B208" s="6"/>
      <c r="C208" s="6"/>
      <c r="D208" s="6"/>
      <c r="E208" s="5"/>
      <c r="F208" s="5"/>
      <c r="G208" s="5"/>
      <c r="H208" s="5"/>
      <c r="I208" s="5"/>
      <c r="J208" s="5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</row>
    <row r="209" spans="1:26" ht="12.75" customHeight="1">
      <c r="A209" s="6"/>
      <c r="B209" s="6"/>
      <c r="C209" s="6"/>
      <c r="D209" s="6"/>
      <c r="E209" s="5"/>
      <c r="F209" s="5"/>
      <c r="G209" s="5"/>
      <c r="H209" s="5"/>
      <c r="I209" s="5"/>
      <c r="J209" s="5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</row>
    <row r="210" spans="1:26" ht="12.75" customHeight="1">
      <c r="A210" s="6"/>
      <c r="B210" s="6"/>
      <c r="C210" s="6"/>
      <c r="D210" s="6"/>
      <c r="E210" s="5"/>
      <c r="F210" s="5"/>
      <c r="G210" s="5"/>
      <c r="H210" s="5"/>
      <c r="I210" s="5"/>
      <c r="J210" s="5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</row>
    <row r="211" spans="1:26" ht="12.75" customHeight="1">
      <c r="A211" s="6"/>
      <c r="B211" s="6"/>
      <c r="C211" s="6"/>
      <c r="D211" s="6"/>
      <c r="E211" s="5"/>
      <c r="F211" s="5"/>
      <c r="G211" s="5"/>
      <c r="H211" s="5"/>
      <c r="I211" s="5"/>
      <c r="J211" s="5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</row>
    <row r="212" spans="1:26" ht="12.75" customHeight="1">
      <c r="A212" s="6"/>
      <c r="B212" s="6"/>
      <c r="C212" s="6"/>
      <c r="D212" s="6"/>
      <c r="E212" s="5"/>
      <c r="F212" s="5"/>
      <c r="G212" s="5"/>
      <c r="H212" s="5"/>
      <c r="I212" s="5"/>
      <c r="J212" s="5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</row>
    <row r="213" spans="1:26" ht="12.75" customHeight="1">
      <c r="A213" s="6"/>
      <c r="B213" s="6"/>
      <c r="C213" s="6"/>
      <c r="D213" s="6"/>
      <c r="E213" s="5"/>
      <c r="F213" s="5"/>
      <c r="G213" s="5"/>
      <c r="H213" s="5"/>
      <c r="I213" s="5"/>
      <c r="J213" s="5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</row>
    <row r="214" spans="1:26" ht="12.75" customHeight="1">
      <c r="A214" s="6"/>
      <c r="B214" s="6"/>
      <c r="C214" s="6"/>
      <c r="D214" s="6"/>
      <c r="E214" s="5"/>
      <c r="F214" s="5"/>
      <c r="G214" s="5"/>
      <c r="H214" s="5"/>
      <c r="I214" s="5"/>
      <c r="J214" s="5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</row>
    <row r="215" spans="1:26" ht="12.75" customHeight="1">
      <c r="A215" s="6"/>
      <c r="B215" s="6"/>
      <c r="C215" s="6"/>
      <c r="D215" s="6"/>
      <c r="E215" s="5"/>
      <c r="F215" s="5"/>
      <c r="G215" s="5"/>
      <c r="H215" s="5"/>
      <c r="I215" s="5"/>
      <c r="J215" s="5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</row>
    <row r="216" spans="1:26" ht="12.75" customHeight="1">
      <c r="A216" s="6"/>
      <c r="B216" s="6"/>
      <c r="C216" s="6"/>
      <c r="D216" s="6"/>
      <c r="E216" s="5"/>
      <c r="F216" s="5"/>
      <c r="G216" s="5"/>
      <c r="H216" s="5"/>
      <c r="I216" s="5"/>
      <c r="J216" s="5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</row>
    <row r="217" spans="1:26" ht="12.75" customHeight="1">
      <c r="A217" s="6"/>
      <c r="B217" s="6"/>
      <c r="C217" s="6"/>
      <c r="D217" s="6"/>
      <c r="E217" s="5"/>
      <c r="F217" s="5"/>
      <c r="G217" s="5"/>
      <c r="H217" s="5"/>
      <c r="I217" s="5"/>
      <c r="J217" s="5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</row>
    <row r="218" spans="1:26" ht="12.75" customHeight="1">
      <c r="A218" s="6"/>
      <c r="B218" s="6"/>
      <c r="C218" s="6"/>
      <c r="D218" s="6"/>
      <c r="E218" s="5"/>
      <c r="F218" s="5"/>
      <c r="G218" s="5"/>
      <c r="H218" s="5"/>
      <c r="I218" s="5"/>
      <c r="J218" s="5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</row>
    <row r="219" spans="1:26" ht="12.75" customHeight="1">
      <c r="A219" s="6"/>
      <c r="B219" s="6"/>
      <c r="C219" s="6"/>
      <c r="D219" s="6"/>
      <c r="E219" s="5"/>
      <c r="F219" s="5"/>
      <c r="G219" s="5"/>
      <c r="H219" s="5"/>
      <c r="I219" s="5"/>
      <c r="J219" s="5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</row>
    <row r="220" spans="1:26" ht="12.75" customHeight="1">
      <c r="A220" s="6"/>
      <c r="B220" s="6"/>
      <c r="C220" s="6"/>
      <c r="D220" s="6"/>
      <c r="E220" s="5"/>
      <c r="F220" s="5"/>
      <c r="G220" s="5"/>
      <c r="H220" s="5"/>
      <c r="I220" s="5"/>
      <c r="J220" s="5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</row>
    <row r="221" spans="1:26" ht="12.75" customHeight="1">
      <c r="A221" s="6"/>
      <c r="B221" s="6"/>
      <c r="C221" s="6"/>
      <c r="D221" s="6"/>
      <c r="E221" s="5"/>
      <c r="F221" s="5"/>
      <c r="G221" s="5"/>
      <c r="H221" s="5"/>
      <c r="I221" s="5"/>
      <c r="J221" s="5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</row>
    <row r="222" spans="1:26" ht="12.75" customHeight="1">
      <c r="A222" s="6"/>
      <c r="B222" s="6"/>
      <c r="C222" s="6"/>
      <c r="D222" s="6"/>
      <c r="E222" s="5"/>
      <c r="F222" s="5"/>
      <c r="G222" s="5"/>
      <c r="H222" s="5"/>
      <c r="I222" s="5"/>
      <c r="J222" s="5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</row>
    <row r="223" spans="1:26" ht="12.75" customHeight="1">
      <c r="A223" s="6"/>
      <c r="B223" s="6"/>
      <c r="C223" s="6"/>
      <c r="D223" s="6"/>
      <c r="E223" s="5"/>
      <c r="F223" s="5"/>
      <c r="G223" s="5"/>
      <c r="H223" s="5"/>
      <c r="I223" s="5"/>
      <c r="J223" s="5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</row>
    <row r="224" spans="1:26" ht="12.75" customHeight="1">
      <c r="A224" s="6"/>
      <c r="B224" s="6"/>
      <c r="C224" s="6"/>
      <c r="D224" s="6"/>
      <c r="E224" s="5"/>
      <c r="F224" s="5"/>
      <c r="G224" s="5"/>
      <c r="H224" s="5"/>
      <c r="I224" s="5"/>
      <c r="J224" s="5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</row>
    <row r="225" spans="1:26" ht="12.75" customHeight="1">
      <c r="A225" s="6"/>
      <c r="B225" s="6"/>
      <c r="C225" s="6"/>
      <c r="D225" s="6"/>
      <c r="E225" s="5"/>
      <c r="F225" s="5"/>
      <c r="G225" s="5"/>
      <c r="H225" s="5"/>
      <c r="I225" s="5"/>
      <c r="J225" s="5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</row>
    <row r="226" spans="1:26" ht="12.75" customHeight="1">
      <c r="A226" s="6"/>
      <c r="B226" s="6"/>
      <c r="C226" s="6"/>
      <c r="D226" s="6"/>
      <c r="E226" s="5"/>
      <c r="F226" s="5"/>
      <c r="G226" s="5"/>
      <c r="H226" s="5"/>
      <c r="I226" s="5"/>
      <c r="J226" s="5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</row>
    <row r="227" spans="1:26" ht="12.75" customHeight="1">
      <c r="A227" s="6"/>
      <c r="B227" s="6"/>
      <c r="C227" s="6"/>
      <c r="D227" s="6"/>
      <c r="E227" s="5"/>
      <c r="F227" s="5"/>
      <c r="G227" s="5"/>
      <c r="H227" s="5"/>
      <c r="I227" s="5"/>
      <c r="J227" s="5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</row>
    <row r="228" spans="1:26" ht="12.75" customHeight="1">
      <c r="A228" s="6"/>
      <c r="B228" s="6"/>
      <c r="C228" s="6"/>
      <c r="D228" s="6"/>
      <c r="E228" s="5"/>
      <c r="F228" s="5"/>
      <c r="G228" s="5"/>
      <c r="H228" s="5"/>
      <c r="I228" s="5"/>
      <c r="J228" s="5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</row>
    <row r="229" spans="1:26" ht="12.75" customHeight="1">
      <c r="A229" s="6"/>
      <c r="B229" s="6"/>
      <c r="C229" s="6"/>
      <c r="D229" s="6"/>
      <c r="E229" s="5"/>
      <c r="F229" s="5"/>
      <c r="G229" s="5"/>
      <c r="H229" s="5"/>
      <c r="I229" s="5"/>
      <c r="J229" s="5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</row>
    <row r="230" spans="1:26" ht="12.75" customHeight="1">
      <c r="A230" s="6"/>
      <c r="B230" s="6"/>
      <c r="C230" s="6"/>
      <c r="D230" s="6"/>
      <c r="E230" s="5"/>
      <c r="F230" s="5"/>
      <c r="G230" s="5"/>
      <c r="H230" s="5"/>
      <c r="I230" s="5"/>
      <c r="J230" s="5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</row>
    <row r="231" spans="1:26" ht="12.75" customHeight="1">
      <c r="A231" s="6"/>
      <c r="B231" s="6"/>
      <c r="C231" s="6"/>
      <c r="D231" s="6"/>
      <c r="E231" s="5"/>
      <c r="F231" s="5"/>
      <c r="G231" s="5"/>
      <c r="H231" s="5"/>
      <c r="I231" s="5"/>
      <c r="J231" s="5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</row>
    <row r="232" spans="1:26" ht="12.75" customHeight="1">
      <c r="A232" s="6"/>
      <c r="B232" s="6"/>
      <c r="C232" s="6"/>
      <c r="D232" s="6"/>
      <c r="E232" s="5"/>
      <c r="F232" s="5"/>
      <c r="G232" s="5"/>
      <c r="H232" s="5"/>
      <c r="I232" s="5"/>
      <c r="J232" s="5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</row>
    <row r="233" spans="1:26" ht="12.75" customHeight="1">
      <c r="A233" s="6"/>
      <c r="B233" s="6"/>
      <c r="C233" s="6"/>
      <c r="D233" s="6"/>
      <c r="E233" s="5"/>
      <c r="F233" s="5"/>
      <c r="G233" s="5"/>
      <c r="H233" s="5"/>
      <c r="I233" s="5"/>
      <c r="J233" s="5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</row>
    <row r="234" spans="1:26" ht="12.75" customHeight="1">
      <c r="A234" s="6"/>
      <c r="B234" s="6"/>
      <c r="C234" s="6"/>
      <c r="D234" s="6"/>
      <c r="E234" s="5"/>
      <c r="F234" s="5"/>
      <c r="G234" s="5"/>
      <c r="H234" s="5"/>
      <c r="I234" s="5"/>
      <c r="J234" s="5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</row>
    <row r="235" spans="1:26" ht="12.75" customHeight="1">
      <c r="A235" s="6"/>
      <c r="B235" s="6"/>
      <c r="C235" s="6"/>
      <c r="D235" s="6"/>
      <c r="E235" s="5"/>
      <c r="F235" s="5"/>
      <c r="G235" s="5"/>
      <c r="H235" s="5"/>
      <c r="I235" s="5"/>
      <c r="J235" s="5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</row>
    <row r="236" spans="1:26" ht="12.75" customHeight="1">
      <c r="A236" s="6"/>
      <c r="B236" s="6"/>
      <c r="C236" s="6"/>
      <c r="D236" s="6"/>
      <c r="E236" s="5"/>
      <c r="F236" s="5"/>
      <c r="G236" s="5"/>
      <c r="H236" s="5"/>
      <c r="I236" s="5"/>
      <c r="J236" s="5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</row>
    <row r="237" spans="1:26" ht="12.75" customHeight="1">
      <c r="A237" s="6"/>
      <c r="B237" s="6"/>
      <c r="C237" s="6"/>
      <c r="D237" s="6"/>
      <c r="E237" s="5"/>
      <c r="F237" s="5"/>
      <c r="G237" s="5"/>
      <c r="H237" s="5"/>
      <c r="I237" s="5"/>
      <c r="J237" s="5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</row>
    <row r="238" spans="1:26" ht="12.75" customHeight="1">
      <c r="A238" s="6"/>
      <c r="B238" s="6"/>
      <c r="C238" s="6"/>
      <c r="D238" s="6"/>
      <c r="E238" s="5"/>
      <c r="F238" s="5"/>
      <c r="G238" s="5"/>
      <c r="H238" s="5"/>
      <c r="I238" s="5"/>
      <c r="J238" s="5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</row>
    <row r="239" spans="1:26" ht="12.75" customHeight="1">
      <c r="A239" s="6"/>
      <c r="B239" s="6"/>
      <c r="C239" s="6"/>
      <c r="D239" s="6"/>
      <c r="E239" s="5"/>
      <c r="F239" s="5"/>
      <c r="G239" s="5"/>
      <c r="H239" s="5"/>
      <c r="I239" s="5"/>
      <c r="J239" s="5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</row>
    <row r="240" spans="1:26" ht="12.75" customHeight="1">
      <c r="A240" s="6"/>
      <c r="B240" s="6"/>
      <c r="C240" s="6"/>
      <c r="D240" s="6"/>
      <c r="E240" s="5"/>
      <c r="F240" s="5"/>
      <c r="G240" s="5"/>
      <c r="H240" s="5"/>
      <c r="I240" s="5"/>
      <c r="J240" s="5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</row>
    <row r="241" spans="1:26" ht="12.75" customHeight="1">
      <c r="A241" s="6"/>
      <c r="B241" s="6"/>
      <c r="C241" s="6"/>
      <c r="D241" s="6"/>
      <c r="E241" s="5"/>
      <c r="F241" s="5"/>
      <c r="G241" s="5"/>
      <c r="H241" s="5"/>
      <c r="I241" s="5"/>
      <c r="J241" s="5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</row>
    <row r="242" spans="1:26" ht="12.75" customHeight="1">
      <c r="A242" s="6"/>
      <c r="B242" s="6"/>
      <c r="C242" s="6"/>
      <c r="D242" s="6"/>
      <c r="E242" s="5"/>
      <c r="F242" s="5"/>
      <c r="G242" s="5"/>
      <c r="H242" s="5"/>
      <c r="I242" s="5"/>
      <c r="J242" s="5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</row>
    <row r="243" spans="1:26" ht="12.75" customHeight="1">
      <c r="A243" s="6"/>
      <c r="B243" s="6"/>
      <c r="C243" s="6"/>
      <c r="D243" s="6"/>
      <c r="E243" s="5"/>
      <c r="F243" s="5"/>
      <c r="G243" s="5"/>
      <c r="H243" s="5"/>
      <c r="I243" s="5"/>
      <c r="J243" s="5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</row>
    <row r="244" spans="1:26" ht="12.75" customHeight="1">
      <c r="A244" s="6"/>
      <c r="B244" s="6"/>
      <c r="C244" s="6"/>
      <c r="D244" s="6"/>
      <c r="E244" s="5"/>
      <c r="F244" s="5"/>
      <c r="G244" s="5"/>
      <c r="H244" s="5"/>
      <c r="I244" s="5"/>
      <c r="J244" s="5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</row>
    <row r="245" spans="1:26" ht="12.75" customHeight="1">
      <c r="A245" s="6"/>
      <c r="B245" s="6"/>
      <c r="C245" s="6"/>
      <c r="D245" s="6"/>
      <c r="E245" s="5"/>
      <c r="F245" s="5"/>
      <c r="G245" s="5"/>
      <c r="H245" s="5"/>
      <c r="I245" s="5"/>
      <c r="J245" s="5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</row>
    <row r="246" spans="1:26" ht="12.75" customHeight="1">
      <c r="A246" s="6"/>
      <c r="B246" s="6"/>
      <c r="C246" s="6"/>
      <c r="D246" s="6"/>
      <c r="E246" s="5"/>
      <c r="F246" s="5"/>
      <c r="G246" s="5"/>
      <c r="H246" s="5"/>
      <c r="I246" s="5"/>
      <c r="J246" s="5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</row>
    <row r="247" spans="1:26" ht="12.75" customHeight="1">
      <c r="A247" s="6"/>
      <c r="B247" s="6"/>
      <c r="C247" s="6"/>
      <c r="D247" s="6"/>
      <c r="E247" s="5"/>
      <c r="F247" s="5"/>
      <c r="G247" s="5"/>
      <c r="H247" s="5"/>
      <c r="I247" s="5"/>
      <c r="J247" s="5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</row>
    <row r="248" spans="1:26" ht="12.75" customHeight="1">
      <c r="A248" s="6"/>
      <c r="B248" s="6"/>
      <c r="C248" s="6"/>
      <c r="D248" s="6"/>
      <c r="E248" s="5"/>
      <c r="F248" s="5"/>
      <c r="G248" s="5"/>
      <c r="H248" s="5"/>
      <c r="I248" s="5"/>
      <c r="J248" s="5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</row>
    <row r="249" spans="1:26" ht="12.75" customHeight="1">
      <c r="A249" s="6"/>
      <c r="B249" s="6"/>
      <c r="C249" s="6"/>
      <c r="D249" s="6"/>
      <c r="E249" s="5"/>
      <c r="F249" s="5"/>
      <c r="G249" s="5"/>
      <c r="H249" s="5"/>
      <c r="I249" s="5"/>
      <c r="J249" s="5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</row>
    <row r="250" spans="1:26" ht="12.75" customHeight="1">
      <c r="A250" s="6"/>
      <c r="B250" s="6"/>
      <c r="C250" s="6"/>
      <c r="D250" s="6"/>
      <c r="E250" s="5"/>
      <c r="F250" s="5"/>
      <c r="G250" s="5"/>
      <c r="H250" s="5"/>
      <c r="I250" s="5"/>
      <c r="J250" s="5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</row>
    <row r="251" spans="1:26" ht="12.75" customHeight="1">
      <c r="A251" s="6"/>
      <c r="B251" s="6"/>
      <c r="C251" s="6"/>
      <c r="D251" s="6"/>
      <c r="E251" s="5"/>
      <c r="F251" s="5"/>
      <c r="G251" s="5"/>
      <c r="H251" s="5"/>
      <c r="I251" s="5"/>
      <c r="J251" s="5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</row>
    <row r="252" spans="1:26" ht="12.75" customHeight="1">
      <c r="A252" s="6"/>
      <c r="B252" s="6"/>
      <c r="C252" s="6"/>
      <c r="D252" s="6"/>
      <c r="E252" s="5"/>
      <c r="F252" s="5"/>
      <c r="G252" s="5"/>
      <c r="H252" s="5"/>
      <c r="I252" s="5"/>
      <c r="J252" s="5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</row>
    <row r="253" spans="1:26" ht="12.75" customHeight="1">
      <c r="A253" s="6"/>
      <c r="B253" s="6"/>
      <c r="C253" s="6"/>
      <c r="D253" s="6"/>
      <c r="E253" s="5"/>
      <c r="F253" s="5"/>
      <c r="G253" s="5"/>
      <c r="H253" s="5"/>
      <c r="I253" s="5"/>
      <c r="J253" s="5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</row>
    <row r="254" spans="1:26" ht="12.75" customHeight="1">
      <c r="A254" s="6"/>
      <c r="B254" s="6"/>
      <c r="C254" s="6"/>
      <c r="D254" s="6"/>
      <c r="E254" s="5"/>
      <c r="F254" s="5"/>
      <c r="G254" s="5"/>
      <c r="H254" s="5"/>
      <c r="I254" s="5"/>
      <c r="J254" s="5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</row>
    <row r="255" spans="1:26" ht="12.75" customHeight="1">
      <c r="A255" s="6"/>
      <c r="B255" s="6"/>
      <c r="C255" s="6"/>
      <c r="D255" s="6"/>
      <c r="E255" s="5"/>
      <c r="F255" s="5"/>
      <c r="G255" s="5"/>
      <c r="H255" s="5"/>
      <c r="I255" s="5"/>
      <c r="J255" s="5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</row>
    <row r="256" spans="1:26" ht="12.75" customHeight="1">
      <c r="A256" s="6"/>
      <c r="B256" s="6"/>
      <c r="C256" s="6"/>
      <c r="D256" s="6"/>
      <c r="E256" s="5"/>
      <c r="F256" s="5"/>
      <c r="G256" s="5"/>
      <c r="H256" s="5"/>
      <c r="I256" s="5"/>
      <c r="J256" s="5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</row>
    <row r="257" spans="1:26" ht="12.75" customHeight="1">
      <c r="A257" s="6"/>
      <c r="B257" s="6"/>
      <c r="C257" s="6"/>
      <c r="D257" s="6"/>
      <c r="E257" s="5"/>
      <c r="F257" s="5"/>
      <c r="G257" s="5"/>
      <c r="H257" s="5"/>
      <c r="I257" s="5"/>
      <c r="J257" s="5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</row>
    <row r="258" spans="1:26" ht="12.75" customHeight="1">
      <c r="A258" s="6"/>
      <c r="B258" s="6"/>
      <c r="C258" s="6"/>
      <c r="D258" s="6"/>
      <c r="E258" s="5"/>
      <c r="F258" s="5"/>
      <c r="G258" s="5"/>
      <c r="H258" s="5"/>
      <c r="I258" s="5"/>
      <c r="J258" s="5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</row>
    <row r="259" spans="1:26" ht="12.75" customHeight="1">
      <c r="A259" s="6"/>
      <c r="B259" s="6"/>
      <c r="C259" s="6"/>
      <c r="D259" s="6"/>
      <c r="E259" s="5"/>
      <c r="F259" s="5"/>
      <c r="G259" s="5"/>
      <c r="H259" s="5"/>
      <c r="I259" s="5"/>
      <c r="J259" s="5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</row>
    <row r="260" spans="1:26" ht="12.75" customHeight="1">
      <c r="A260" s="6"/>
      <c r="B260" s="6"/>
      <c r="C260" s="6"/>
      <c r="D260" s="6"/>
      <c r="E260" s="5"/>
      <c r="F260" s="5"/>
      <c r="G260" s="5"/>
      <c r="H260" s="5"/>
      <c r="I260" s="5"/>
      <c r="J260" s="5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</row>
    <row r="261" spans="1:26" ht="12.75" customHeight="1">
      <c r="A261" s="6"/>
      <c r="B261" s="6"/>
      <c r="C261" s="6"/>
      <c r="D261" s="6"/>
      <c r="E261" s="5"/>
      <c r="F261" s="5"/>
      <c r="G261" s="5"/>
      <c r="H261" s="5"/>
      <c r="I261" s="5"/>
      <c r="J261" s="5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</row>
    <row r="262" spans="1:26" ht="12.75" customHeight="1">
      <c r="A262" s="6"/>
      <c r="B262" s="6"/>
      <c r="C262" s="6"/>
      <c r="D262" s="6"/>
      <c r="E262" s="5"/>
      <c r="F262" s="5"/>
      <c r="G262" s="5"/>
      <c r="H262" s="5"/>
      <c r="I262" s="5"/>
      <c r="J262" s="5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</row>
    <row r="263" spans="1:26" ht="12.75" customHeight="1">
      <c r="A263" s="6"/>
      <c r="B263" s="6"/>
      <c r="C263" s="6"/>
      <c r="D263" s="6"/>
      <c r="E263" s="5"/>
      <c r="F263" s="5"/>
      <c r="G263" s="5"/>
      <c r="H263" s="5"/>
      <c r="I263" s="5"/>
      <c r="J263" s="5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</row>
    <row r="264" spans="1:26" ht="12.75" customHeight="1">
      <c r="A264" s="6"/>
      <c r="B264" s="6"/>
      <c r="C264" s="6"/>
      <c r="D264" s="6"/>
      <c r="E264" s="5"/>
      <c r="F264" s="5"/>
      <c r="G264" s="5"/>
      <c r="H264" s="5"/>
      <c r="I264" s="5"/>
      <c r="J264" s="5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</row>
    <row r="265" spans="1:26" ht="12.75" customHeight="1">
      <c r="A265" s="6"/>
      <c r="B265" s="6"/>
      <c r="C265" s="6"/>
      <c r="D265" s="6"/>
      <c r="E265" s="5"/>
      <c r="F265" s="5"/>
      <c r="G265" s="5"/>
      <c r="H265" s="5"/>
      <c r="I265" s="5"/>
      <c r="J265" s="5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</row>
    <row r="266" spans="1:26" ht="12.75" customHeight="1">
      <c r="A266" s="6"/>
      <c r="B266" s="6"/>
      <c r="C266" s="6"/>
      <c r="D266" s="6"/>
      <c r="E266" s="5"/>
      <c r="F266" s="5"/>
      <c r="G266" s="5"/>
      <c r="H266" s="5"/>
      <c r="I266" s="5"/>
      <c r="J266" s="5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</row>
    <row r="267" spans="1:26" ht="12.75" customHeight="1">
      <c r="A267" s="6"/>
      <c r="B267" s="6"/>
      <c r="C267" s="6"/>
      <c r="D267" s="6"/>
      <c r="E267" s="5"/>
      <c r="F267" s="5"/>
      <c r="G267" s="5"/>
      <c r="H267" s="5"/>
      <c r="I267" s="5"/>
      <c r="J267" s="5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</row>
    <row r="268" spans="1:26" ht="12.75" customHeight="1">
      <c r="A268" s="6"/>
      <c r="B268" s="6"/>
      <c r="C268" s="6"/>
      <c r="D268" s="6"/>
      <c r="E268" s="5"/>
      <c r="F268" s="5"/>
      <c r="G268" s="5"/>
      <c r="H268" s="5"/>
      <c r="I268" s="5"/>
      <c r="J268" s="5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</row>
    <row r="269" spans="1:26" ht="12.75" customHeight="1">
      <c r="A269" s="6"/>
      <c r="B269" s="6"/>
      <c r="C269" s="6"/>
      <c r="D269" s="6"/>
      <c r="E269" s="5"/>
      <c r="F269" s="5"/>
      <c r="G269" s="5"/>
      <c r="H269" s="5"/>
      <c r="I269" s="5"/>
      <c r="J269" s="5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</row>
    <row r="270" spans="1:26" ht="12.75" customHeight="1">
      <c r="A270" s="6"/>
      <c r="B270" s="6"/>
      <c r="C270" s="6"/>
      <c r="D270" s="6"/>
      <c r="E270" s="5"/>
      <c r="F270" s="5"/>
      <c r="G270" s="5"/>
      <c r="H270" s="5"/>
      <c r="I270" s="5"/>
      <c r="J270" s="5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</row>
    <row r="271" spans="1:26" ht="12.75" customHeight="1">
      <c r="A271" s="6"/>
      <c r="B271" s="6"/>
      <c r="C271" s="6"/>
      <c r="D271" s="6"/>
      <c r="E271" s="5"/>
      <c r="F271" s="5"/>
      <c r="G271" s="5"/>
      <c r="H271" s="5"/>
      <c r="I271" s="5"/>
      <c r="J271" s="5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</row>
    <row r="272" spans="1:26" ht="12.75" customHeight="1">
      <c r="A272" s="6"/>
      <c r="B272" s="6"/>
      <c r="C272" s="6"/>
      <c r="D272" s="6"/>
      <c r="E272" s="5"/>
      <c r="F272" s="5"/>
      <c r="G272" s="5"/>
      <c r="H272" s="5"/>
      <c r="I272" s="5"/>
      <c r="J272" s="5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</row>
    <row r="273" spans="1:26" ht="12.75" customHeight="1">
      <c r="A273" s="6"/>
      <c r="B273" s="6"/>
      <c r="C273" s="6"/>
      <c r="D273" s="6"/>
      <c r="E273" s="5"/>
      <c r="F273" s="5"/>
      <c r="G273" s="5"/>
      <c r="H273" s="5"/>
      <c r="I273" s="5"/>
      <c r="J273" s="5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</row>
    <row r="274" spans="1:26" ht="12.75" customHeight="1">
      <c r="A274" s="6"/>
      <c r="B274" s="6"/>
      <c r="C274" s="6"/>
      <c r="D274" s="6"/>
      <c r="E274" s="5"/>
      <c r="F274" s="5"/>
      <c r="G274" s="5"/>
      <c r="H274" s="5"/>
      <c r="I274" s="5"/>
      <c r="J274" s="5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</row>
    <row r="275" spans="1:26" ht="12.75" customHeight="1">
      <c r="A275" s="6"/>
      <c r="B275" s="6"/>
      <c r="C275" s="6"/>
      <c r="D275" s="6"/>
      <c r="E275" s="5"/>
      <c r="F275" s="5"/>
      <c r="G275" s="5"/>
      <c r="H275" s="5"/>
      <c r="I275" s="5"/>
      <c r="J275" s="5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</row>
    <row r="276" spans="1:26" ht="12.75" customHeight="1">
      <c r="A276" s="6"/>
      <c r="B276" s="6"/>
      <c r="C276" s="6"/>
      <c r="D276" s="6"/>
      <c r="E276" s="5"/>
      <c r="F276" s="5"/>
      <c r="G276" s="5"/>
      <c r="H276" s="5"/>
      <c r="I276" s="5"/>
      <c r="J276" s="5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</row>
    <row r="277" spans="1:26" ht="12.75" customHeight="1">
      <c r="A277" s="6"/>
      <c r="B277" s="6"/>
      <c r="C277" s="6"/>
      <c r="D277" s="6"/>
      <c r="E277" s="5"/>
      <c r="F277" s="5"/>
      <c r="G277" s="5"/>
      <c r="H277" s="5"/>
      <c r="I277" s="5"/>
      <c r="J277" s="5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</row>
    <row r="278" spans="1:26" ht="12.75" customHeight="1">
      <c r="A278" s="6"/>
      <c r="B278" s="6"/>
      <c r="C278" s="6"/>
      <c r="D278" s="6"/>
      <c r="E278" s="5"/>
      <c r="F278" s="5"/>
      <c r="G278" s="5"/>
      <c r="H278" s="5"/>
      <c r="I278" s="5"/>
      <c r="J278" s="5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</row>
    <row r="279" spans="1:26" ht="12.75" customHeight="1">
      <c r="A279" s="6"/>
      <c r="B279" s="6"/>
      <c r="C279" s="6"/>
      <c r="D279" s="6"/>
      <c r="E279" s="5"/>
      <c r="F279" s="5"/>
      <c r="G279" s="5"/>
      <c r="H279" s="5"/>
      <c r="I279" s="5"/>
      <c r="J279" s="5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</row>
    <row r="280" spans="1:26" ht="12.75" customHeight="1">
      <c r="A280" s="6"/>
      <c r="B280" s="6"/>
      <c r="C280" s="6"/>
      <c r="D280" s="6"/>
      <c r="E280" s="5"/>
      <c r="F280" s="5"/>
      <c r="G280" s="5"/>
      <c r="H280" s="5"/>
      <c r="I280" s="5"/>
      <c r="J280" s="5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</row>
    <row r="281" spans="1:26" ht="12.75" customHeight="1">
      <c r="A281" s="6"/>
      <c r="B281" s="6"/>
      <c r="C281" s="6"/>
      <c r="D281" s="6"/>
      <c r="E281" s="5"/>
      <c r="F281" s="5"/>
      <c r="G281" s="5"/>
      <c r="H281" s="5"/>
      <c r="I281" s="5"/>
      <c r="J281" s="5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</row>
    <row r="282" spans="1:26" ht="12.75" customHeight="1">
      <c r="A282" s="6"/>
      <c r="B282" s="6"/>
      <c r="C282" s="6"/>
      <c r="D282" s="6"/>
      <c r="E282" s="5"/>
      <c r="F282" s="5"/>
      <c r="G282" s="5"/>
      <c r="H282" s="5"/>
      <c r="I282" s="5"/>
      <c r="J282" s="5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</row>
    <row r="283" spans="1:26" ht="12.75" customHeight="1">
      <c r="A283" s="6"/>
      <c r="B283" s="6"/>
      <c r="C283" s="6"/>
      <c r="D283" s="6"/>
      <c r="E283" s="5"/>
      <c r="F283" s="5"/>
      <c r="G283" s="5"/>
      <c r="H283" s="5"/>
      <c r="I283" s="5"/>
      <c r="J283" s="5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</row>
    <row r="284" spans="1:26" ht="12.75" customHeight="1">
      <c r="A284" s="6"/>
      <c r="B284" s="6"/>
      <c r="C284" s="6"/>
      <c r="D284" s="6"/>
      <c r="E284" s="5"/>
      <c r="F284" s="5"/>
      <c r="G284" s="5"/>
      <c r="H284" s="5"/>
      <c r="I284" s="5"/>
      <c r="J284" s="5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</row>
    <row r="285" spans="1:26" ht="12.75" customHeight="1">
      <c r="A285" s="6"/>
      <c r="B285" s="6"/>
      <c r="C285" s="6"/>
      <c r="D285" s="6"/>
      <c r="E285" s="5"/>
      <c r="F285" s="5"/>
      <c r="G285" s="5"/>
      <c r="H285" s="5"/>
      <c r="I285" s="5"/>
      <c r="J285" s="5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</row>
    <row r="286" spans="1:26" ht="12.75" customHeight="1">
      <c r="A286" s="6"/>
      <c r="B286" s="6"/>
      <c r="C286" s="6"/>
      <c r="D286" s="6"/>
      <c r="E286" s="5"/>
      <c r="F286" s="5"/>
      <c r="G286" s="5"/>
      <c r="H286" s="5"/>
      <c r="I286" s="5"/>
      <c r="J286" s="5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</row>
    <row r="287" spans="1:26" ht="12.75" customHeight="1">
      <c r="A287" s="6"/>
      <c r="B287" s="6"/>
      <c r="C287" s="6"/>
      <c r="D287" s="6"/>
      <c r="E287" s="5"/>
      <c r="F287" s="5"/>
      <c r="G287" s="5"/>
      <c r="H287" s="5"/>
      <c r="I287" s="5"/>
      <c r="J287" s="5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</row>
    <row r="288" spans="1:26" ht="12.75" customHeight="1">
      <c r="A288" s="6"/>
      <c r="B288" s="6"/>
      <c r="C288" s="6"/>
      <c r="D288" s="6"/>
      <c r="E288" s="5"/>
      <c r="F288" s="5"/>
      <c r="G288" s="5"/>
      <c r="H288" s="5"/>
      <c r="I288" s="5"/>
      <c r="J288" s="5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</row>
    <row r="289" spans="1:26" ht="12.75" customHeight="1">
      <c r="A289" s="6"/>
      <c r="B289" s="6"/>
      <c r="C289" s="6"/>
      <c r="D289" s="6"/>
      <c r="E289" s="5"/>
      <c r="F289" s="5"/>
      <c r="G289" s="5"/>
      <c r="H289" s="5"/>
      <c r="I289" s="5"/>
      <c r="J289" s="5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</row>
    <row r="290" spans="1:26" ht="12.75" customHeight="1">
      <c r="A290" s="6"/>
      <c r="B290" s="6"/>
      <c r="C290" s="6"/>
      <c r="D290" s="6"/>
      <c r="E290" s="5"/>
      <c r="F290" s="5"/>
      <c r="G290" s="5"/>
      <c r="H290" s="5"/>
      <c r="I290" s="5"/>
      <c r="J290" s="5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</row>
    <row r="291" spans="1:26" ht="12.75" customHeight="1">
      <c r="A291" s="6"/>
      <c r="B291" s="6"/>
      <c r="C291" s="6"/>
      <c r="D291" s="6"/>
      <c r="E291" s="5"/>
      <c r="F291" s="5"/>
      <c r="G291" s="5"/>
      <c r="H291" s="5"/>
      <c r="I291" s="5"/>
      <c r="J291" s="5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</row>
    <row r="292" spans="1:26" ht="12.75" customHeight="1">
      <c r="A292" s="6"/>
      <c r="B292" s="6"/>
      <c r="C292" s="6"/>
      <c r="D292" s="6"/>
      <c r="E292" s="5"/>
      <c r="F292" s="5"/>
      <c r="G292" s="5"/>
      <c r="H292" s="5"/>
      <c r="I292" s="5"/>
      <c r="J292" s="5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</row>
    <row r="293" spans="1:26" ht="12.75" customHeight="1">
      <c r="A293" s="6"/>
      <c r="B293" s="6"/>
      <c r="C293" s="6"/>
      <c r="D293" s="6"/>
      <c r="E293" s="5"/>
      <c r="F293" s="5"/>
      <c r="G293" s="5"/>
      <c r="H293" s="5"/>
      <c r="I293" s="5"/>
      <c r="J293" s="5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</row>
    <row r="294" spans="1:26" ht="12.75" customHeight="1">
      <c r="A294" s="6"/>
      <c r="B294" s="6"/>
      <c r="C294" s="6"/>
      <c r="D294" s="6"/>
      <c r="E294" s="5"/>
      <c r="F294" s="5"/>
      <c r="G294" s="5"/>
      <c r="H294" s="5"/>
      <c r="I294" s="5"/>
      <c r="J294" s="5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</row>
    <row r="295" spans="1:26" ht="12.75" customHeight="1">
      <c r="A295" s="6"/>
      <c r="B295" s="6"/>
      <c r="C295" s="6"/>
      <c r="D295" s="6"/>
      <c r="E295" s="5"/>
      <c r="F295" s="5"/>
      <c r="G295" s="5"/>
      <c r="H295" s="5"/>
      <c r="I295" s="5"/>
      <c r="J295" s="5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</row>
    <row r="296" spans="1:26" ht="12.75" customHeight="1">
      <c r="A296" s="6"/>
      <c r="B296" s="6"/>
      <c r="C296" s="6"/>
      <c r="D296" s="6"/>
      <c r="E296" s="5"/>
      <c r="F296" s="5"/>
      <c r="G296" s="5"/>
      <c r="H296" s="5"/>
      <c r="I296" s="5"/>
      <c r="J296" s="5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</row>
    <row r="297" spans="1:26" ht="12.75" customHeight="1">
      <c r="A297" s="6"/>
      <c r="B297" s="6"/>
      <c r="C297" s="6"/>
      <c r="D297" s="6"/>
      <c r="E297" s="5"/>
      <c r="F297" s="5"/>
      <c r="G297" s="5"/>
      <c r="H297" s="5"/>
      <c r="I297" s="5"/>
      <c r="J297" s="5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</row>
    <row r="298" spans="1:26" ht="12.75" customHeight="1">
      <c r="A298" s="6"/>
      <c r="B298" s="6"/>
      <c r="C298" s="6"/>
      <c r="D298" s="6"/>
      <c r="E298" s="5"/>
      <c r="F298" s="5"/>
      <c r="G298" s="5"/>
      <c r="H298" s="5"/>
      <c r="I298" s="5"/>
      <c r="J298" s="5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</row>
    <row r="299" spans="1:26" ht="12.75" customHeight="1">
      <c r="A299" s="6"/>
      <c r="B299" s="6"/>
      <c r="C299" s="6"/>
      <c r="D299" s="6"/>
      <c r="E299" s="5"/>
      <c r="F299" s="5"/>
      <c r="G299" s="5"/>
      <c r="H299" s="5"/>
      <c r="I299" s="5"/>
      <c r="J299" s="5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</row>
    <row r="300" spans="1:26" ht="12.75" customHeight="1">
      <c r="A300" s="6"/>
      <c r="B300" s="6"/>
      <c r="C300" s="6"/>
      <c r="D300" s="6"/>
      <c r="E300" s="5"/>
      <c r="F300" s="5"/>
      <c r="G300" s="5"/>
      <c r="H300" s="5"/>
      <c r="I300" s="5"/>
      <c r="J300" s="5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</row>
    <row r="301" spans="1:26" ht="12.75" customHeight="1">
      <c r="A301" s="6"/>
      <c r="B301" s="6"/>
      <c r="C301" s="6"/>
      <c r="D301" s="6"/>
      <c r="E301" s="5"/>
      <c r="F301" s="5"/>
      <c r="G301" s="5"/>
      <c r="H301" s="5"/>
      <c r="I301" s="5"/>
      <c r="J301" s="5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</row>
    <row r="302" spans="1:26" ht="12.75" customHeight="1">
      <c r="A302" s="6"/>
      <c r="B302" s="6"/>
      <c r="C302" s="6"/>
      <c r="D302" s="6"/>
      <c r="E302" s="5"/>
      <c r="F302" s="5"/>
      <c r="G302" s="5"/>
      <c r="H302" s="5"/>
      <c r="I302" s="5"/>
      <c r="J302" s="5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</row>
    <row r="303" spans="1:26" ht="12.75" customHeight="1">
      <c r="A303" s="6"/>
      <c r="B303" s="6"/>
      <c r="C303" s="6"/>
      <c r="D303" s="6"/>
      <c r="E303" s="5"/>
      <c r="F303" s="5"/>
      <c r="G303" s="5"/>
      <c r="H303" s="5"/>
      <c r="I303" s="5"/>
      <c r="J303" s="5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</row>
    <row r="304" spans="1:26" ht="12.75" customHeight="1">
      <c r="A304" s="6"/>
      <c r="B304" s="6"/>
      <c r="C304" s="6"/>
      <c r="D304" s="6"/>
      <c r="E304" s="5"/>
      <c r="F304" s="5"/>
      <c r="G304" s="5"/>
      <c r="H304" s="5"/>
      <c r="I304" s="5"/>
      <c r="J304" s="5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</row>
    <row r="305" spans="1:26" ht="12.75" customHeight="1">
      <c r="A305" s="6"/>
      <c r="B305" s="6"/>
      <c r="C305" s="6"/>
      <c r="D305" s="6"/>
      <c r="E305" s="5"/>
      <c r="F305" s="5"/>
      <c r="G305" s="5"/>
      <c r="H305" s="5"/>
      <c r="I305" s="5"/>
      <c r="J305" s="5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</row>
    <row r="306" spans="1:26" ht="12.75" customHeight="1">
      <c r="A306" s="6"/>
      <c r="B306" s="6"/>
      <c r="C306" s="6"/>
      <c r="D306" s="6"/>
      <c r="E306" s="5"/>
      <c r="F306" s="5"/>
      <c r="G306" s="5"/>
      <c r="H306" s="5"/>
      <c r="I306" s="5"/>
      <c r="J306" s="5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</row>
    <row r="307" spans="1:26" ht="12.75" customHeight="1">
      <c r="A307" s="6"/>
      <c r="B307" s="6"/>
      <c r="C307" s="6"/>
      <c r="D307" s="6"/>
      <c r="E307" s="5"/>
      <c r="F307" s="5"/>
      <c r="G307" s="5"/>
      <c r="H307" s="5"/>
      <c r="I307" s="5"/>
      <c r="J307" s="5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</row>
    <row r="308" spans="1:26" ht="12.75" customHeight="1">
      <c r="A308" s="6"/>
      <c r="B308" s="6"/>
      <c r="C308" s="6"/>
      <c r="D308" s="6"/>
      <c r="E308" s="5"/>
      <c r="F308" s="5"/>
      <c r="G308" s="5"/>
      <c r="H308" s="5"/>
      <c r="I308" s="5"/>
      <c r="J308" s="5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</row>
    <row r="309" spans="1:26" ht="12.75" customHeight="1">
      <c r="A309" s="6"/>
      <c r="B309" s="6"/>
      <c r="C309" s="6"/>
      <c r="D309" s="6"/>
      <c r="E309" s="5"/>
      <c r="F309" s="5"/>
      <c r="G309" s="5"/>
      <c r="H309" s="5"/>
      <c r="I309" s="5"/>
      <c r="J309" s="5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</row>
    <row r="310" spans="1:26" ht="12.75" customHeight="1">
      <c r="A310" s="6"/>
      <c r="B310" s="6"/>
      <c r="C310" s="6"/>
      <c r="D310" s="6"/>
      <c r="E310" s="5"/>
      <c r="F310" s="5"/>
      <c r="G310" s="5"/>
      <c r="H310" s="5"/>
      <c r="I310" s="5"/>
      <c r="J310" s="5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</row>
    <row r="311" spans="1:26" ht="12.75" customHeight="1">
      <c r="A311" s="6"/>
      <c r="B311" s="6"/>
      <c r="C311" s="6"/>
      <c r="D311" s="6"/>
      <c r="E311" s="5"/>
      <c r="F311" s="5"/>
      <c r="G311" s="5"/>
      <c r="H311" s="5"/>
      <c r="I311" s="5"/>
      <c r="J311" s="5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</row>
    <row r="312" spans="1:26" ht="12.75" customHeight="1">
      <c r="A312" s="6"/>
      <c r="B312" s="6"/>
      <c r="C312" s="6"/>
      <c r="D312" s="6"/>
      <c r="E312" s="5"/>
      <c r="F312" s="5"/>
      <c r="G312" s="5"/>
      <c r="H312" s="5"/>
      <c r="I312" s="5"/>
      <c r="J312" s="5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</row>
    <row r="313" spans="1:26" ht="12.75" customHeight="1">
      <c r="A313" s="6"/>
      <c r="B313" s="6"/>
      <c r="C313" s="6"/>
      <c r="D313" s="6"/>
      <c r="E313" s="5"/>
      <c r="F313" s="5"/>
      <c r="G313" s="5"/>
      <c r="H313" s="5"/>
      <c r="I313" s="5"/>
      <c r="J313" s="5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</row>
    <row r="314" spans="1:26" ht="12.75" customHeight="1">
      <c r="A314" s="6"/>
      <c r="B314" s="6"/>
      <c r="C314" s="6"/>
      <c r="D314" s="6"/>
      <c r="E314" s="5"/>
      <c r="F314" s="5"/>
      <c r="G314" s="5"/>
      <c r="H314" s="5"/>
      <c r="I314" s="5"/>
      <c r="J314" s="5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</row>
    <row r="315" spans="1:26" ht="12.75" customHeight="1">
      <c r="A315" s="6"/>
      <c r="B315" s="6"/>
      <c r="C315" s="6"/>
      <c r="D315" s="6"/>
      <c r="E315" s="5"/>
      <c r="F315" s="5"/>
      <c r="G315" s="5"/>
      <c r="H315" s="5"/>
      <c r="I315" s="5"/>
      <c r="J315" s="5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</row>
    <row r="316" spans="1:26" ht="12.75" customHeight="1">
      <c r="A316" s="6"/>
      <c r="B316" s="6"/>
      <c r="C316" s="6"/>
      <c r="D316" s="6"/>
      <c r="E316" s="5"/>
      <c r="F316" s="5"/>
      <c r="G316" s="5"/>
      <c r="H316" s="5"/>
      <c r="I316" s="5"/>
      <c r="J316" s="5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</row>
    <row r="317" spans="1:26" ht="12.75" customHeight="1">
      <c r="A317" s="6"/>
      <c r="B317" s="6"/>
      <c r="C317" s="6"/>
      <c r="D317" s="6"/>
      <c r="E317" s="5"/>
      <c r="F317" s="5"/>
      <c r="G317" s="5"/>
      <c r="H317" s="5"/>
      <c r="I317" s="5"/>
      <c r="J317" s="5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</row>
    <row r="318" spans="1:26" ht="12.75" customHeight="1">
      <c r="A318" s="6"/>
      <c r="B318" s="6"/>
      <c r="C318" s="6"/>
      <c r="D318" s="6"/>
      <c r="E318" s="5"/>
      <c r="F318" s="5"/>
      <c r="G318" s="5"/>
      <c r="H318" s="5"/>
      <c r="I318" s="5"/>
      <c r="J318" s="5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</row>
    <row r="319" spans="1:26" ht="12.75" customHeight="1">
      <c r="A319" s="6"/>
      <c r="B319" s="6"/>
      <c r="C319" s="6"/>
      <c r="D319" s="6"/>
      <c r="E319" s="5"/>
      <c r="F319" s="5"/>
      <c r="G319" s="5"/>
      <c r="H319" s="5"/>
      <c r="I319" s="5"/>
      <c r="J319" s="5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</row>
    <row r="320" spans="1:26" ht="12.75" customHeight="1">
      <c r="A320" s="6"/>
      <c r="B320" s="6"/>
      <c r="C320" s="6"/>
      <c r="D320" s="6"/>
      <c r="E320" s="5"/>
      <c r="F320" s="5"/>
      <c r="G320" s="5"/>
      <c r="H320" s="5"/>
      <c r="I320" s="5"/>
      <c r="J320" s="5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</row>
    <row r="321" spans="1:26" ht="12.75" customHeight="1">
      <c r="A321" s="6"/>
      <c r="B321" s="6"/>
      <c r="C321" s="6"/>
      <c r="D321" s="6"/>
      <c r="E321" s="5"/>
      <c r="F321" s="5"/>
      <c r="G321" s="5"/>
      <c r="H321" s="5"/>
      <c r="I321" s="5"/>
      <c r="J321" s="5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</row>
    <row r="322" spans="1:26" ht="12.75" customHeight="1">
      <c r="A322" s="6"/>
      <c r="B322" s="6"/>
      <c r="C322" s="6"/>
      <c r="D322" s="6"/>
      <c r="E322" s="5"/>
      <c r="F322" s="5"/>
      <c r="G322" s="5"/>
      <c r="H322" s="5"/>
      <c r="I322" s="5"/>
      <c r="J322" s="5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</row>
    <row r="323" spans="1:26" ht="12.75" customHeight="1">
      <c r="A323" s="6"/>
      <c r="B323" s="6"/>
      <c r="C323" s="6"/>
      <c r="D323" s="6"/>
      <c r="E323" s="5"/>
      <c r="F323" s="5"/>
      <c r="G323" s="5"/>
      <c r="H323" s="5"/>
      <c r="I323" s="5"/>
      <c r="J323" s="5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</row>
    <row r="324" spans="1:26" ht="12.75" customHeight="1">
      <c r="A324" s="6"/>
      <c r="B324" s="6"/>
      <c r="C324" s="6"/>
      <c r="D324" s="6"/>
      <c r="E324" s="5"/>
      <c r="F324" s="5"/>
      <c r="G324" s="5"/>
      <c r="H324" s="5"/>
      <c r="I324" s="5"/>
      <c r="J324" s="5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</row>
    <row r="325" spans="1:26" ht="12.75" customHeight="1">
      <c r="A325" s="6"/>
      <c r="B325" s="6"/>
      <c r="C325" s="6"/>
      <c r="D325" s="6"/>
      <c r="E325" s="5"/>
      <c r="F325" s="5"/>
      <c r="G325" s="5"/>
      <c r="H325" s="5"/>
      <c r="I325" s="5"/>
      <c r="J325" s="5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</row>
    <row r="326" spans="1:26" ht="12.75" customHeight="1">
      <c r="A326" s="6"/>
      <c r="B326" s="6"/>
      <c r="C326" s="6"/>
      <c r="D326" s="6"/>
      <c r="E326" s="5"/>
      <c r="F326" s="5"/>
      <c r="G326" s="5"/>
      <c r="H326" s="5"/>
      <c r="I326" s="5"/>
      <c r="J326" s="5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</row>
    <row r="327" spans="1:26" ht="12.75" customHeight="1">
      <c r="A327" s="6"/>
      <c r="B327" s="6"/>
      <c r="C327" s="6"/>
      <c r="D327" s="6"/>
      <c r="E327" s="5"/>
      <c r="F327" s="5"/>
      <c r="G327" s="5"/>
      <c r="H327" s="5"/>
      <c r="I327" s="5"/>
      <c r="J327" s="5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</row>
    <row r="328" spans="1:26" ht="12.75" customHeight="1">
      <c r="A328" s="6"/>
      <c r="B328" s="6"/>
      <c r="C328" s="6"/>
      <c r="D328" s="6"/>
      <c r="E328" s="5"/>
      <c r="F328" s="5"/>
      <c r="G328" s="5"/>
      <c r="H328" s="5"/>
      <c r="I328" s="5"/>
      <c r="J328" s="5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</row>
    <row r="329" spans="1:26" ht="12.75" customHeight="1">
      <c r="A329" s="6"/>
      <c r="B329" s="6"/>
      <c r="C329" s="6"/>
      <c r="D329" s="6"/>
      <c r="E329" s="5"/>
      <c r="F329" s="5"/>
      <c r="G329" s="5"/>
      <c r="H329" s="5"/>
      <c r="I329" s="5"/>
      <c r="J329" s="5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</row>
    <row r="330" spans="1:26" ht="12.75" customHeight="1">
      <c r="A330" s="6"/>
      <c r="B330" s="6"/>
      <c r="C330" s="6"/>
      <c r="D330" s="6"/>
      <c r="E330" s="5"/>
      <c r="F330" s="5"/>
      <c r="G330" s="5"/>
      <c r="H330" s="5"/>
      <c r="I330" s="5"/>
      <c r="J330" s="5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</row>
    <row r="331" spans="1:26" ht="12.75" customHeight="1">
      <c r="A331" s="6"/>
      <c r="B331" s="6"/>
      <c r="C331" s="6"/>
      <c r="D331" s="6"/>
      <c r="E331" s="5"/>
      <c r="F331" s="5"/>
      <c r="G331" s="5"/>
      <c r="H331" s="5"/>
      <c r="I331" s="5"/>
      <c r="J331" s="5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</row>
    <row r="332" spans="1:26" ht="12.75" customHeight="1">
      <c r="A332" s="6"/>
      <c r="B332" s="6"/>
      <c r="C332" s="6"/>
      <c r="D332" s="6"/>
      <c r="E332" s="5"/>
      <c r="F332" s="5"/>
      <c r="G332" s="5"/>
      <c r="H332" s="5"/>
      <c r="I332" s="5"/>
      <c r="J332" s="5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</row>
    <row r="333" spans="1:26" ht="12.75" customHeight="1">
      <c r="A333" s="6"/>
      <c r="B333" s="6"/>
      <c r="C333" s="6"/>
      <c r="D333" s="6"/>
      <c r="E333" s="5"/>
      <c r="F333" s="5"/>
      <c r="G333" s="5"/>
      <c r="H333" s="5"/>
      <c r="I333" s="5"/>
      <c r="J333" s="5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</row>
    <row r="334" spans="1:26" ht="12.75" customHeight="1">
      <c r="A334" s="6"/>
      <c r="B334" s="6"/>
      <c r="C334" s="6"/>
      <c r="D334" s="6"/>
      <c r="E334" s="5"/>
      <c r="F334" s="5"/>
      <c r="G334" s="5"/>
      <c r="H334" s="5"/>
      <c r="I334" s="5"/>
      <c r="J334" s="5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</row>
    <row r="335" spans="1:26" ht="12.75" customHeight="1">
      <c r="A335" s="6"/>
      <c r="B335" s="6"/>
      <c r="C335" s="6"/>
      <c r="D335" s="6"/>
      <c r="E335" s="5"/>
      <c r="F335" s="5"/>
      <c r="G335" s="5"/>
      <c r="H335" s="5"/>
      <c r="I335" s="5"/>
      <c r="J335" s="5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</row>
    <row r="336" spans="1:26" ht="12.75" customHeight="1">
      <c r="A336" s="6"/>
      <c r="B336" s="6"/>
      <c r="C336" s="6"/>
      <c r="D336" s="6"/>
      <c r="E336" s="5"/>
      <c r="F336" s="5"/>
      <c r="G336" s="5"/>
      <c r="H336" s="5"/>
      <c r="I336" s="5"/>
      <c r="J336" s="5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</row>
    <row r="337" spans="1:26" ht="12.75" customHeight="1">
      <c r="A337" s="6"/>
      <c r="B337" s="6"/>
      <c r="C337" s="6"/>
      <c r="D337" s="6"/>
      <c r="E337" s="5"/>
      <c r="F337" s="5"/>
      <c r="G337" s="5"/>
      <c r="H337" s="5"/>
      <c r="I337" s="5"/>
      <c r="J337" s="5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</row>
    <row r="338" spans="1:26" ht="12.75" customHeight="1">
      <c r="A338" s="6"/>
      <c r="B338" s="6"/>
      <c r="C338" s="6"/>
      <c r="D338" s="6"/>
      <c r="E338" s="5"/>
      <c r="F338" s="5"/>
      <c r="G338" s="5"/>
      <c r="H338" s="5"/>
      <c r="I338" s="5"/>
      <c r="J338" s="5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</row>
    <row r="339" spans="1:26" ht="12.75" customHeight="1">
      <c r="A339" s="6"/>
      <c r="B339" s="6"/>
      <c r="C339" s="6"/>
      <c r="D339" s="6"/>
      <c r="E339" s="5"/>
      <c r="F339" s="5"/>
      <c r="G339" s="5"/>
      <c r="H339" s="5"/>
      <c r="I339" s="5"/>
      <c r="J339" s="5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</row>
    <row r="340" spans="1:26" ht="12.75" customHeight="1">
      <c r="A340" s="6"/>
      <c r="B340" s="6"/>
      <c r="C340" s="6"/>
      <c r="D340" s="6"/>
      <c r="E340" s="5"/>
      <c r="F340" s="5"/>
      <c r="G340" s="5"/>
      <c r="H340" s="5"/>
      <c r="I340" s="5"/>
      <c r="J340" s="5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</row>
    <row r="341" spans="1:26" ht="12.75" customHeight="1">
      <c r="A341" s="6"/>
      <c r="B341" s="6"/>
      <c r="C341" s="6"/>
      <c r="D341" s="6"/>
      <c r="E341" s="5"/>
      <c r="F341" s="5"/>
      <c r="G341" s="5"/>
      <c r="H341" s="5"/>
      <c r="I341" s="5"/>
      <c r="J341" s="5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</row>
    <row r="342" spans="1:26" ht="12.75" customHeight="1">
      <c r="A342" s="6"/>
      <c r="B342" s="6"/>
      <c r="C342" s="6"/>
      <c r="D342" s="6"/>
      <c r="E342" s="5"/>
      <c r="F342" s="5"/>
      <c r="G342" s="5"/>
      <c r="H342" s="5"/>
      <c r="I342" s="5"/>
      <c r="J342" s="5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</row>
    <row r="343" spans="1:26" ht="12.75" customHeight="1">
      <c r="A343" s="6"/>
      <c r="B343" s="6"/>
      <c r="C343" s="6"/>
      <c r="D343" s="6"/>
      <c r="E343" s="5"/>
      <c r="F343" s="5"/>
      <c r="G343" s="5"/>
      <c r="H343" s="5"/>
      <c r="I343" s="5"/>
      <c r="J343" s="5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</row>
    <row r="344" spans="1:26" ht="12.75" customHeight="1">
      <c r="A344" s="6"/>
      <c r="B344" s="6"/>
      <c r="C344" s="6"/>
      <c r="D344" s="6"/>
      <c r="E344" s="5"/>
      <c r="F344" s="5"/>
      <c r="G344" s="5"/>
      <c r="H344" s="5"/>
      <c r="I344" s="5"/>
      <c r="J344" s="5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</row>
    <row r="345" spans="1:26" ht="12.75" customHeight="1">
      <c r="A345" s="6"/>
      <c r="B345" s="6"/>
      <c r="C345" s="6"/>
      <c r="D345" s="6"/>
      <c r="E345" s="5"/>
      <c r="F345" s="5"/>
      <c r="G345" s="5"/>
      <c r="H345" s="5"/>
      <c r="I345" s="5"/>
      <c r="J345" s="5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</row>
    <row r="346" spans="1:26" ht="12.75" customHeight="1">
      <c r="A346" s="6"/>
      <c r="B346" s="6"/>
      <c r="C346" s="6"/>
      <c r="D346" s="6"/>
      <c r="E346" s="5"/>
      <c r="F346" s="5"/>
      <c r="G346" s="5"/>
      <c r="H346" s="5"/>
      <c r="I346" s="5"/>
      <c r="J346" s="5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</row>
    <row r="347" spans="1:26" ht="12.75" customHeight="1">
      <c r="A347" s="6"/>
      <c r="B347" s="6"/>
      <c r="C347" s="6"/>
      <c r="D347" s="6"/>
      <c r="E347" s="5"/>
      <c r="F347" s="5"/>
      <c r="G347" s="5"/>
      <c r="H347" s="5"/>
      <c r="I347" s="5"/>
      <c r="J347" s="5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</row>
    <row r="348" spans="1:26" ht="12.75" customHeight="1">
      <c r="A348" s="6"/>
      <c r="B348" s="6"/>
      <c r="C348" s="6"/>
      <c r="D348" s="6"/>
      <c r="E348" s="5"/>
      <c r="F348" s="5"/>
      <c r="G348" s="5"/>
      <c r="H348" s="5"/>
      <c r="I348" s="5"/>
      <c r="J348" s="5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</row>
    <row r="349" spans="1:26" ht="12.75" customHeight="1">
      <c r="A349" s="6"/>
      <c r="B349" s="6"/>
      <c r="C349" s="6"/>
      <c r="D349" s="6"/>
      <c r="E349" s="5"/>
      <c r="F349" s="5"/>
      <c r="G349" s="5"/>
      <c r="H349" s="5"/>
      <c r="I349" s="5"/>
      <c r="J349" s="5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</row>
    <row r="350" spans="1:26" ht="12.75" customHeight="1">
      <c r="A350" s="6"/>
      <c r="B350" s="6"/>
      <c r="C350" s="6"/>
      <c r="D350" s="6"/>
      <c r="E350" s="5"/>
      <c r="F350" s="5"/>
      <c r="G350" s="5"/>
      <c r="H350" s="5"/>
      <c r="I350" s="5"/>
      <c r="J350" s="5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</row>
    <row r="351" spans="1:26" ht="12.75" customHeight="1">
      <c r="A351" s="6"/>
      <c r="B351" s="6"/>
      <c r="C351" s="6"/>
      <c r="D351" s="6"/>
      <c r="E351" s="5"/>
      <c r="F351" s="5"/>
      <c r="G351" s="5"/>
      <c r="H351" s="5"/>
      <c r="I351" s="5"/>
      <c r="J351" s="5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</row>
    <row r="352" spans="1:26" ht="12.75" customHeight="1">
      <c r="A352" s="6"/>
      <c r="B352" s="6"/>
      <c r="C352" s="6"/>
      <c r="D352" s="6"/>
      <c r="E352" s="5"/>
      <c r="F352" s="5"/>
      <c r="G352" s="5"/>
      <c r="H352" s="5"/>
      <c r="I352" s="5"/>
      <c r="J352" s="5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</row>
    <row r="353" spans="1:26" ht="12.75" customHeight="1">
      <c r="A353" s="6"/>
      <c r="B353" s="6"/>
      <c r="C353" s="6"/>
      <c r="D353" s="6"/>
      <c r="E353" s="5"/>
      <c r="F353" s="5"/>
      <c r="G353" s="5"/>
      <c r="H353" s="5"/>
      <c r="I353" s="5"/>
      <c r="J353" s="5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</row>
    <row r="354" spans="1:26" ht="12.75" customHeight="1">
      <c r="A354" s="6"/>
      <c r="B354" s="6"/>
      <c r="C354" s="6"/>
      <c r="D354" s="6"/>
      <c r="E354" s="5"/>
      <c r="F354" s="5"/>
      <c r="G354" s="5"/>
      <c r="H354" s="5"/>
      <c r="I354" s="5"/>
      <c r="J354" s="5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</row>
    <row r="355" spans="1:26" ht="12.75" customHeight="1">
      <c r="A355" s="6"/>
      <c r="B355" s="6"/>
      <c r="C355" s="6"/>
      <c r="D355" s="6"/>
      <c r="E355" s="5"/>
      <c r="F355" s="5"/>
      <c r="G355" s="5"/>
      <c r="H355" s="5"/>
      <c r="I355" s="5"/>
      <c r="J355" s="5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</row>
    <row r="356" spans="1:26" ht="12.75" customHeight="1">
      <c r="A356" s="6"/>
      <c r="B356" s="6"/>
      <c r="C356" s="6"/>
      <c r="D356" s="6"/>
      <c r="E356" s="5"/>
      <c r="F356" s="5"/>
      <c r="G356" s="5"/>
      <c r="H356" s="5"/>
      <c r="I356" s="5"/>
      <c r="J356" s="5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</row>
    <row r="357" spans="1:26" ht="12.75" customHeight="1">
      <c r="A357" s="6"/>
      <c r="B357" s="6"/>
      <c r="C357" s="6"/>
      <c r="D357" s="6"/>
      <c r="E357" s="5"/>
      <c r="F357" s="5"/>
      <c r="G357" s="5"/>
      <c r="H357" s="5"/>
      <c r="I357" s="5"/>
      <c r="J357" s="5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</row>
    <row r="358" spans="1:26" ht="12.75" customHeight="1">
      <c r="A358" s="6"/>
      <c r="B358" s="6"/>
      <c r="C358" s="6"/>
      <c r="D358" s="6"/>
      <c r="E358" s="5"/>
      <c r="F358" s="5"/>
      <c r="G358" s="5"/>
      <c r="H358" s="5"/>
      <c r="I358" s="5"/>
      <c r="J358" s="5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</row>
    <row r="359" spans="1:26" ht="12.75" customHeight="1">
      <c r="A359" s="6"/>
      <c r="B359" s="6"/>
      <c r="C359" s="6"/>
      <c r="D359" s="6"/>
      <c r="E359" s="5"/>
      <c r="F359" s="5"/>
      <c r="G359" s="5"/>
      <c r="H359" s="5"/>
      <c r="I359" s="5"/>
      <c r="J359" s="5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</row>
    <row r="360" spans="1:26" ht="12.75" customHeight="1">
      <c r="A360" s="6"/>
      <c r="B360" s="6"/>
      <c r="C360" s="6"/>
      <c r="D360" s="6"/>
      <c r="E360" s="5"/>
      <c r="F360" s="5"/>
      <c r="G360" s="5"/>
      <c r="H360" s="5"/>
      <c r="I360" s="5"/>
      <c r="J360" s="5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</row>
    <row r="361" spans="1:26" ht="12.75" customHeight="1">
      <c r="A361" s="6"/>
      <c r="B361" s="6"/>
      <c r="C361" s="6"/>
      <c r="D361" s="6"/>
      <c r="E361" s="5"/>
      <c r="F361" s="5"/>
      <c r="G361" s="5"/>
      <c r="H361" s="5"/>
      <c r="I361" s="5"/>
      <c r="J361" s="5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</row>
    <row r="362" spans="1:26" ht="12.75" customHeight="1">
      <c r="A362" s="6"/>
      <c r="B362" s="6"/>
      <c r="C362" s="6"/>
      <c r="D362" s="6"/>
      <c r="E362" s="5"/>
      <c r="F362" s="5"/>
      <c r="G362" s="5"/>
      <c r="H362" s="5"/>
      <c r="I362" s="5"/>
      <c r="J362" s="5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</row>
    <row r="363" spans="1:26" ht="12.75" customHeight="1">
      <c r="A363" s="6"/>
      <c r="B363" s="6"/>
      <c r="C363" s="6"/>
      <c r="D363" s="6"/>
      <c r="E363" s="5"/>
      <c r="F363" s="5"/>
      <c r="G363" s="5"/>
      <c r="H363" s="5"/>
      <c r="I363" s="5"/>
      <c r="J363" s="5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</row>
    <row r="364" spans="1:26" ht="12.75" customHeight="1">
      <c r="A364" s="6"/>
      <c r="B364" s="6"/>
      <c r="C364" s="6"/>
      <c r="D364" s="6"/>
      <c r="E364" s="5"/>
      <c r="F364" s="5"/>
      <c r="G364" s="5"/>
      <c r="H364" s="5"/>
      <c r="I364" s="5"/>
      <c r="J364" s="5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</row>
    <row r="365" spans="1:26" ht="12.75" customHeight="1">
      <c r="A365" s="6"/>
      <c r="B365" s="6"/>
      <c r="C365" s="6"/>
      <c r="D365" s="6"/>
      <c r="E365" s="5"/>
      <c r="F365" s="5"/>
      <c r="G365" s="5"/>
      <c r="H365" s="5"/>
      <c r="I365" s="5"/>
      <c r="J365" s="5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</row>
    <row r="366" spans="1:26" ht="12.75" customHeight="1">
      <c r="A366" s="6"/>
      <c r="B366" s="6"/>
      <c r="C366" s="6"/>
      <c r="D366" s="6"/>
      <c r="E366" s="5"/>
      <c r="F366" s="5"/>
      <c r="G366" s="5"/>
      <c r="H366" s="5"/>
      <c r="I366" s="5"/>
      <c r="J366" s="5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</row>
    <row r="367" spans="1:26" ht="12.75" customHeight="1">
      <c r="A367" s="6"/>
      <c r="B367" s="6"/>
      <c r="C367" s="6"/>
      <c r="D367" s="6"/>
      <c r="E367" s="5"/>
      <c r="F367" s="5"/>
      <c r="G367" s="5"/>
      <c r="H367" s="5"/>
      <c r="I367" s="5"/>
      <c r="J367" s="5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</row>
    <row r="368" spans="1:26" ht="12.75" customHeight="1">
      <c r="A368" s="6"/>
      <c r="B368" s="6"/>
      <c r="C368" s="6"/>
      <c r="D368" s="6"/>
      <c r="E368" s="5"/>
      <c r="F368" s="5"/>
      <c r="G368" s="5"/>
      <c r="H368" s="5"/>
      <c r="I368" s="5"/>
      <c r="J368" s="5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</row>
    <row r="369" spans="1:26" ht="12.75" customHeight="1">
      <c r="A369" s="6"/>
      <c r="B369" s="6"/>
      <c r="C369" s="6"/>
      <c r="D369" s="6"/>
      <c r="E369" s="5"/>
      <c r="F369" s="5"/>
      <c r="G369" s="5"/>
      <c r="H369" s="5"/>
      <c r="I369" s="5"/>
      <c r="J369" s="5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</row>
    <row r="370" spans="1:26" ht="12.75" customHeight="1">
      <c r="A370" s="6"/>
      <c r="B370" s="6"/>
      <c r="C370" s="6"/>
      <c r="D370" s="6"/>
      <c r="E370" s="5"/>
      <c r="F370" s="5"/>
      <c r="G370" s="5"/>
      <c r="H370" s="5"/>
      <c r="I370" s="5"/>
      <c r="J370" s="5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</row>
    <row r="371" spans="1:26" ht="12.75" customHeight="1">
      <c r="A371" s="6"/>
      <c r="B371" s="6"/>
      <c r="C371" s="6"/>
      <c r="D371" s="6"/>
      <c r="E371" s="5"/>
      <c r="F371" s="5"/>
      <c r="G371" s="5"/>
      <c r="H371" s="5"/>
      <c r="I371" s="5"/>
      <c r="J371" s="5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</row>
    <row r="372" spans="1:26" ht="12.75" customHeight="1">
      <c r="A372" s="6"/>
      <c r="B372" s="6"/>
      <c r="C372" s="6"/>
      <c r="D372" s="6"/>
      <c r="E372" s="5"/>
      <c r="F372" s="5"/>
      <c r="G372" s="5"/>
      <c r="H372" s="5"/>
      <c r="I372" s="5"/>
      <c r="J372" s="5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</row>
    <row r="373" spans="1:26" ht="12.75" customHeight="1">
      <c r="A373" s="6"/>
      <c r="B373" s="6"/>
      <c r="C373" s="6"/>
      <c r="D373" s="6"/>
      <c r="E373" s="5"/>
      <c r="F373" s="5"/>
      <c r="G373" s="5"/>
      <c r="H373" s="5"/>
      <c r="I373" s="5"/>
      <c r="J373" s="5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</row>
    <row r="374" spans="1:26" ht="12.75" customHeight="1">
      <c r="A374" s="6"/>
      <c r="B374" s="6"/>
      <c r="C374" s="6"/>
      <c r="D374" s="6"/>
      <c r="E374" s="5"/>
      <c r="F374" s="5"/>
      <c r="G374" s="5"/>
      <c r="H374" s="5"/>
      <c r="I374" s="5"/>
      <c r="J374" s="5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</row>
    <row r="375" spans="1:26" ht="12.75" customHeight="1">
      <c r="A375" s="6"/>
      <c r="B375" s="6"/>
      <c r="C375" s="6"/>
      <c r="D375" s="6"/>
      <c r="E375" s="5"/>
      <c r="F375" s="5"/>
      <c r="G375" s="5"/>
      <c r="H375" s="5"/>
      <c r="I375" s="5"/>
      <c r="J375" s="5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</row>
    <row r="376" spans="1:26" ht="12.75" customHeight="1">
      <c r="A376" s="6"/>
      <c r="B376" s="6"/>
      <c r="C376" s="6"/>
      <c r="D376" s="6"/>
      <c r="E376" s="5"/>
      <c r="F376" s="5"/>
      <c r="G376" s="5"/>
      <c r="H376" s="5"/>
      <c r="I376" s="5"/>
      <c r="J376" s="5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</row>
    <row r="377" spans="1:26" ht="12.75" customHeight="1">
      <c r="A377" s="6"/>
      <c r="B377" s="6"/>
      <c r="C377" s="6"/>
      <c r="D377" s="6"/>
      <c r="E377" s="5"/>
      <c r="F377" s="5"/>
      <c r="G377" s="5"/>
      <c r="H377" s="5"/>
      <c r="I377" s="5"/>
      <c r="J377" s="5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</row>
    <row r="378" spans="1:26" ht="12.75" customHeight="1">
      <c r="A378" s="6"/>
      <c r="B378" s="6"/>
      <c r="C378" s="6"/>
      <c r="D378" s="6"/>
      <c r="E378" s="5"/>
      <c r="F378" s="5"/>
      <c r="G378" s="5"/>
      <c r="H378" s="5"/>
      <c r="I378" s="5"/>
      <c r="J378" s="5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</row>
    <row r="379" spans="1:26" ht="12.75" customHeight="1">
      <c r="A379" s="6"/>
      <c r="B379" s="6"/>
      <c r="C379" s="6"/>
      <c r="D379" s="6"/>
      <c r="E379" s="5"/>
      <c r="F379" s="5"/>
      <c r="G379" s="5"/>
      <c r="H379" s="5"/>
      <c r="I379" s="5"/>
      <c r="J379" s="5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</row>
    <row r="380" spans="1:26" ht="12.75" customHeight="1">
      <c r="A380" s="6"/>
      <c r="B380" s="6"/>
      <c r="C380" s="6"/>
      <c r="D380" s="6"/>
      <c r="E380" s="5"/>
      <c r="F380" s="5"/>
      <c r="G380" s="5"/>
      <c r="H380" s="5"/>
      <c r="I380" s="5"/>
      <c r="J380" s="5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</row>
    <row r="381" spans="1:26" ht="12.75" customHeight="1">
      <c r="A381" s="6"/>
      <c r="B381" s="6"/>
      <c r="C381" s="6"/>
      <c r="D381" s="6"/>
      <c r="E381" s="5"/>
      <c r="F381" s="5"/>
      <c r="G381" s="5"/>
      <c r="H381" s="5"/>
      <c r="I381" s="5"/>
      <c r="J381" s="5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</row>
    <row r="382" spans="1:26" ht="12.75" customHeight="1">
      <c r="A382" s="6"/>
      <c r="B382" s="6"/>
      <c r="C382" s="6"/>
      <c r="D382" s="6"/>
      <c r="E382" s="5"/>
      <c r="F382" s="5"/>
      <c r="G382" s="5"/>
      <c r="H382" s="5"/>
      <c r="I382" s="5"/>
      <c r="J382" s="5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</row>
    <row r="383" spans="1:26" ht="12.75" customHeight="1">
      <c r="A383" s="6"/>
      <c r="B383" s="6"/>
      <c r="C383" s="6"/>
      <c r="D383" s="6"/>
      <c r="E383" s="5"/>
      <c r="F383" s="5"/>
      <c r="G383" s="5"/>
      <c r="H383" s="5"/>
      <c r="I383" s="5"/>
      <c r="J383" s="5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</row>
    <row r="384" spans="1:26" ht="12.75" customHeight="1">
      <c r="A384" s="6"/>
      <c r="B384" s="6"/>
      <c r="C384" s="6"/>
      <c r="D384" s="6"/>
      <c r="E384" s="5"/>
      <c r="F384" s="5"/>
      <c r="G384" s="5"/>
      <c r="H384" s="5"/>
      <c r="I384" s="5"/>
      <c r="J384" s="5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</row>
    <row r="385" spans="1:26" ht="12.75" customHeight="1">
      <c r="A385" s="6"/>
      <c r="B385" s="6"/>
      <c r="C385" s="6"/>
      <c r="D385" s="6"/>
      <c r="E385" s="5"/>
      <c r="F385" s="5"/>
      <c r="G385" s="5"/>
      <c r="H385" s="5"/>
      <c r="I385" s="5"/>
      <c r="J385" s="5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</row>
    <row r="386" spans="1:26" ht="12.75" customHeight="1">
      <c r="A386" s="6"/>
      <c r="B386" s="6"/>
      <c r="C386" s="6"/>
      <c r="D386" s="6"/>
      <c r="E386" s="5"/>
      <c r="F386" s="5"/>
      <c r="G386" s="5"/>
      <c r="H386" s="5"/>
      <c r="I386" s="5"/>
      <c r="J386" s="5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</row>
    <row r="387" spans="1:26" ht="12.75" customHeight="1">
      <c r="A387" s="6"/>
      <c r="B387" s="6"/>
      <c r="C387" s="6"/>
      <c r="D387" s="6"/>
      <c r="E387" s="5"/>
      <c r="F387" s="5"/>
      <c r="G387" s="5"/>
      <c r="H387" s="5"/>
      <c r="I387" s="5"/>
      <c r="J387" s="5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</row>
    <row r="388" spans="1:26" ht="12.75" customHeight="1">
      <c r="A388" s="6"/>
      <c r="B388" s="6"/>
      <c r="C388" s="6"/>
      <c r="D388" s="6"/>
      <c r="E388" s="5"/>
      <c r="F388" s="5"/>
      <c r="G388" s="5"/>
      <c r="H388" s="5"/>
      <c r="I388" s="5"/>
      <c r="J388" s="5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</row>
    <row r="389" spans="1:26" ht="12.75" customHeight="1">
      <c r="A389" s="6"/>
      <c r="B389" s="6"/>
      <c r="C389" s="6"/>
      <c r="D389" s="6"/>
      <c r="E389" s="5"/>
      <c r="F389" s="5"/>
      <c r="G389" s="5"/>
      <c r="H389" s="5"/>
      <c r="I389" s="5"/>
      <c r="J389" s="5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</row>
    <row r="390" spans="1:26" ht="12.75" customHeight="1">
      <c r="A390" s="6"/>
      <c r="B390" s="6"/>
      <c r="C390" s="6"/>
      <c r="D390" s="6"/>
      <c r="E390" s="5"/>
      <c r="F390" s="5"/>
      <c r="G390" s="5"/>
      <c r="H390" s="5"/>
      <c r="I390" s="5"/>
      <c r="J390" s="5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</row>
    <row r="391" spans="1:26" ht="12.75" customHeight="1">
      <c r="A391" s="6"/>
      <c r="B391" s="6"/>
      <c r="C391" s="6"/>
      <c r="D391" s="6"/>
      <c r="E391" s="5"/>
      <c r="F391" s="5"/>
      <c r="G391" s="5"/>
      <c r="H391" s="5"/>
      <c r="I391" s="5"/>
      <c r="J391" s="5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</row>
    <row r="392" spans="1:26" ht="12.75" customHeight="1">
      <c r="A392" s="6"/>
      <c r="B392" s="6"/>
      <c r="C392" s="6"/>
      <c r="D392" s="6"/>
      <c r="E392" s="5"/>
      <c r="F392" s="5"/>
      <c r="G392" s="5"/>
      <c r="H392" s="5"/>
      <c r="I392" s="5"/>
      <c r="J392" s="5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</row>
    <row r="393" spans="1:26" ht="12.75" customHeight="1">
      <c r="A393" s="6"/>
      <c r="B393" s="6"/>
      <c r="C393" s="6"/>
      <c r="D393" s="6"/>
      <c r="E393" s="5"/>
      <c r="F393" s="5"/>
      <c r="G393" s="5"/>
      <c r="H393" s="5"/>
      <c r="I393" s="5"/>
      <c r="J393" s="5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</row>
    <row r="394" spans="1:26" ht="12.75" customHeight="1">
      <c r="A394" s="6"/>
      <c r="B394" s="6"/>
      <c r="C394" s="6"/>
      <c r="D394" s="6"/>
      <c r="E394" s="5"/>
      <c r="F394" s="5"/>
      <c r="G394" s="5"/>
      <c r="H394" s="5"/>
      <c r="I394" s="5"/>
      <c r="J394" s="5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</row>
    <row r="395" spans="1:26" ht="12.75" customHeight="1">
      <c r="A395" s="6"/>
      <c r="B395" s="6"/>
      <c r="C395" s="6"/>
      <c r="D395" s="6"/>
      <c r="E395" s="5"/>
      <c r="F395" s="5"/>
      <c r="G395" s="5"/>
      <c r="H395" s="5"/>
      <c r="I395" s="5"/>
      <c r="J395" s="5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</row>
    <row r="396" spans="1:26" ht="12.75" customHeight="1">
      <c r="A396" s="6"/>
      <c r="B396" s="6"/>
      <c r="C396" s="6"/>
      <c r="D396" s="6"/>
      <c r="E396" s="5"/>
      <c r="F396" s="5"/>
      <c r="G396" s="5"/>
      <c r="H396" s="5"/>
      <c r="I396" s="5"/>
      <c r="J396" s="5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</row>
    <row r="397" spans="1:26" ht="12.75" customHeight="1">
      <c r="A397" s="6"/>
      <c r="B397" s="6"/>
      <c r="C397" s="6"/>
      <c r="D397" s="6"/>
      <c r="E397" s="5"/>
      <c r="F397" s="5"/>
      <c r="G397" s="5"/>
      <c r="H397" s="5"/>
      <c r="I397" s="5"/>
      <c r="J397" s="5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</row>
    <row r="398" spans="1:26" ht="12.75" customHeight="1">
      <c r="A398" s="6"/>
      <c r="B398" s="6"/>
      <c r="C398" s="6"/>
      <c r="D398" s="6"/>
      <c r="E398" s="5"/>
      <c r="F398" s="5"/>
      <c r="G398" s="5"/>
      <c r="H398" s="5"/>
      <c r="I398" s="5"/>
      <c r="J398" s="5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</row>
    <row r="399" spans="1:26" ht="12.75" customHeight="1">
      <c r="A399" s="6"/>
      <c r="B399" s="6"/>
      <c r="C399" s="6"/>
      <c r="D399" s="6"/>
      <c r="E399" s="5"/>
      <c r="F399" s="5"/>
      <c r="G399" s="5"/>
      <c r="H399" s="5"/>
      <c r="I399" s="5"/>
      <c r="J399" s="5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</row>
    <row r="400" spans="1:26" ht="12.75" customHeight="1">
      <c r="A400" s="6"/>
      <c r="B400" s="6"/>
      <c r="C400" s="6"/>
      <c r="D400" s="6"/>
      <c r="E400" s="5"/>
      <c r="F400" s="5"/>
      <c r="G400" s="5"/>
      <c r="H400" s="5"/>
      <c r="I400" s="5"/>
      <c r="J400" s="5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</row>
    <row r="401" spans="1:26" ht="12.75" customHeight="1">
      <c r="A401" s="6"/>
      <c r="B401" s="6"/>
      <c r="C401" s="6"/>
      <c r="D401" s="6"/>
      <c r="E401" s="5"/>
      <c r="F401" s="5"/>
      <c r="G401" s="5"/>
      <c r="H401" s="5"/>
      <c r="I401" s="5"/>
      <c r="J401" s="5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</row>
    <row r="402" spans="1:26" ht="12.75" customHeight="1">
      <c r="A402" s="6"/>
      <c r="B402" s="6"/>
      <c r="C402" s="6"/>
      <c r="D402" s="6"/>
      <c r="E402" s="5"/>
      <c r="F402" s="5"/>
      <c r="G402" s="5"/>
      <c r="H402" s="5"/>
      <c r="I402" s="5"/>
      <c r="J402" s="5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</row>
    <row r="403" spans="1:26" ht="12.75" customHeight="1">
      <c r="A403" s="6"/>
      <c r="B403" s="6"/>
      <c r="C403" s="6"/>
      <c r="D403" s="6"/>
      <c r="E403" s="5"/>
      <c r="F403" s="5"/>
      <c r="G403" s="5"/>
      <c r="H403" s="5"/>
      <c r="I403" s="5"/>
      <c r="J403" s="5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</row>
    <row r="404" spans="1:26" ht="12.75" customHeight="1">
      <c r="A404" s="6"/>
      <c r="B404" s="6"/>
      <c r="C404" s="6"/>
      <c r="D404" s="6"/>
      <c r="E404" s="5"/>
      <c r="F404" s="5"/>
      <c r="G404" s="5"/>
      <c r="H404" s="5"/>
      <c r="I404" s="5"/>
      <c r="J404" s="5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</row>
    <row r="405" spans="1:26" ht="12.75" customHeight="1">
      <c r="A405" s="6"/>
      <c r="B405" s="6"/>
      <c r="C405" s="6"/>
      <c r="D405" s="6"/>
      <c r="E405" s="5"/>
      <c r="F405" s="5"/>
      <c r="G405" s="5"/>
      <c r="H405" s="5"/>
      <c r="I405" s="5"/>
      <c r="J405" s="5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</row>
    <row r="406" spans="1:26" ht="12.75" customHeight="1">
      <c r="A406" s="6"/>
      <c r="B406" s="6"/>
      <c r="C406" s="6"/>
      <c r="D406" s="6"/>
      <c r="E406" s="5"/>
      <c r="F406" s="5"/>
      <c r="G406" s="5"/>
      <c r="H406" s="5"/>
      <c r="I406" s="5"/>
      <c r="J406" s="5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</row>
    <row r="407" spans="1:26" ht="12.75" customHeight="1">
      <c r="A407" s="6"/>
      <c r="B407" s="6"/>
      <c r="C407" s="6"/>
      <c r="D407" s="6"/>
      <c r="E407" s="5"/>
      <c r="F407" s="5"/>
      <c r="G407" s="5"/>
      <c r="H407" s="5"/>
      <c r="I407" s="5"/>
      <c r="J407" s="5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</row>
    <row r="408" spans="1:26" ht="12.75" customHeight="1">
      <c r="A408" s="6"/>
      <c r="B408" s="6"/>
      <c r="C408" s="6"/>
      <c r="D408" s="6"/>
      <c r="E408" s="5"/>
      <c r="F408" s="5"/>
      <c r="G408" s="5"/>
      <c r="H408" s="5"/>
      <c r="I408" s="5"/>
      <c r="J408" s="5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</row>
    <row r="409" spans="1:26" ht="12.75" customHeight="1">
      <c r="A409" s="6"/>
      <c r="B409" s="6"/>
      <c r="C409" s="6"/>
      <c r="D409" s="6"/>
      <c r="E409" s="5"/>
      <c r="F409" s="5"/>
      <c r="G409" s="5"/>
      <c r="H409" s="5"/>
      <c r="I409" s="5"/>
      <c r="J409" s="5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</row>
    <row r="410" spans="1:26" ht="12.75" customHeight="1">
      <c r="A410" s="6"/>
      <c r="B410" s="6"/>
      <c r="C410" s="6"/>
      <c r="D410" s="6"/>
      <c r="E410" s="5"/>
      <c r="F410" s="5"/>
      <c r="G410" s="5"/>
      <c r="H410" s="5"/>
      <c r="I410" s="5"/>
      <c r="J410" s="5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</row>
    <row r="411" spans="1:26" ht="12.75" customHeight="1">
      <c r="A411" s="6"/>
      <c r="B411" s="6"/>
      <c r="C411" s="6"/>
      <c r="D411" s="6"/>
      <c r="E411" s="5"/>
      <c r="F411" s="5"/>
      <c r="G411" s="5"/>
      <c r="H411" s="5"/>
      <c r="I411" s="5"/>
      <c r="J411" s="5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</row>
    <row r="412" spans="1:26" ht="12.75" customHeight="1">
      <c r="A412" s="6"/>
      <c r="B412" s="6"/>
      <c r="C412" s="6"/>
      <c r="D412" s="6"/>
      <c r="E412" s="5"/>
      <c r="F412" s="5"/>
      <c r="G412" s="5"/>
      <c r="H412" s="5"/>
      <c r="I412" s="5"/>
      <c r="J412" s="5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</row>
    <row r="413" spans="1:26" ht="12.75" customHeight="1">
      <c r="A413" s="6"/>
      <c r="B413" s="6"/>
      <c r="C413" s="6"/>
      <c r="D413" s="6"/>
      <c r="E413" s="5"/>
      <c r="F413" s="5"/>
      <c r="G413" s="5"/>
      <c r="H413" s="5"/>
      <c r="I413" s="5"/>
      <c r="J413" s="5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</row>
    <row r="414" spans="1:26" ht="12.75" customHeight="1">
      <c r="A414" s="6"/>
      <c r="B414" s="6"/>
      <c r="C414" s="6"/>
      <c r="D414" s="6"/>
      <c r="E414" s="5"/>
      <c r="F414" s="5"/>
      <c r="G414" s="5"/>
      <c r="H414" s="5"/>
      <c r="I414" s="5"/>
      <c r="J414" s="5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</row>
    <row r="415" spans="1:26" ht="12.75" customHeight="1">
      <c r="A415" s="6"/>
      <c r="B415" s="6"/>
      <c r="C415" s="6"/>
      <c r="D415" s="6"/>
      <c r="E415" s="5"/>
      <c r="F415" s="5"/>
      <c r="G415" s="5"/>
      <c r="H415" s="5"/>
      <c r="I415" s="5"/>
      <c r="J415" s="5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</row>
    <row r="416" spans="1:26" ht="12.75" customHeight="1">
      <c r="A416" s="6"/>
      <c r="B416" s="6"/>
      <c r="C416" s="6"/>
      <c r="D416" s="6"/>
      <c r="E416" s="5"/>
      <c r="F416" s="5"/>
      <c r="G416" s="5"/>
      <c r="H416" s="5"/>
      <c r="I416" s="5"/>
      <c r="J416" s="5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</row>
    <row r="417" spans="1:26" ht="12.75" customHeight="1">
      <c r="A417" s="6"/>
      <c r="B417" s="6"/>
      <c r="C417" s="6"/>
      <c r="D417" s="6"/>
      <c r="E417" s="5"/>
      <c r="F417" s="5"/>
      <c r="G417" s="5"/>
      <c r="H417" s="5"/>
      <c r="I417" s="5"/>
      <c r="J417" s="5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</row>
    <row r="418" spans="1:26" ht="12.75" customHeight="1">
      <c r="A418" s="6"/>
      <c r="B418" s="6"/>
      <c r="C418" s="6"/>
      <c r="D418" s="6"/>
      <c r="E418" s="5"/>
      <c r="F418" s="5"/>
      <c r="G418" s="5"/>
      <c r="H418" s="5"/>
      <c r="I418" s="5"/>
      <c r="J418" s="5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</row>
    <row r="419" spans="1:26" ht="12.75" customHeight="1">
      <c r="A419" s="6"/>
      <c r="B419" s="6"/>
      <c r="C419" s="6"/>
      <c r="D419" s="6"/>
      <c r="E419" s="5"/>
      <c r="F419" s="5"/>
      <c r="G419" s="5"/>
      <c r="H419" s="5"/>
      <c r="I419" s="5"/>
      <c r="J419" s="5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</row>
    <row r="420" spans="1:26" ht="12.75" customHeight="1">
      <c r="A420" s="6"/>
      <c r="B420" s="6"/>
      <c r="C420" s="6"/>
      <c r="D420" s="6"/>
      <c r="E420" s="5"/>
      <c r="F420" s="5"/>
      <c r="G420" s="5"/>
      <c r="H420" s="5"/>
      <c r="I420" s="5"/>
      <c r="J420" s="5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</row>
    <row r="421" spans="1:26" ht="12.75" customHeight="1">
      <c r="A421" s="6"/>
      <c r="B421" s="6"/>
      <c r="C421" s="6"/>
      <c r="D421" s="6"/>
      <c r="E421" s="5"/>
      <c r="F421" s="5"/>
      <c r="G421" s="5"/>
      <c r="H421" s="5"/>
      <c r="I421" s="5"/>
      <c r="J421" s="5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</row>
    <row r="422" spans="1:26" ht="12.75" customHeight="1">
      <c r="A422" s="6"/>
      <c r="B422" s="6"/>
      <c r="C422" s="6"/>
      <c r="D422" s="6"/>
      <c r="E422" s="5"/>
      <c r="F422" s="5"/>
      <c r="G422" s="5"/>
      <c r="H422" s="5"/>
      <c r="I422" s="5"/>
      <c r="J422" s="5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</row>
    <row r="423" spans="1:26" ht="12.75" customHeight="1">
      <c r="A423" s="6"/>
      <c r="B423" s="6"/>
      <c r="C423" s="6"/>
      <c r="D423" s="6"/>
      <c r="E423" s="5"/>
      <c r="F423" s="5"/>
      <c r="G423" s="5"/>
      <c r="H423" s="5"/>
      <c r="I423" s="5"/>
      <c r="J423" s="5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</row>
    <row r="424" spans="1:26" ht="12.75" customHeight="1">
      <c r="A424" s="6"/>
      <c r="B424" s="6"/>
      <c r="C424" s="6"/>
      <c r="D424" s="6"/>
      <c r="E424" s="5"/>
      <c r="F424" s="5"/>
      <c r="G424" s="5"/>
      <c r="H424" s="5"/>
      <c r="I424" s="5"/>
      <c r="J424" s="5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</row>
    <row r="425" spans="1:26" ht="12.75" customHeight="1">
      <c r="A425" s="6"/>
      <c r="B425" s="6"/>
      <c r="C425" s="6"/>
      <c r="D425" s="6"/>
      <c r="E425" s="5"/>
      <c r="F425" s="5"/>
      <c r="G425" s="5"/>
      <c r="H425" s="5"/>
      <c r="I425" s="5"/>
      <c r="J425" s="5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</row>
    <row r="426" spans="1:26" ht="12.75" customHeight="1">
      <c r="A426" s="6"/>
      <c r="B426" s="6"/>
      <c r="C426" s="6"/>
      <c r="D426" s="6"/>
      <c r="E426" s="5"/>
      <c r="F426" s="5"/>
      <c r="G426" s="5"/>
      <c r="H426" s="5"/>
      <c r="I426" s="5"/>
      <c r="J426" s="5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</row>
    <row r="427" spans="1:26" ht="12.75" customHeight="1">
      <c r="A427" s="6"/>
      <c r="B427" s="6"/>
      <c r="C427" s="6"/>
      <c r="D427" s="6"/>
      <c r="E427" s="5"/>
      <c r="F427" s="5"/>
      <c r="G427" s="5"/>
      <c r="H427" s="5"/>
      <c r="I427" s="5"/>
      <c r="J427" s="5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</row>
    <row r="428" spans="1:26" ht="12.75" customHeight="1">
      <c r="A428" s="6"/>
      <c r="B428" s="6"/>
      <c r="C428" s="6"/>
      <c r="D428" s="6"/>
      <c r="E428" s="5"/>
      <c r="F428" s="5"/>
      <c r="G428" s="5"/>
      <c r="H428" s="5"/>
      <c r="I428" s="5"/>
      <c r="J428" s="5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</row>
    <row r="429" spans="1:26" ht="12.75" customHeight="1">
      <c r="A429" s="6"/>
      <c r="B429" s="6"/>
      <c r="C429" s="6"/>
      <c r="D429" s="6"/>
      <c r="E429" s="5"/>
      <c r="F429" s="5"/>
      <c r="G429" s="5"/>
      <c r="H429" s="5"/>
      <c r="I429" s="5"/>
      <c r="J429" s="5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</row>
    <row r="430" spans="1:26" ht="12.75" customHeight="1">
      <c r="A430" s="6"/>
      <c r="B430" s="6"/>
      <c r="C430" s="6"/>
      <c r="D430" s="6"/>
      <c r="E430" s="5"/>
      <c r="F430" s="5"/>
      <c r="G430" s="5"/>
      <c r="H430" s="5"/>
      <c r="I430" s="5"/>
      <c r="J430" s="5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</row>
    <row r="431" spans="1:26" ht="12.75" customHeight="1">
      <c r="A431" s="6"/>
      <c r="B431" s="6"/>
      <c r="C431" s="6"/>
      <c r="D431" s="6"/>
      <c r="E431" s="5"/>
      <c r="F431" s="5"/>
      <c r="G431" s="5"/>
      <c r="H431" s="5"/>
      <c r="I431" s="5"/>
      <c r="J431" s="5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</row>
    <row r="432" spans="1:26" ht="12.75" customHeight="1">
      <c r="A432" s="6"/>
      <c r="B432" s="6"/>
      <c r="C432" s="6"/>
      <c r="D432" s="6"/>
      <c r="E432" s="5"/>
      <c r="F432" s="5"/>
      <c r="G432" s="5"/>
      <c r="H432" s="5"/>
      <c r="I432" s="5"/>
      <c r="J432" s="5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</row>
    <row r="433" spans="1:26" ht="12.75" customHeight="1">
      <c r="A433" s="6"/>
      <c r="B433" s="6"/>
      <c r="C433" s="6"/>
      <c r="D433" s="6"/>
      <c r="E433" s="5"/>
      <c r="F433" s="5"/>
      <c r="G433" s="5"/>
      <c r="H433" s="5"/>
      <c r="I433" s="5"/>
      <c r="J433" s="5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</row>
    <row r="434" spans="1:26" ht="12.75" customHeight="1">
      <c r="A434" s="6"/>
      <c r="B434" s="6"/>
      <c r="C434" s="6"/>
      <c r="D434" s="6"/>
      <c r="E434" s="5"/>
      <c r="F434" s="5"/>
      <c r="G434" s="5"/>
      <c r="H434" s="5"/>
      <c r="I434" s="5"/>
      <c r="J434" s="5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</row>
    <row r="435" spans="1:26" ht="12.75" customHeight="1">
      <c r="A435" s="6"/>
      <c r="B435" s="6"/>
      <c r="C435" s="6"/>
      <c r="D435" s="6"/>
      <c r="E435" s="5"/>
      <c r="F435" s="5"/>
      <c r="G435" s="5"/>
      <c r="H435" s="5"/>
      <c r="I435" s="5"/>
      <c r="J435" s="5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</row>
    <row r="436" spans="1:26" ht="12.75" customHeight="1">
      <c r="A436" s="6"/>
      <c r="B436" s="6"/>
      <c r="C436" s="6"/>
      <c r="D436" s="6"/>
      <c r="E436" s="5"/>
      <c r="F436" s="5"/>
      <c r="G436" s="5"/>
      <c r="H436" s="5"/>
      <c r="I436" s="5"/>
      <c r="J436" s="5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</row>
    <row r="437" spans="1:26" ht="12.75" customHeight="1">
      <c r="A437" s="6"/>
      <c r="B437" s="6"/>
      <c r="C437" s="6"/>
      <c r="D437" s="6"/>
      <c r="E437" s="5"/>
      <c r="F437" s="5"/>
      <c r="G437" s="5"/>
      <c r="H437" s="5"/>
      <c r="I437" s="5"/>
      <c r="J437" s="5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</row>
    <row r="438" spans="1:26" ht="12.75" customHeight="1">
      <c r="A438" s="6"/>
      <c r="B438" s="6"/>
      <c r="C438" s="6"/>
      <c r="D438" s="6"/>
      <c r="E438" s="5"/>
      <c r="F438" s="5"/>
      <c r="G438" s="5"/>
      <c r="H438" s="5"/>
      <c r="I438" s="5"/>
      <c r="J438" s="5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</row>
    <row r="439" spans="1:26" ht="12.75" customHeight="1">
      <c r="A439" s="6"/>
      <c r="B439" s="6"/>
      <c r="C439" s="6"/>
      <c r="D439" s="6"/>
      <c r="E439" s="5"/>
      <c r="F439" s="5"/>
      <c r="G439" s="5"/>
      <c r="H439" s="5"/>
      <c r="I439" s="5"/>
      <c r="J439" s="5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</row>
    <row r="440" spans="1:26" ht="12.75" customHeight="1">
      <c r="A440" s="6"/>
      <c r="B440" s="6"/>
      <c r="C440" s="6"/>
      <c r="D440" s="6"/>
      <c r="E440" s="5"/>
      <c r="F440" s="5"/>
      <c r="G440" s="5"/>
      <c r="H440" s="5"/>
      <c r="I440" s="5"/>
      <c r="J440" s="5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</row>
    <row r="441" spans="1:26" ht="12.75" customHeight="1">
      <c r="A441" s="6"/>
      <c r="B441" s="6"/>
      <c r="C441" s="6"/>
      <c r="D441" s="6"/>
      <c r="E441" s="5"/>
      <c r="F441" s="5"/>
      <c r="G441" s="5"/>
      <c r="H441" s="5"/>
      <c r="I441" s="5"/>
      <c r="J441" s="5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</row>
    <row r="442" spans="1:26" ht="12.75" customHeight="1">
      <c r="A442" s="6"/>
      <c r="B442" s="6"/>
      <c r="C442" s="6"/>
      <c r="D442" s="6"/>
      <c r="E442" s="5"/>
      <c r="F442" s="5"/>
      <c r="G442" s="5"/>
      <c r="H442" s="5"/>
      <c r="I442" s="5"/>
      <c r="J442" s="5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</row>
    <row r="443" spans="1:26" ht="12.75" customHeight="1">
      <c r="A443" s="6"/>
      <c r="B443" s="6"/>
      <c r="C443" s="6"/>
      <c r="D443" s="6"/>
      <c r="E443" s="5"/>
      <c r="F443" s="5"/>
      <c r="G443" s="5"/>
      <c r="H443" s="5"/>
      <c r="I443" s="5"/>
      <c r="J443" s="5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</row>
    <row r="444" spans="1:26" ht="12.75" customHeight="1">
      <c r="A444" s="6"/>
      <c r="B444" s="6"/>
      <c r="C444" s="6"/>
      <c r="D444" s="6"/>
      <c r="E444" s="5"/>
      <c r="F444" s="5"/>
      <c r="G444" s="5"/>
      <c r="H444" s="5"/>
      <c r="I444" s="5"/>
      <c r="J444" s="5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</row>
    <row r="445" spans="1:26" ht="12.75" customHeight="1">
      <c r="A445" s="6"/>
      <c r="B445" s="6"/>
      <c r="C445" s="6"/>
      <c r="D445" s="6"/>
      <c r="E445" s="5"/>
      <c r="F445" s="5"/>
      <c r="G445" s="5"/>
      <c r="H445" s="5"/>
      <c r="I445" s="5"/>
      <c r="J445" s="5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</row>
    <row r="446" spans="1:26" ht="12.75" customHeight="1">
      <c r="A446" s="6"/>
      <c r="B446" s="6"/>
      <c r="C446" s="6"/>
      <c r="D446" s="6"/>
      <c r="E446" s="5"/>
      <c r="F446" s="5"/>
      <c r="G446" s="5"/>
      <c r="H446" s="5"/>
      <c r="I446" s="5"/>
      <c r="J446" s="5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</row>
    <row r="447" spans="1:26" ht="12.75" customHeight="1">
      <c r="A447" s="6"/>
      <c r="B447" s="6"/>
      <c r="C447" s="6"/>
      <c r="D447" s="6"/>
      <c r="E447" s="5"/>
      <c r="F447" s="5"/>
      <c r="G447" s="5"/>
      <c r="H447" s="5"/>
      <c r="I447" s="5"/>
      <c r="J447" s="5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</row>
    <row r="448" spans="1:26" ht="12.75" customHeight="1">
      <c r="A448" s="6"/>
      <c r="B448" s="6"/>
      <c r="C448" s="6"/>
      <c r="D448" s="6"/>
      <c r="E448" s="5"/>
      <c r="F448" s="5"/>
      <c r="G448" s="5"/>
      <c r="H448" s="5"/>
      <c r="I448" s="5"/>
      <c r="J448" s="5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</row>
    <row r="449" spans="1:26" ht="12.75" customHeight="1">
      <c r="A449" s="6"/>
      <c r="B449" s="6"/>
      <c r="C449" s="6"/>
      <c r="D449" s="6"/>
      <c r="E449" s="5"/>
      <c r="F449" s="5"/>
      <c r="G449" s="5"/>
      <c r="H449" s="5"/>
      <c r="I449" s="5"/>
      <c r="J449" s="5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</row>
    <row r="450" spans="1:26" ht="12.75" customHeight="1">
      <c r="A450" s="6"/>
      <c r="B450" s="6"/>
      <c r="C450" s="6"/>
      <c r="D450" s="6"/>
      <c r="E450" s="5"/>
      <c r="F450" s="5"/>
      <c r="G450" s="5"/>
      <c r="H450" s="5"/>
      <c r="I450" s="5"/>
      <c r="J450" s="5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</row>
    <row r="451" spans="1:26" ht="12.75" customHeight="1">
      <c r="A451" s="6"/>
      <c r="B451" s="6"/>
      <c r="C451" s="6"/>
      <c r="D451" s="6"/>
      <c r="E451" s="5"/>
      <c r="F451" s="5"/>
      <c r="G451" s="5"/>
      <c r="H451" s="5"/>
      <c r="I451" s="5"/>
      <c r="J451" s="5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</row>
    <row r="452" spans="1:26" ht="12.75" customHeight="1">
      <c r="A452" s="6"/>
      <c r="B452" s="6"/>
      <c r="C452" s="6"/>
      <c r="D452" s="6"/>
      <c r="E452" s="5"/>
      <c r="F452" s="5"/>
      <c r="G452" s="5"/>
      <c r="H452" s="5"/>
      <c r="I452" s="5"/>
      <c r="J452" s="5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</row>
    <row r="453" spans="1:26" ht="12.75" customHeight="1">
      <c r="A453" s="6"/>
      <c r="B453" s="6"/>
      <c r="C453" s="6"/>
      <c r="D453" s="6"/>
      <c r="E453" s="5"/>
      <c r="F453" s="5"/>
      <c r="G453" s="5"/>
      <c r="H453" s="5"/>
      <c r="I453" s="5"/>
      <c r="J453" s="5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</row>
    <row r="454" spans="1:26" ht="12.75" customHeight="1">
      <c r="A454" s="6"/>
      <c r="B454" s="6"/>
      <c r="C454" s="6"/>
      <c r="D454" s="6"/>
      <c r="E454" s="5"/>
      <c r="F454" s="5"/>
      <c r="G454" s="5"/>
      <c r="H454" s="5"/>
      <c r="I454" s="5"/>
      <c r="J454" s="5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</row>
    <row r="455" spans="1:26" ht="12.75" customHeight="1">
      <c r="A455" s="6"/>
      <c r="B455" s="6"/>
      <c r="C455" s="6"/>
      <c r="D455" s="6"/>
      <c r="E455" s="5"/>
      <c r="F455" s="5"/>
      <c r="G455" s="5"/>
      <c r="H455" s="5"/>
      <c r="I455" s="5"/>
      <c r="J455" s="5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</row>
    <row r="456" spans="1:26" ht="12.75" customHeight="1">
      <c r="A456" s="6"/>
      <c r="B456" s="6"/>
      <c r="C456" s="6"/>
      <c r="D456" s="6"/>
      <c r="E456" s="5"/>
      <c r="F456" s="5"/>
      <c r="G456" s="5"/>
      <c r="H456" s="5"/>
      <c r="I456" s="5"/>
      <c r="J456" s="5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</row>
    <row r="457" spans="1:26" ht="12.75" customHeight="1">
      <c r="A457" s="6"/>
      <c r="B457" s="6"/>
      <c r="C457" s="6"/>
      <c r="D457" s="6"/>
      <c r="E457" s="5"/>
      <c r="F457" s="5"/>
      <c r="G457" s="5"/>
      <c r="H457" s="5"/>
      <c r="I457" s="5"/>
      <c r="J457" s="5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</row>
    <row r="458" spans="1:26" ht="12.75" customHeight="1">
      <c r="A458" s="6"/>
      <c r="B458" s="6"/>
      <c r="C458" s="6"/>
      <c r="D458" s="6"/>
      <c r="E458" s="5"/>
      <c r="F458" s="5"/>
      <c r="G458" s="5"/>
      <c r="H458" s="5"/>
      <c r="I458" s="5"/>
      <c r="J458" s="5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</row>
    <row r="459" spans="1:26" ht="12.75" customHeight="1">
      <c r="A459" s="6"/>
      <c r="B459" s="6"/>
      <c r="C459" s="6"/>
      <c r="D459" s="6"/>
      <c r="E459" s="5"/>
      <c r="F459" s="5"/>
      <c r="G459" s="5"/>
      <c r="H459" s="5"/>
      <c r="I459" s="5"/>
      <c r="J459" s="5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</row>
    <row r="460" spans="1:26" ht="12.75" customHeight="1">
      <c r="A460" s="6"/>
      <c r="B460" s="6"/>
      <c r="C460" s="6"/>
      <c r="D460" s="6"/>
      <c r="E460" s="5"/>
      <c r="F460" s="5"/>
      <c r="G460" s="5"/>
      <c r="H460" s="5"/>
      <c r="I460" s="5"/>
      <c r="J460" s="5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</row>
    <row r="461" spans="1:26" ht="12.75" customHeight="1">
      <c r="A461" s="6"/>
      <c r="B461" s="6"/>
      <c r="C461" s="6"/>
      <c r="D461" s="6"/>
      <c r="E461" s="5"/>
      <c r="F461" s="5"/>
      <c r="G461" s="5"/>
      <c r="H461" s="5"/>
      <c r="I461" s="5"/>
      <c r="J461" s="5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</row>
    <row r="462" spans="1:26" ht="12.75" customHeight="1">
      <c r="A462" s="6"/>
      <c r="B462" s="6"/>
      <c r="C462" s="6"/>
      <c r="D462" s="6"/>
      <c r="E462" s="5"/>
      <c r="F462" s="5"/>
      <c r="G462" s="5"/>
      <c r="H462" s="5"/>
      <c r="I462" s="5"/>
      <c r="J462" s="5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</row>
    <row r="463" spans="1:26" ht="12.75" customHeight="1">
      <c r="A463" s="6"/>
      <c r="B463" s="6"/>
      <c r="C463" s="6"/>
      <c r="D463" s="6"/>
      <c r="E463" s="5"/>
      <c r="F463" s="5"/>
      <c r="G463" s="5"/>
      <c r="H463" s="5"/>
      <c r="I463" s="5"/>
      <c r="J463" s="5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</row>
    <row r="464" spans="1:26" ht="12.75" customHeight="1">
      <c r="A464" s="6"/>
      <c r="B464" s="6"/>
      <c r="C464" s="6"/>
      <c r="D464" s="6"/>
      <c r="E464" s="5"/>
      <c r="F464" s="5"/>
      <c r="G464" s="5"/>
      <c r="H464" s="5"/>
      <c r="I464" s="5"/>
      <c r="J464" s="5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</row>
    <row r="465" spans="1:26" ht="12.75" customHeight="1">
      <c r="A465" s="6"/>
      <c r="B465" s="6"/>
      <c r="C465" s="6"/>
      <c r="D465" s="6"/>
      <c r="E465" s="5"/>
      <c r="F465" s="5"/>
      <c r="G465" s="5"/>
      <c r="H465" s="5"/>
      <c r="I465" s="5"/>
      <c r="J465" s="5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</row>
    <row r="466" spans="1:26" ht="12.75" customHeight="1">
      <c r="A466" s="6"/>
      <c r="B466" s="6"/>
      <c r="C466" s="6"/>
      <c r="D466" s="6"/>
      <c r="E466" s="5"/>
      <c r="F466" s="5"/>
      <c r="G466" s="5"/>
      <c r="H466" s="5"/>
      <c r="I466" s="5"/>
      <c r="J466" s="5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</row>
    <row r="467" spans="1:26" ht="12.75" customHeight="1">
      <c r="A467" s="6"/>
      <c r="B467" s="6"/>
      <c r="C467" s="6"/>
      <c r="D467" s="6"/>
      <c r="E467" s="5"/>
      <c r="F467" s="5"/>
      <c r="G467" s="5"/>
      <c r="H467" s="5"/>
      <c r="I467" s="5"/>
      <c r="J467" s="5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</row>
    <row r="468" spans="1:26" ht="12.75" customHeight="1">
      <c r="A468" s="6"/>
      <c r="B468" s="6"/>
      <c r="C468" s="6"/>
      <c r="D468" s="6"/>
      <c r="E468" s="5"/>
      <c r="F468" s="5"/>
      <c r="G468" s="5"/>
      <c r="H468" s="5"/>
      <c r="I468" s="5"/>
      <c r="J468" s="5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</row>
    <row r="469" spans="1:26" ht="12.75" customHeight="1">
      <c r="A469" s="6"/>
      <c r="B469" s="6"/>
      <c r="C469" s="6"/>
      <c r="D469" s="6"/>
      <c r="E469" s="5"/>
      <c r="F469" s="5"/>
      <c r="G469" s="5"/>
      <c r="H469" s="5"/>
      <c r="I469" s="5"/>
      <c r="J469" s="5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</row>
    <row r="470" spans="1:26" ht="12.75" customHeight="1">
      <c r="A470" s="6"/>
      <c r="B470" s="6"/>
      <c r="C470" s="6"/>
      <c r="D470" s="6"/>
      <c r="E470" s="5"/>
      <c r="F470" s="5"/>
      <c r="G470" s="5"/>
      <c r="H470" s="5"/>
      <c r="I470" s="5"/>
      <c r="J470" s="5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</row>
    <row r="471" spans="1:26" ht="12.75" customHeight="1">
      <c r="A471" s="6"/>
      <c r="B471" s="6"/>
      <c r="C471" s="6"/>
      <c r="D471" s="6"/>
      <c r="E471" s="5"/>
      <c r="F471" s="5"/>
      <c r="G471" s="5"/>
      <c r="H471" s="5"/>
      <c r="I471" s="5"/>
      <c r="J471" s="5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</row>
    <row r="472" spans="1:26" ht="12.75" customHeight="1">
      <c r="A472" s="6"/>
      <c r="B472" s="6"/>
      <c r="C472" s="6"/>
      <c r="D472" s="6"/>
      <c r="E472" s="5"/>
      <c r="F472" s="5"/>
      <c r="G472" s="5"/>
      <c r="H472" s="5"/>
      <c r="I472" s="5"/>
      <c r="J472" s="5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</row>
    <row r="473" spans="1:26" ht="12.75" customHeight="1">
      <c r="A473" s="6"/>
      <c r="B473" s="6"/>
      <c r="C473" s="6"/>
      <c r="D473" s="6"/>
      <c r="E473" s="5"/>
      <c r="F473" s="5"/>
      <c r="G473" s="5"/>
      <c r="H473" s="5"/>
      <c r="I473" s="5"/>
      <c r="J473" s="5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</row>
    <row r="474" spans="1:26" ht="12.75" customHeight="1">
      <c r="A474" s="6"/>
      <c r="B474" s="6"/>
      <c r="C474" s="6"/>
      <c r="D474" s="6"/>
      <c r="E474" s="5"/>
      <c r="F474" s="5"/>
      <c r="G474" s="5"/>
      <c r="H474" s="5"/>
      <c r="I474" s="5"/>
      <c r="J474" s="5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</row>
    <row r="475" spans="1:26" ht="12.75" customHeight="1">
      <c r="A475" s="6"/>
      <c r="B475" s="6"/>
      <c r="C475" s="6"/>
      <c r="D475" s="6"/>
      <c r="E475" s="5"/>
      <c r="F475" s="5"/>
      <c r="G475" s="5"/>
      <c r="H475" s="5"/>
      <c r="I475" s="5"/>
      <c r="J475" s="5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</row>
    <row r="476" spans="1:26" ht="12.75" customHeight="1">
      <c r="A476" s="6"/>
      <c r="B476" s="6"/>
      <c r="C476" s="6"/>
      <c r="D476" s="6"/>
      <c r="E476" s="5"/>
      <c r="F476" s="5"/>
      <c r="G476" s="5"/>
      <c r="H476" s="5"/>
      <c r="I476" s="5"/>
      <c r="J476" s="5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</row>
    <row r="477" spans="1:26" ht="12.75" customHeight="1">
      <c r="A477" s="6"/>
      <c r="B477" s="6"/>
      <c r="C477" s="6"/>
      <c r="D477" s="6"/>
      <c r="E477" s="5"/>
      <c r="F477" s="5"/>
      <c r="G477" s="5"/>
      <c r="H477" s="5"/>
      <c r="I477" s="5"/>
      <c r="J477" s="5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</row>
    <row r="478" spans="1:26" ht="12.75" customHeight="1">
      <c r="A478" s="6"/>
      <c r="B478" s="6"/>
      <c r="C478" s="6"/>
      <c r="D478" s="6"/>
      <c r="E478" s="5"/>
      <c r="F478" s="5"/>
      <c r="G478" s="5"/>
      <c r="H478" s="5"/>
      <c r="I478" s="5"/>
      <c r="J478" s="5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</row>
    <row r="479" spans="1:26" ht="12.75" customHeight="1">
      <c r="A479" s="6"/>
      <c r="B479" s="6"/>
      <c r="C479" s="6"/>
      <c r="D479" s="6"/>
      <c r="E479" s="5"/>
      <c r="F479" s="5"/>
      <c r="G479" s="5"/>
      <c r="H479" s="5"/>
      <c r="I479" s="5"/>
      <c r="J479" s="5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</row>
    <row r="480" spans="1:26" ht="12.75" customHeight="1">
      <c r="A480" s="6"/>
      <c r="B480" s="6"/>
      <c r="C480" s="6"/>
      <c r="D480" s="6"/>
      <c r="E480" s="5"/>
      <c r="F480" s="5"/>
      <c r="G480" s="5"/>
      <c r="H480" s="5"/>
      <c r="I480" s="5"/>
      <c r="J480" s="5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</row>
    <row r="481" spans="1:26" ht="12.75" customHeight="1">
      <c r="A481" s="6"/>
      <c r="B481" s="6"/>
      <c r="C481" s="6"/>
      <c r="D481" s="6"/>
      <c r="E481" s="5"/>
      <c r="F481" s="5"/>
      <c r="G481" s="5"/>
      <c r="H481" s="5"/>
      <c r="I481" s="5"/>
      <c r="J481" s="5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</row>
    <row r="482" spans="1:26" ht="12.75" customHeight="1">
      <c r="A482" s="6"/>
      <c r="B482" s="6"/>
      <c r="C482" s="6"/>
      <c r="D482" s="6"/>
      <c r="E482" s="5"/>
      <c r="F482" s="5"/>
      <c r="G482" s="5"/>
      <c r="H482" s="5"/>
      <c r="I482" s="5"/>
      <c r="J482" s="5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</row>
    <row r="483" spans="1:26" ht="12.75" customHeight="1">
      <c r="A483" s="6"/>
      <c r="B483" s="6"/>
      <c r="C483" s="6"/>
      <c r="D483" s="6"/>
      <c r="E483" s="5"/>
      <c r="F483" s="5"/>
      <c r="G483" s="5"/>
      <c r="H483" s="5"/>
      <c r="I483" s="5"/>
      <c r="J483" s="5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</row>
    <row r="484" spans="1:26" ht="12.75" customHeight="1">
      <c r="A484" s="6"/>
      <c r="B484" s="6"/>
      <c r="C484" s="6"/>
      <c r="D484" s="6"/>
      <c r="E484" s="5"/>
      <c r="F484" s="5"/>
      <c r="G484" s="5"/>
      <c r="H484" s="5"/>
      <c r="I484" s="5"/>
      <c r="J484" s="5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</row>
    <row r="485" spans="1:26" ht="12.75" customHeight="1">
      <c r="A485" s="6"/>
      <c r="B485" s="6"/>
      <c r="C485" s="6"/>
      <c r="D485" s="6"/>
      <c r="E485" s="5"/>
      <c r="F485" s="5"/>
      <c r="G485" s="5"/>
      <c r="H485" s="5"/>
      <c r="I485" s="5"/>
      <c r="J485" s="5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</row>
    <row r="486" spans="1:26" ht="12.75" customHeight="1">
      <c r="A486" s="6"/>
      <c r="B486" s="6"/>
      <c r="C486" s="6"/>
      <c r="D486" s="6"/>
      <c r="E486" s="5"/>
      <c r="F486" s="5"/>
      <c r="G486" s="5"/>
      <c r="H486" s="5"/>
      <c r="I486" s="5"/>
      <c r="J486" s="5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</row>
    <row r="487" spans="1:26" ht="12.75" customHeight="1">
      <c r="A487" s="6"/>
      <c r="B487" s="6"/>
      <c r="C487" s="6"/>
      <c r="D487" s="6"/>
      <c r="E487" s="5"/>
      <c r="F487" s="5"/>
      <c r="G487" s="5"/>
      <c r="H487" s="5"/>
      <c r="I487" s="5"/>
      <c r="J487" s="5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</row>
    <row r="488" spans="1:26" ht="12.75" customHeight="1">
      <c r="A488" s="6"/>
      <c r="B488" s="6"/>
      <c r="C488" s="6"/>
      <c r="D488" s="6"/>
      <c r="E488" s="5"/>
      <c r="F488" s="5"/>
      <c r="G488" s="5"/>
      <c r="H488" s="5"/>
      <c r="I488" s="5"/>
      <c r="J488" s="5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</row>
    <row r="489" spans="1:26" ht="12.75" customHeight="1">
      <c r="A489" s="6"/>
      <c r="B489" s="6"/>
      <c r="C489" s="6"/>
      <c r="D489" s="6"/>
      <c r="E489" s="5"/>
      <c r="F489" s="5"/>
      <c r="G489" s="5"/>
      <c r="H489" s="5"/>
      <c r="I489" s="5"/>
      <c r="J489" s="5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</row>
    <row r="490" spans="1:26" ht="12.75" customHeight="1">
      <c r="A490" s="6"/>
      <c r="B490" s="6"/>
      <c r="C490" s="6"/>
      <c r="D490" s="6"/>
      <c r="E490" s="5"/>
      <c r="F490" s="5"/>
      <c r="G490" s="5"/>
      <c r="H490" s="5"/>
      <c r="I490" s="5"/>
      <c r="J490" s="5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</row>
    <row r="491" spans="1:26" ht="12.75" customHeight="1">
      <c r="A491" s="6"/>
      <c r="B491" s="6"/>
      <c r="C491" s="6"/>
      <c r="D491" s="6"/>
      <c r="E491" s="5"/>
      <c r="F491" s="5"/>
      <c r="G491" s="5"/>
      <c r="H491" s="5"/>
      <c r="I491" s="5"/>
      <c r="J491" s="5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</row>
    <row r="492" spans="1:26" ht="12.75" customHeight="1">
      <c r="A492" s="6"/>
      <c r="B492" s="6"/>
      <c r="C492" s="6"/>
      <c r="D492" s="6"/>
      <c r="E492" s="5"/>
      <c r="F492" s="5"/>
      <c r="G492" s="5"/>
      <c r="H492" s="5"/>
      <c r="I492" s="5"/>
      <c r="J492" s="5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</row>
    <row r="493" spans="1:26" ht="12.75" customHeight="1">
      <c r="A493" s="6"/>
      <c r="B493" s="6"/>
      <c r="C493" s="6"/>
      <c r="D493" s="6"/>
      <c r="E493" s="5"/>
      <c r="F493" s="5"/>
      <c r="G493" s="5"/>
      <c r="H493" s="5"/>
      <c r="I493" s="5"/>
      <c r="J493" s="5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</row>
    <row r="494" spans="1:26" ht="12.75" customHeight="1">
      <c r="A494" s="6"/>
      <c r="B494" s="6"/>
      <c r="C494" s="6"/>
      <c r="D494" s="6"/>
      <c r="E494" s="5"/>
      <c r="F494" s="5"/>
      <c r="G494" s="5"/>
      <c r="H494" s="5"/>
      <c r="I494" s="5"/>
      <c r="J494" s="5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</row>
    <row r="495" spans="1:26" ht="12.75" customHeight="1">
      <c r="A495" s="6"/>
      <c r="B495" s="6"/>
      <c r="C495" s="6"/>
      <c r="D495" s="6"/>
      <c r="E495" s="5"/>
      <c r="F495" s="5"/>
      <c r="G495" s="5"/>
      <c r="H495" s="5"/>
      <c r="I495" s="5"/>
      <c r="J495" s="5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</row>
    <row r="496" spans="1:26" ht="12.75" customHeight="1">
      <c r="A496" s="6"/>
      <c r="B496" s="6"/>
      <c r="C496" s="6"/>
      <c r="D496" s="6"/>
      <c r="E496" s="5"/>
      <c r="F496" s="5"/>
      <c r="G496" s="5"/>
      <c r="H496" s="5"/>
      <c r="I496" s="5"/>
      <c r="J496" s="5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</row>
    <row r="497" spans="1:26" ht="12.75" customHeight="1">
      <c r="A497" s="6"/>
      <c r="B497" s="6"/>
      <c r="C497" s="6"/>
      <c r="D497" s="6"/>
      <c r="E497" s="5"/>
      <c r="F497" s="5"/>
      <c r="G497" s="5"/>
      <c r="H497" s="5"/>
      <c r="I497" s="5"/>
      <c r="J497" s="5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</row>
    <row r="498" spans="1:26" ht="12.75" customHeight="1">
      <c r="A498" s="6"/>
      <c r="B498" s="6"/>
      <c r="C498" s="6"/>
      <c r="D498" s="6"/>
      <c r="E498" s="5"/>
      <c r="F498" s="5"/>
      <c r="G498" s="5"/>
      <c r="H498" s="5"/>
      <c r="I498" s="5"/>
      <c r="J498" s="5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</row>
    <row r="499" spans="1:26" ht="12.75" customHeight="1">
      <c r="A499" s="6"/>
      <c r="B499" s="6"/>
      <c r="C499" s="6"/>
      <c r="D499" s="6"/>
      <c r="E499" s="5"/>
      <c r="F499" s="5"/>
      <c r="G499" s="5"/>
      <c r="H499" s="5"/>
      <c r="I499" s="5"/>
      <c r="J499" s="5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</row>
    <row r="500" spans="1:26" ht="12.75" customHeight="1">
      <c r="A500" s="6"/>
      <c r="B500" s="6"/>
      <c r="C500" s="6"/>
      <c r="D500" s="6"/>
      <c r="E500" s="5"/>
      <c r="F500" s="5"/>
      <c r="G500" s="5"/>
      <c r="H500" s="5"/>
      <c r="I500" s="5"/>
      <c r="J500" s="5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</row>
    <row r="501" spans="1:26" ht="12.75" customHeight="1">
      <c r="A501" s="6"/>
      <c r="B501" s="6"/>
      <c r="C501" s="6"/>
      <c r="D501" s="6"/>
      <c r="E501" s="5"/>
      <c r="F501" s="5"/>
      <c r="G501" s="5"/>
      <c r="H501" s="5"/>
      <c r="I501" s="5"/>
      <c r="J501" s="5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</row>
    <row r="502" spans="1:26" ht="12.75" customHeight="1">
      <c r="A502" s="6"/>
      <c r="B502" s="6"/>
      <c r="C502" s="6"/>
      <c r="D502" s="6"/>
      <c r="E502" s="5"/>
      <c r="F502" s="5"/>
      <c r="G502" s="5"/>
      <c r="H502" s="5"/>
      <c r="I502" s="5"/>
      <c r="J502" s="5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</row>
    <row r="503" spans="1:26" ht="12.75" customHeight="1">
      <c r="A503" s="6"/>
      <c r="B503" s="6"/>
      <c r="C503" s="6"/>
      <c r="D503" s="6"/>
      <c r="E503" s="5"/>
      <c r="F503" s="5"/>
      <c r="G503" s="5"/>
      <c r="H503" s="5"/>
      <c r="I503" s="5"/>
      <c r="J503" s="5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</row>
    <row r="504" spans="1:26" ht="12.75" customHeight="1">
      <c r="A504" s="6"/>
      <c r="B504" s="6"/>
      <c r="C504" s="6"/>
      <c r="D504" s="6"/>
      <c r="E504" s="5"/>
      <c r="F504" s="5"/>
      <c r="G504" s="5"/>
      <c r="H504" s="5"/>
      <c r="I504" s="5"/>
      <c r="J504" s="5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</row>
    <row r="505" spans="1:26" ht="12.75" customHeight="1">
      <c r="A505" s="6"/>
      <c r="B505" s="6"/>
      <c r="C505" s="6"/>
      <c r="D505" s="6"/>
      <c r="E505" s="5"/>
      <c r="F505" s="5"/>
      <c r="G505" s="5"/>
      <c r="H505" s="5"/>
      <c r="I505" s="5"/>
      <c r="J505" s="5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</row>
    <row r="506" spans="1:26" ht="12.75" customHeight="1">
      <c r="A506" s="6"/>
      <c r="B506" s="6"/>
      <c r="C506" s="6"/>
      <c r="D506" s="6"/>
      <c r="E506" s="5"/>
      <c r="F506" s="5"/>
      <c r="G506" s="5"/>
      <c r="H506" s="5"/>
      <c r="I506" s="5"/>
      <c r="J506" s="5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</row>
    <row r="507" spans="1:26" ht="12.75" customHeight="1">
      <c r="A507" s="6"/>
      <c r="B507" s="6"/>
      <c r="C507" s="6"/>
      <c r="D507" s="6"/>
      <c r="E507" s="5"/>
      <c r="F507" s="5"/>
      <c r="G507" s="5"/>
      <c r="H507" s="5"/>
      <c r="I507" s="5"/>
      <c r="J507" s="5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</row>
    <row r="508" spans="1:26" ht="12.75" customHeight="1">
      <c r="A508" s="6"/>
      <c r="B508" s="6"/>
      <c r="C508" s="6"/>
      <c r="D508" s="6"/>
      <c r="E508" s="5"/>
      <c r="F508" s="5"/>
      <c r="G508" s="5"/>
      <c r="H508" s="5"/>
      <c r="I508" s="5"/>
      <c r="J508" s="5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</row>
    <row r="509" spans="1:26" ht="12.75" customHeight="1">
      <c r="A509" s="6"/>
      <c r="B509" s="6"/>
      <c r="C509" s="6"/>
      <c r="D509" s="6"/>
      <c r="E509" s="5"/>
      <c r="F509" s="5"/>
      <c r="G509" s="5"/>
      <c r="H509" s="5"/>
      <c r="I509" s="5"/>
      <c r="J509" s="5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</row>
    <row r="510" spans="1:26" ht="12.75" customHeight="1">
      <c r="A510" s="6"/>
      <c r="B510" s="6"/>
      <c r="C510" s="6"/>
      <c r="D510" s="6"/>
      <c r="E510" s="5"/>
      <c r="F510" s="5"/>
      <c r="G510" s="5"/>
      <c r="H510" s="5"/>
      <c r="I510" s="5"/>
      <c r="J510" s="5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</row>
    <row r="511" spans="1:26" ht="12.75" customHeight="1">
      <c r="A511" s="6"/>
      <c r="B511" s="6"/>
      <c r="C511" s="6"/>
      <c r="D511" s="6"/>
      <c r="E511" s="5"/>
      <c r="F511" s="5"/>
      <c r="G511" s="5"/>
      <c r="H511" s="5"/>
      <c r="I511" s="5"/>
      <c r="J511" s="5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</row>
    <row r="512" spans="1:26" ht="12.75" customHeight="1">
      <c r="A512" s="6"/>
      <c r="B512" s="6"/>
      <c r="C512" s="6"/>
      <c r="D512" s="6"/>
      <c r="E512" s="5"/>
      <c r="F512" s="5"/>
      <c r="G512" s="5"/>
      <c r="H512" s="5"/>
      <c r="I512" s="5"/>
      <c r="J512" s="5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</row>
    <row r="513" spans="1:26" ht="12.75" customHeight="1">
      <c r="A513" s="6"/>
      <c r="B513" s="6"/>
      <c r="C513" s="6"/>
      <c r="D513" s="6"/>
      <c r="E513" s="5"/>
      <c r="F513" s="5"/>
      <c r="G513" s="5"/>
      <c r="H513" s="5"/>
      <c r="I513" s="5"/>
      <c r="J513" s="5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</row>
    <row r="514" spans="1:26" ht="12.75" customHeight="1">
      <c r="A514" s="6"/>
      <c r="B514" s="6"/>
      <c r="C514" s="6"/>
      <c r="D514" s="6"/>
      <c r="E514" s="5"/>
      <c r="F514" s="5"/>
      <c r="G514" s="5"/>
      <c r="H514" s="5"/>
      <c r="I514" s="5"/>
      <c r="J514" s="5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</row>
    <row r="515" spans="1:26" ht="12.75" customHeight="1">
      <c r="A515" s="6"/>
      <c r="B515" s="6"/>
      <c r="C515" s="6"/>
      <c r="D515" s="6"/>
      <c r="E515" s="5"/>
      <c r="F515" s="5"/>
      <c r="G515" s="5"/>
      <c r="H515" s="5"/>
      <c r="I515" s="5"/>
      <c r="J515" s="5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</row>
    <row r="516" spans="1:26" ht="12.75" customHeight="1">
      <c r="A516" s="6"/>
      <c r="B516" s="6"/>
      <c r="C516" s="6"/>
      <c r="D516" s="6"/>
      <c r="E516" s="5"/>
      <c r="F516" s="5"/>
      <c r="G516" s="5"/>
      <c r="H516" s="5"/>
      <c r="I516" s="5"/>
      <c r="J516" s="5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</row>
    <row r="517" spans="1:26" ht="12.75" customHeight="1">
      <c r="A517" s="6"/>
      <c r="B517" s="6"/>
      <c r="C517" s="6"/>
      <c r="D517" s="6"/>
      <c r="E517" s="5"/>
      <c r="F517" s="5"/>
      <c r="G517" s="5"/>
      <c r="H517" s="5"/>
      <c r="I517" s="5"/>
      <c r="J517" s="5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</row>
    <row r="518" spans="1:26" ht="12.75" customHeight="1">
      <c r="A518" s="6"/>
      <c r="B518" s="6"/>
      <c r="C518" s="6"/>
      <c r="D518" s="6"/>
      <c r="E518" s="5"/>
      <c r="F518" s="5"/>
      <c r="G518" s="5"/>
      <c r="H518" s="5"/>
      <c r="I518" s="5"/>
      <c r="J518" s="5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</row>
    <row r="519" spans="1:26" ht="12.75" customHeight="1">
      <c r="A519" s="6"/>
      <c r="B519" s="6"/>
      <c r="C519" s="6"/>
      <c r="D519" s="6"/>
      <c r="E519" s="5"/>
      <c r="F519" s="5"/>
      <c r="G519" s="5"/>
      <c r="H519" s="5"/>
      <c r="I519" s="5"/>
      <c r="J519" s="5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</row>
    <row r="520" spans="1:26" ht="12.75" customHeight="1">
      <c r="A520" s="6"/>
      <c r="B520" s="6"/>
      <c r="C520" s="6"/>
      <c r="D520" s="6"/>
      <c r="E520" s="5"/>
      <c r="F520" s="5"/>
      <c r="G520" s="5"/>
      <c r="H520" s="5"/>
      <c r="I520" s="5"/>
      <c r="J520" s="5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</row>
    <row r="521" spans="1:26" ht="12.75" customHeight="1">
      <c r="A521" s="6"/>
      <c r="B521" s="6"/>
      <c r="C521" s="6"/>
      <c r="D521" s="6"/>
      <c r="E521" s="5"/>
      <c r="F521" s="5"/>
      <c r="G521" s="5"/>
      <c r="H521" s="5"/>
      <c r="I521" s="5"/>
      <c r="J521" s="5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</row>
    <row r="522" spans="1:26" ht="12.75" customHeight="1">
      <c r="A522" s="6"/>
      <c r="B522" s="6"/>
      <c r="C522" s="6"/>
      <c r="D522" s="6"/>
      <c r="E522" s="5"/>
      <c r="F522" s="5"/>
      <c r="G522" s="5"/>
      <c r="H522" s="5"/>
      <c r="I522" s="5"/>
      <c r="J522" s="5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</row>
    <row r="523" spans="1:26" ht="12.75" customHeight="1">
      <c r="A523" s="6"/>
      <c r="B523" s="6"/>
      <c r="C523" s="6"/>
      <c r="D523" s="6"/>
      <c r="E523" s="5"/>
      <c r="F523" s="5"/>
      <c r="G523" s="5"/>
      <c r="H523" s="5"/>
      <c r="I523" s="5"/>
      <c r="J523" s="5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</row>
    <row r="524" spans="1:26" ht="12.75" customHeight="1">
      <c r="A524" s="6"/>
      <c r="B524" s="6"/>
      <c r="C524" s="6"/>
      <c r="D524" s="6"/>
      <c r="E524" s="5"/>
      <c r="F524" s="5"/>
      <c r="G524" s="5"/>
      <c r="H524" s="5"/>
      <c r="I524" s="5"/>
      <c r="J524" s="5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</row>
    <row r="525" spans="1:26" ht="12.75" customHeight="1">
      <c r="A525" s="6"/>
      <c r="B525" s="6"/>
      <c r="C525" s="6"/>
      <c r="D525" s="6"/>
      <c r="E525" s="5"/>
      <c r="F525" s="5"/>
      <c r="G525" s="5"/>
      <c r="H525" s="5"/>
      <c r="I525" s="5"/>
      <c r="J525" s="5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</row>
    <row r="526" spans="1:26" ht="12.75" customHeight="1">
      <c r="A526" s="6"/>
      <c r="B526" s="6"/>
      <c r="C526" s="6"/>
      <c r="D526" s="6"/>
      <c r="E526" s="5"/>
      <c r="F526" s="5"/>
      <c r="G526" s="5"/>
      <c r="H526" s="5"/>
      <c r="I526" s="5"/>
      <c r="J526" s="5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</row>
    <row r="527" spans="1:26" ht="12.75" customHeight="1">
      <c r="A527" s="6"/>
      <c r="B527" s="6"/>
      <c r="C527" s="6"/>
      <c r="D527" s="6"/>
      <c r="E527" s="5"/>
      <c r="F527" s="5"/>
      <c r="G527" s="5"/>
      <c r="H527" s="5"/>
      <c r="I527" s="5"/>
      <c r="J527" s="5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</row>
    <row r="528" spans="1:26" ht="12.75" customHeight="1">
      <c r="A528" s="6"/>
      <c r="B528" s="6"/>
      <c r="C528" s="6"/>
      <c r="D528" s="6"/>
      <c r="E528" s="5"/>
      <c r="F528" s="5"/>
      <c r="G528" s="5"/>
      <c r="H528" s="5"/>
      <c r="I528" s="5"/>
      <c r="J528" s="5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</row>
    <row r="529" spans="1:26" ht="12.75" customHeight="1">
      <c r="A529" s="6"/>
      <c r="B529" s="6"/>
      <c r="C529" s="6"/>
      <c r="D529" s="6"/>
      <c r="E529" s="5"/>
      <c r="F529" s="5"/>
      <c r="G529" s="5"/>
      <c r="H529" s="5"/>
      <c r="I529" s="5"/>
      <c r="J529" s="5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</row>
    <row r="530" spans="1:26" ht="12.75" customHeight="1">
      <c r="A530" s="6"/>
      <c r="B530" s="6"/>
      <c r="C530" s="6"/>
      <c r="D530" s="6"/>
      <c r="E530" s="5"/>
      <c r="F530" s="5"/>
      <c r="G530" s="5"/>
      <c r="H530" s="5"/>
      <c r="I530" s="5"/>
      <c r="J530" s="5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</row>
    <row r="531" spans="1:26" ht="12.75" customHeight="1">
      <c r="A531" s="6"/>
      <c r="B531" s="6"/>
      <c r="C531" s="6"/>
      <c r="D531" s="6"/>
      <c r="E531" s="5"/>
      <c r="F531" s="5"/>
      <c r="G531" s="5"/>
      <c r="H531" s="5"/>
      <c r="I531" s="5"/>
      <c r="J531" s="5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</row>
    <row r="532" spans="1:26" ht="12.75" customHeight="1">
      <c r="A532" s="6"/>
      <c r="B532" s="6"/>
      <c r="C532" s="6"/>
      <c r="D532" s="6"/>
      <c r="E532" s="5"/>
      <c r="F532" s="5"/>
      <c r="G532" s="5"/>
      <c r="H532" s="5"/>
      <c r="I532" s="5"/>
      <c r="J532" s="5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</row>
    <row r="533" spans="1:26" ht="12.75" customHeight="1">
      <c r="A533" s="6"/>
      <c r="B533" s="6"/>
      <c r="C533" s="6"/>
      <c r="D533" s="6"/>
      <c r="E533" s="5"/>
      <c r="F533" s="5"/>
      <c r="G533" s="5"/>
      <c r="H533" s="5"/>
      <c r="I533" s="5"/>
      <c r="J533" s="5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</row>
    <row r="534" spans="1:26" ht="12.75" customHeight="1">
      <c r="A534" s="6"/>
      <c r="B534" s="6"/>
      <c r="C534" s="6"/>
      <c r="D534" s="6"/>
      <c r="E534" s="5"/>
      <c r="F534" s="5"/>
      <c r="G534" s="5"/>
      <c r="H534" s="5"/>
      <c r="I534" s="5"/>
      <c r="J534" s="5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</row>
    <row r="535" spans="1:26" ht="12.75" customHeight="1">
      <c r="A535" s="6"/>
      <c r="B535" s="6"/>
      <c r="C535" s="6"/>
      <c r="D535" s="6"/>
      <c r="E535" s="5"/>
      <c r="F535" s="5"/>
      <c r="G535" s="5"/>
      <c r="H535" s="5"/>
      <c r="I535" s="5"/>
      <c r="J535" s="5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</row>
    <row r="536" spans="1:26" ht="12.75" customHeight="1">
      <c r="A536" s="6"/>
      <c r="B536" s="6"/>
      <c r="C536" s="6"/>
      <c r="D536" s="6"/>
      <c r="E536" s="5"/>
      <c r="F536" s="5"/>
      <c r="G536" s="5"/>
      <c r="H536" s="5"/>
      <c r="I536" s="5"/>
      <c r="J536" s="5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</row>
    <row r="537" spans="1:26" ht="12.75" customHeight="1">
      <c r="A537" s="6"/>
      <c r="B537" s="6"/>
      <c r="C537" s="6"/>
      <c r="D537" s="6"/>
      <c r="E537" s="5"/>
      <c r="F537" s="5"/>
      <c r="G537" s="5"/>
      <c r="H537" s="5"/>
      <c r="I537" s="5"/>
      <c r="J537" s="5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</row>
    <row r="538" spans="1:26" ht="12.75" customHeight="1">
      <c r="A538" s="6"/>
      <c r="B538" s="6"/>
      <c r="C538" s="6"/>
      <c r="D538" s="6"/>
      <c r="E538" s="5"/>
      <c r="F538" s="5"/>
      <c r="G538" s="5"/>
      <c r="H538" s="5"/>
      <c r="I538" s="5"/>
      <c r="J538" s="5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</row>
    <row r="539" spans="1:26" ht="12.75" customHeight="1">
      <c r="A539" s="6"/>
      <c r="B539" s="6"/>
      <c r="C539" s="6"/>
      <c r="D539" s="6"/>
      <c r="E539" s="5"/>
      <c r="F539" s="5"/>
      <c r="G539" s="5"/>
      <c r="H539" s="5"/>
      <c r="I539" s="5"/>
      <c r="J539" s="5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</row>
    <row r="540" spans="1:26" ht="12.75" customHeight="1">
      <c r="A540" s="6"/>
      <c r="B540" s="6"/>
      <c r="C540" s="6"/>
      <c r="D540" s="6"/>
      <c r="E540" s="5"/>
      <c r="F540" s="5"/>
      <c r="G540" s="5"/>
      <c r="H540" s="5"/>
      <c r="I540" s="5"/>
      <c r="J540" s="5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</row>
    <row r="541" spans="1:26" ht="12.75" customHeight="1">
      <c r="A541" s="6"/>
      <c r="B541" s="6"/>
      <c r="C541" s="6"/>
      <c r="D541" s="6"/>
      <c r="E541" s="5"/>
      <c r="F541" s="5"/>
      <c r="G541" s="5"/>
      <c r="H541" s="5"/>
      <c r="I541" s="5"/>
      <c r="J541" s="5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</row>
    <row r="542" spans="1:26" ht="12.75" customHeight="1">
      <c r="A542" s="6"/>
      <c r="B542" s="6"/>
      <c r="C542" s="6"/>
      <c r="D542" s="6"/>
      <c r="E542" s="5"/>
      <c r="F542" s="5"/>
      <c r="G542" s="5"/>
      <c r="H542" s="5"/>
      <c r="I542" s="5"/>
      <c r="J542" s="5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</row>
    <row r="543" spans="1:26" ht="12.75" customHeight="1">
      <c r="A543" s="6"/>
      <c r="B543" s="6"/>
      <c r="C543" s="6"/>
      <c r="D543" s="6"/>
      <c r="E543" s="5"/>
      <c r="F543" s="5"/>
      <c r="G543" s="5"/>
      <c r="H543" s="5"/>
      <c r="I543" s="5"/>
      <c r="J543" s="5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</row>
    <row r="544" spans="1:26" ht="12.75" customHeight="1">
      <c r="A544" s="6"/>
      <c r="B544" s="6"/>
      <c r="C544" s="6"/>
      <c r="D544" s="6"/>
      <c r="E544" s="5"/>
      <c r="F544" s="5"/>
      <c r="G544" s="5"/>
      <c r="H544" s="5"/>
      <c r="I544" s="5"/>
      <c r="J544" s="5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</row>
    <row r="545" spans="1:26" ht="12.75" customHeight="1">
      <c r="A545" s="6"/>
      <c r="B545" s="6"/>
      <c r="C545" s="6"/>
      <c r="D545" s="6"/>
      <c r="E545" s="5"/>
      <c r="F545" s="5"/>
      <c r="G545" s="5"/>
      <c r="H545" s="5"/>
      <c r="I545" s="5"/>
      <c r="J545" s="5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</row>
    <row r="546" spans="1:26" ht="12.75" customHeight="1">
      <c r="A546" s="6"/>
      <c r="B546" s="6"/>
      <c r="C546" s="6"/>
      <c r="D546" s="6"/>
      <c r="E546" s="5"/>
      <c r="F546" s="5"/>
      <c r="G546" s="5"/>
      <c r="H546" s="5"/>
      <c r="I546" s="5"/>
      <c r="J546" s="5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</row>
    <row r="547" spans="1:26" ht="12.75" customHeight="1">
      <c r="A547" s="6"/>
      <c r="B547" s="6"/>
      <c r="C547" s="6"/>
      <c r="D547" s="6"/>
      <c r="E547" s="5"/>
      <c r="F547" s="5"/>
      <c r="G547" s="5"/>
      <c r="H547" s="5"/>
      <c r="I547" s="5"/>
      <c r="J547" s="5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</row>
    <row r="548" spans="1:26" ht="12.75" customHeight="1">
      <c r="A548" s="6"/>
      <c r="B548" s="6"/>
      <c r="C548" s="6"/>
      <c r="D548" s="6"/>
      <c r="E548" s="5"/>
      <c r="F548" s="5"/>
      <c r="G548" s="5"/>
      <c r="H548" s="5"/>
      <c r="I548" s="5"/>
      <c r="J548" s="5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</row>
    <row r="549" spans="1:26" ht="12.75" customHeight="1">
      <c r="A549" s="6"/>
      <c r="B549" s="6"/>
      <c r="C549" s="6"/>
      <c r="D549" s="6"/>
      <c r="E549" s="5"/>
      <c r="F549" s="5"/>
      <c r="G549" s="5"/>
      <c r="H549" s="5"/>
      <c r="I549" s="5"/>
      <c r="J549" s="5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</row>
    <row r="550" spans="1:26" ht="12.75" customHeight="1">
      <c r="A550" s="6"/>
      <c r="B550" s="6"/>
      <c r="C550" s="6"/>
      <c r="D550" s="6"/>
      <c r="E550" s="5"/>
      <c r="F550" s="5"/>
      <c r="G550" s="5"/>
      <c r="H550" s="5"/>
      <c r="I550" s="5"/>
      <c r="J550" s="5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</row>
    <row r="551" spans="1:26" ht="12.75" customHeight="1">
      <c r="A551" s="6"/>
      <c r="B551" s="6"/>
      <c r="C551" s="6"/>
      <c r="D551" s="6"/>
      <c r="E551" s="5"/>
      <c r="F551" s="5"/>
      <c r="G551" s="5"/>
      <c r="H551" s="5"/>
      <c r="I551" s="5"/>
      <c r="J551" s="5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</row>
    <row r="552" spans="1:26" ht="12.75" customHeight="1">
      <c r="A552" s="6"/>
      <c r="B552" s="6"/>
      <c r="C552" s="6"/>
      <c r="D552" s="6"/>
      <c r="E552" s="5"/>
      <c r="F552" s="5"/>
      <c r="G552" s="5"/>
      <c r="H552" s="5"/>
      <c r="I552" s="5"/>
      <c r="J552" s="5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</row>
    <row r="553" spans="1:26" ht="12.75" customHeight="1">
      <c r="A553" s="6"/>
      <c r="B553" s="6"/>
      <c r="C553" s="6"/>
      <c r="D553" s="6"/>
      <c r="E553" s="5"/>
      <c r="F553" s="5"/>
      <c r="G553" s="5"/>
      <c r="H553" s="5"/>
      <c r="I553" s="5"/>
      <c r="J553" s="5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</row>
    <row r="554" spans="1:26" ht="12.75" customHeight="1">
      <c r="A554" s="6"/>
      <c r="B554" s="6"/>
      <c r="C554" s="6"/>
      <c r="D554" s="6"/>
      <c r="E554" s="5"/>
      <c r="F554" s="5"/>
      <c r="G554" s="5"/>
      <c r="H554" s="5"/>
      <c r="I554" s="5"/>
      <c r="J554" s="5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</row>
    <row r="555" spans="1:26" ht="12.75" customHeight="1">
      <c r="A555" s="6"/>
      <c r="B555" s="6"/>
      <c r="C555" s="6"/>
      <c r="D555" s="6"/>
      <c r="E555" s="5"/>
      <c r="F555" s="5"/>
      <c r="G555" s="5"/>
      <c r="H555" s="5"/>
      <c r="I555" s="5"/>
      <c r="J555" s="5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</row>
    <row r="556" spans="1:26" ht="12.75" customHeight="1">
      <c r="A556" s="6"/>
      <c r="B556" s="6"/>
      <c r="C556" s="6"/>
      <c r="D556" s="6"/>
      <c r="E556" s="5"/>
      <c r="F556" s="5"/>
      <c r="G556" s="5"/>
      <c r="H556" s="5"/>
      <c r="I556" s="5"/>
      <c r="J556" s="5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</row>
    <row r="557" spans="1:26" ht="12.75" customHeight="1">
      <c r="A557" s="6"/>
      <c r="B557" s="6"/>
      <c r="C557" s="6"/>
      <c r="D557" s="6"/>
      <c r="E557" s="5"/>
      <c r="F557" s="5"/>
      <c r="G557" s="5"/>
      <c r="H557" s="5"/>
      <c r="I557" s="5"/>
      <c r="J557" s="5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</row>
    <row r="558" spans="1:26" ht="12.75" customHeight="1">
      <c r="A558" s="6"/>
      <c r="B558" s="6"/>
      <c r="C558" s="6"/>
      <c r="D558" s="6"/>
      <c r="E558" s="5"/>
      <c r="F558" s="5"/>
      <c r="G558" s="5"/>
      <c r="H558" s="5"/>
      <c r="I558" s="5"/>
      <c r="J558" s="5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</row>
    <row r="559" spans="1:26" ht="12.75" customHeight="1">
      <c r="A559" s="6"/>
      <c r="B559" s="6"/>
      <c r="C559" s="6"/>
      <c r="D559" s="6"/>
      <c r="E559" s="5"/>
      <c r="F559" s="5"/>
      <c r="G559" s="5"/>
      <c r="H559" s="5"/>
      <c r="I559" s="5"/>
      <c r="J559" s="5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</row>
    <row r="560" spans="1:26" ht="12.75" customHeight="1">
      <c r="A560" s="6"/>
      <c r="B560" s="6"/>
      <c r="C560" s="6"/>
      <c r="D560" s="6"/>
      <c r="E560" s="5"/>
      <c r="F560" s="5"/>
      <c r="G560" s="5"/>
      <c r="H560" s="5"/>
      <c r="I560" s="5"/>
      <c r="J560" s="5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</row>
    <row r="561" spans="1:26" ht="12.75" customHeight="1">
      <c r="A561" s="6"/>
      <c r="B561" s="6"/>
      <c r="C561" s="6"/>
      <c r="D561" s="6"/>
      <c r="E561" s="5"/>
      <c r="F561" s="5"/>
      <c r="G561" s="5"/>
      <c r="H561" s="5"/>
      <c r="I561" s="5"/>
      <c r="J561" s="5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</row>
    <row r="562" spans="1:26" ht="12.75" customHeight="1">
      <c r="A562" s="6"/>
      <c r="B562" s="6"/>
      <c r="C562" s="6"/>
      <c r="D562" s="6"/>
      <c r="E562" s="5"/>
      <c r="F562" s="5"/>
      <c r="G562" s="5"/>
      <c r="H562" s="5"/>
      <c r="I562" s="5"/>
      <c r="J562" s="5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</row>
    <row r="563" spans="1:26" ht="12.75" customHeight="1">
      <c r="A563" s="6"/>
      <c r="B563" s="6"/>
      <c r="C563" s="6"/>
      <c r="D563" s="6"/>
      <c r="E563" s="5"/>
      <c r="F563" s="5"/>
      <c r="G563" s="5"/>
      <c r="H563" s="5"/>
      <c r="I563" s="5"/>
      <c r="J563" s="5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</row>
    <row r="564" spans="1:26" ht="12.75" customHeight="1">
      <c r="A564" s="6"/>
      <c r="B564" s="6"/>
      <c r="C564" s="6"/>
      <c r="D564" s="6"/>
      <c r="E564" s="5"/>
      <c r="F564" s="5"/>
      <c r="G564" s="5"/>
      <c r="H564" s="5"/>
      <c r="I564" s="5"/>
      <c r="J564" s="5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</row>
    <row r="565" spans="1:26" ht="12.75" customHeight="1">
      <c r="A565" s="6"/>
      <c r="B565" s="6"/>
      <c r="C565" s="6"/>
      <c r="D565" s="6"/>
      <c r="E565" s="5"/>
      <c r="F565" s="5"/>
      <c r="G565" s="5"/>
      <c r="H565" s="5"/>
      <c r="I565" s="5"/>
      <c r="J565" s="5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</row>
    <row r="566" spans="1:26" ht="12.75" customHeight="1">
      <c r="A566" s="6"/>
      <c r="B566" s="6"/>
      <c r="C566" s="6"/>
      <c r="D566" s="6"/>
      <c r="E566" s="5"/>
      <c r="F566" s="5"/>
      <c r="G566" s="5"/>
      <c r="H566" s="5"/>
      <c r="I566" s="5"/>
      <c r="J566" s="5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</row>
    <row r="567" spans="1:26" ht="12.75" customHeight="1">
      <c r="A567" s="6"/>
      <c r="B567" s="6"/>
      <c r="C567" s="6"/>
      <c r="D567" s="6"/>
      <c r="E567" s="5"/>
      <c r="F567" s="5"/>
      <c r="G567" s="5"/>
      <c r="H567" s="5"/>
      <c r="I567" s="5"/>
      <c r="J567" s="5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</row>
    <row r="568" spans="1:26" ht="12.75" customHeight="1">
      <c r="A568" s="6"/>
      <c r="B568" s="6"/>
      <c r="C568" s="6"/>
      <c r="D568" s="6"/>
      <c r="E568" s="5"/>
      <c r="F568" s="5"/>
      <c r="G568" s="5"/>
      <c r="H568" s="5"/>
      <c r="I568" s="5"/>
      <c r="J568" s="5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</row>
    <row r="569" spans="1:26" ht="12.75" customHeight="1">
      <c r="A569" s="6"/>
      <c r="B569" s="6"/>
      <c r="C569" s="6"/>
      <c r="D569" s="6"/>
      <c r="E569" s="5"/>
      <c r="F569" s="5"/>
      <c r="G569" s="5"/>
      <c r="H569" s="5"/>
      <c r="I569" s="5"/>
      <c r="J569" s="5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</row>
    <row r="570" spans="1:26" ht="12.75" customHeight="1">
      <c r="A570" s="6"/>
      <c r="B570" s="6"/>
      <c r="C570" s="6"/>
      <c r="D570" s="6"/>
      <c r="E570" s="5"/>
      <c r="F570" s="5"/>
      <c r="G570" s="5"/>
      <c r="H570" s="5"/>
      <c r="I570" s="5"/>
      <c r="J570" s="5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</row>
    <row r="571" spans="1:26" ht="12.75" customHeight="1">
      <c r="A571" s="6"/>
      <c r="B571" s="6"/>
      <c r="C571" s="6"/>
      <c r="D571" s="6"/>
      <c r="E571" s="5"/>
      <c r="F571" s="5"/>
      <c r="G571" s="5"/>
      <c r="H571" s="5"/>
      <c r="I571" s="5"/>
      <c r="J571" s="5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</row>
    <row r="572" spans="1:26" ht="12.75" customHeight="1">
      <c r="A572" s="6"/>
      <c r="B572" s="6"/>
      <c r="C572" s="6"/>
      <c r="D572" s="6"/>
      <c r="E572" s="5"/>
      <c r="F572" s="5"/>
      <c r="G572" s="5"/>
      <c r="H572" s="5"/>
      <c r="I572" s="5"/>
      <c r="J572" s="5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</row>
    <row r="573" spans="1:26" ht="12.75" customHeight="1">
      <c r="A573" s="6"/>
      <c r="B573" s="6"/>
      <c r="C573" s="6"/>
      <c r="D573" s="6"/>
      <c r="E573" s="5"/>
      <c r="F573" s="5"/>
      <c r="G573" s="5"/>
      <c r="H573" s="5"/>
      <c r="I573" s="5"/>
      <c r="J573" s="5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</row>
    <row r="574" spans="1:26" ht="12.75" customHeight="1">
      <c r="A574" s="6"/>
      <c r="B574" s="6"/>
      <c r="C574" s="6"/>
      <c r="D574" s="6"/>
      <c r="E574" s="5"/>
      <c r="F574" s="5"/>
      <c r="G574" s="5"/>
      <c r="H574" s="5"/>
      <c r="I574" s="5"/>
      <c r="J574" s="5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</row>
    <row r="575" spans="1:26" ht="12.75" customHeight="1">
      <c r="A575" s="6"/>
      <c r="B575" s="6"/>
      <c r="C575" s="6"/>
      <c r="D575" s="6"/>
      <c r="E575" s="5"/>
      <c r="F575" s="5"/>
      <c r="G575" s="5"/>
      <c r="H575" s="5"/>
      <c r="I575" s="5"/>
      <c r="J575" s="5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</row>
    <row r="576" spans="1:26" ht="12.75" customHeight="1">
      <c r="A576" s="6"/>
      <c r="B576" s="6"/>
      <c r="C576" s="6"/>
      <c r="D576" s="6"/>
      <c r="E576" s="5"/>
      <c r="F576" s="5"/>
      <c r="G576" s="5"/>
      <c r="H576" s="5"/>
      <c r="I576" s="5"/>
      <c r="J576" s="5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</row>
    <row r="577" spans="1:26" ht="12.75" customHeight="1">
      <c r="A577" s="6"/>
      <c r="B577" s="6"/>
      <c r="C577" s="6"/>
      <c r="D577" s="6"/>
      <c r="E577" s="5"/>
      <c r="F577" s="5"/>
      <c r="G577" s="5"/>
      <c r="H577" s="5"/>
      <c r="I577" s="5"/>
      <c r="J577" s="5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</row>
    <row r="578" spans="1:26" ht="12.75" customHeight="1">
      <c r="A578" s="6"/>
      <c r="B578" s="6"/>
      <c r="C578" s="6"/>
      <c r="D578" s="6"/>
      <c r="E578" s="5"/>
      <c r="F578" s="5"/>
      <c r="G578" s="5"/>
      <c r="H578" s="5"/>
      <c r="I578" s="5"/>
      <c r="J578" s="5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</row>
    <row r="579" spans="1:26" ht="12.75" customHeight="1">
      <c r="A579" s="6"/>
      <c r="B579" s="6"/>
      <c r="C579" s="6"/>
      <c r="D579" s="6"/>
      <c r="E579" s="5"/>
      <c r="F579" s="5"/>
      <c r="G579" s="5"/>
      <c r="H579" s="5"/>
      <c r="I579" s="5"/>
      <c r="J579" s="5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</row>
    <row r="580" spans="1:26" ht="12.75" customHeight="1">
      <c r="A580" s="6"/>
      <c r="B580" s="6"/>
      <c r="C580" s="6"/>
      <c r="D580" s="6"/>
      <c r="E580" s="5"/>
      <c r="F580" s="5"/>
      <c r="G580" s="5"/>
      <c r="H580" s="5"/>
      <c r="I580" s="5"/>
      <c r="J580" s="5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</row>
    <row r="581" spans="1:26" ht="12.75" customHeight="1">
      <c r="A581" s="6"/>
      <c r="B581" s="6"/>
      <c r="C581" s="6"/>
      <c r="D581" s="6"/>
      <c r="E581" s="5"/>
      <c r="F581" s="5"/>
      <c r="G581" s="5"/>
      <c r="H581" s="5"/>
      <c r="I581" s="5"/>
      <c r="J581" s="5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</row>
    <row r="582" spans="1:26" ht="12.75" customHeight="1">
      <c r="A582" s="6"/>
      <c r="B582" s="6"/>
      <c r="C582" s="6"/>
      <c r="D582" s="6"/>
      <c r="E582" s="5"/>
      <c r="F582" s="5"/>
      <c r="G582" s="5"/>
      <c r="H582" s="5"/>
      <c r="I582" s="5"/>
      <c r="J582" s="5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</row>
    <row r="583" spans="1:26" ht="12.75" customHeight="1">
      <c r="A583" s="6"/>
      <c r="B583" s="6"/>
      <c r="C583" s="6"/>
      <c r="D583" s="6"/>
      <c r="E583" s="5"/>
      <c r="F583" s="5"/>
      <c r="G583" s="5"/>
      <c r="H583" s="5"/>
      <c r="I583" s="5"/>
      <c r="J583" s="5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</row>
    <row r="584" spans="1:26" ht="12.75" customHeight="1">
      <c r="A584" s="6"/>
      <c r="B584" s="6"/>
      <c r="C584" s="6"/>
      <c r="D584" s="6"/>
      <c r="E584" s="5"/>
      <c r="F584" s="5"/>
      <c r="G584" s="5"/>
      <c r="H584" s="5"/>
      <c r="I584" s="5"/>
      <c r="J584" s="5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</row>
    <row r="585" spans="1:26" ht="12.75" customHeight="1">
      <c r="A585" s="6"/>
      <c r="B585" s="6"/>
      <c r="C585" s="6"/>
      <c r="D585" s="6"/>
      <c r="E585" s="5"/>
      <c r="F585" s="5"/>
      <c r="G585" s="5"/>
      <c r="H585" s="5"/>
      <c r="I585" s="5"/>
      <c r="J585" s="5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</row>
    <row r="586" spans="1:26" ht="12.75" customHeight="1">
      <c r="A586" s="6"/>
      <c r="B586" s="6"/>
      <c r="C586" s="6"/>
      <c r="D586" s="6"/>
      <c r="E586" s="5"/>
      <c r="F586" s="5"/>
      <c r="G586" s="5"/>
      <c r="H586" s="5"/>
      <c r="I586" s="5"/>
      <c r="J586" s="5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</row>
    <row r="587" spans="1:26" ht="12.75" customHeight="1">
      <c r="A587" s="6"/>
      <c r="B587" s="6"/>
      <c r="C587" s="6"/>
      <c r="D587" s="6"/>
      <c r="E587" s="5"/>
      <c r="F587" s="5"/>
      <c r="G587" s="5"/>
      <c r="H587" s="5"/>
      <c r="I587" s="5"/>
      <c r="J587" s="5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</row>
    <row r="588" spans="1:26" ht="12.75" customHeight="1">
      <c r="A588" s="6"/>
      <c r="B588" s="6"/>
      <c r="C588" s="6"/>
      <c r="D588" s="6"/>
      <c r="E588" s="5"/>
      <c r="F588" s="5"/>
      <c r="G588" s="5"/>
      <c r="H588" s="5"/>
      <c r="I588" s="5"/>
      <c r="J588" s="5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</row>
    <row r="589" spans="1:26" ht="12.75" customHeight="1">
      <c r="A589" s="6"/>
      <c r="B589" s="6"/>
      <c r="C589" s="6"/>
      <c r="D589" s="6"/>
      <c r="E589" s="5"/>
      <c r="F589" s="5"/>
      <c r="G589" s="5"/>
      <c r="H589" s="5"/>
      <c r="I589" s="5"/>
      <c r="J589" s="5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</row>
    <row r="590" spans="1:26" ht="12.75" customHeight="1">
      <c r="A590" s="6"/>
      <c r="B590" s="6"/>
      <c r="C590" s="6"/>
      <c r="D590" s="6"/>
      <c r="E590" s="5"/>
      <c r="F590" s="5"/>
      <c r="G590" s="5"/>
      <c r="H590" s="5"/>
      <c r="I590" s="5"/>
      <c r="J590" s="5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</row>
    <row r="591" spans="1:26" ht="12.75" customHeight="1">
      <c r="A591" s="6"/>
      <c r="B591" s="6"/>
      <c r="C591" s="6"/>
      <c r="D591" s="6"/>
      <c r="E591" s="5"/>
      <c r="F591" s="5"/>
      <c r="G591" s="5"/>
      <c r="H591" s="5"/>
      <c r="I591" s="5"/>
      <c r="J591" s="5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</row>
    <row r="592" spans="1:26" ht="12.75" customHeight="1">
      <c r="A592" s="6"/>
      <c r="B592" s="6"/>
      <c r="C592" s="6"/>
      <c r="D592" s="6"/>
      <c r="E592" s="5"/>
      <c r="F592" s="5"/>
      <c r="G592" s="5"/>
      <c r="H592" s="5"/>
      <c r="I592" s="5"/>
      <c r="J592" s="5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</row>
    <row r="593" spans="1:26" ht="12.75" customHeight="1">
      <c r="A593" s="6"/>
      <c r="B593" s="6"/>
      <c r="C593" s="6"/>
      <c r="D593" s="6"/>
      <c r="E593" s="5"/>
      <c r="F593" s="5"/>
      <c r="G593" s="5"/>
      <c r="H593" s="5"/>
      <c r="I593" s="5"/>
      <c r="J593" s="5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</row>
    <row r="594" spans="1:26" ht="12.75" customHeight="1">
      <c r="A594" s="6"/>
      <c r="B594" s="6"/>
      <c r="C594" s="6"/>
      <c r="D594" s="6"/>
      <c r="E594" s="5"/>
      <c r="F594" s="5"/>
      <c r="G594" s="5"/>
      <c r="H594" s="5"/>
      <c r="I594" s="5"/>
      <c r="J594" s="5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</row>
    <row r="595" spans="1:26" ht="12.75" customHeight="1">
      <c r="A595" s="6"/>
      <c r="B595" s="6"/>
      <c r="C595" s="6"/>
      <c r="D595" s="6"/>
      <c r="E595" s="5"/>
      <c r="F595" s="5"/>
      <c r="G595" s="5"/>
      <c r="H595" s="5"/>
      <c r="I595" s="5"/>
      <c r="J595" s="5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</row>
    <row r="596" spans="1:26" ht="12.75" customHeight="1">
      <c r="A596" s="6"/>
      <c r="B596" s="6"/>
      <c r="C596" s="6"/>
      <c r="D596" s="6"/>
      <c r="E596" s="5"/>
      <c r="F596" s="5"/>
      <c r="G596" s="5"/>
      <c r="H596" s="5"/>
      <c r="I596" s="5"/>
      <c r="J596" s="5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</row>
    <row r="597" spans="1:26" ht="12.75" customHeight="1">
      <c r="A597" s="6"/>
      <c r="B597" s="6"/>
      <c r="C597" s="6"/>
      <c r="D597" s="6"/>
      <c r="E597" s="5"/>
      <c r="F597" s="5"/>
      <c r="G597" s="5"/>
      <c r="H597" s="5"/>
      <c r="I597" s="5"/>
      <c r="J597" s="5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</row>
    <row r="598" spans="1:26" ht="12.75" customHeight="1">
      <c r="A598" s="6"/>
      <c r="B598" s="6"/>
      <c r="C598" s="6"/>
      <c r="D598" s="6"/>
      <c r="E598" s="5"/>
      <c r="F598" s="5"/>
      <c r="G598" s="5"/>
      <c r="H598" s="5"/>
      <c r="I598" s="5"/>
      <c r="J598" s="5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</row>
    <row r="599" spans="1:26" ht="12.75" customHeight="1">
      <c r="A599" s="6"/>
      <c r="B599" s="6"/>
      <c r="C599" s="6"/>
      <c r="D599" s="6"/>
      <c r="E599" s="5"/>
      <c r="F599" s="5"/>
      <c r="G599" s="5"/>
      <c r="H599" s="5"/>
      <c r="I599" s="5"/>
      <c r="J599" s="5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</row>
    <row r="600" spans="1:26" ht="12.75" customHeight="1">
      <c r="A600" s="6"/>
      <c r="B600" s="6"/>
      <c r="C600" s="6"/>
      <c r="D600" s="6"/>
      <c r="E600" s="5"/>
      <c r="F600" s="5"/>
      <c r="G600" s="5"/>
      <c r="H600" s="5"/>
      <c r="I600" s="5"/>
      <c r="J600" s="5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</row>
    <row r="601" spans="1:26" ht="12.75" customHeight="1">
      <c r="A601" s="6"/>
      <c r="B601" s="6"/>
      <c r="C601" s="6"/>
      <c r="D601" s="6"/>
      <c r="E601" s="5"/>
      <c r="F601" s="5"/>
      <c r="G601" s="5"/>
      <c r="H601" s="5"/>
      <c r="I601" s="5"/>
      <c r="J601" s="5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</row>
    <row r="602" spans="1:26" ht="12.75" customHeight="1">
      <c r="A602" s="6"/>
      <c r="B602" s="6"/>
      <c r="C602" s="6"/>
      <c r="D602" s="6"/>
      <c r="E602" s="5"/>
      <c r="F602" s="5"/>
      <c r="G602" s="5"/>
      <c r="H602" s="5"/>
      <c r="I602" s="5"/>
      <c r="J602" s="5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</row>
    <row r="603" spans="1:26" ht="12.75" customHeight="1">
      <c r="A603" s="6"/>
      <c r="B603" s="6"/>
      <c r="C603" s="6"/>
      <c r="D603" s="6"/>
      <c r="E603" s="5"/>
      <c r="F603" s="5"/>
      <c r="G603" s="5"/>
      <c r="H603" s="5"/>
      <c r="I603" s="5"/>
      <c r="J603" s="5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</row>
    <row r="604" spans="1:26" ht="12.75" customHeight="1">
      <c r="A604" s="6"/>
      <c r="B604" s="6"/>
      <c r="C604" s="6"/>
      <c r="D604" s="6"/>
      <c r="E604" s="5"/>
      <c r="F604" s="5"/>
      <c r="G604" s="5"/>
      <c r="H604" s="5"/>
      <c r="I604" s="5"/>
      <c r="J604" s="5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</row>
    <row r="605" spans="1:26" ht="12.75" customHeight="1">
      <c r="A605" s="6"/>
      <c r="B605" s="6"/>
      <c r="C605" s="6"/>
      <c r="D605" s="6"/>
      <c r="E605" s="5"/>
      <c r="F605" s="5"/>
      <c r="G605" s="5"/>
      <c r="H605" s="5"/>
      <c r="I605" s="5"/>
      <c r="J605" s="5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</row>
    <row r="606" spans="1:26" ht="12.75" customHeight="1">
      <c r="A606" s="6"/>
      <c r="B606" s="6"/>
      <c r="C606" s="6"/>
      <c r="D606" s="6"/>
      <c r="E606" s="5"/>
      <c r="F606" s="5"/>
      <c r="G606" s="5"/>
      <c r="H606" s="5"/>
      <c r="I606" s="5"/>
      <c r="J606" s="5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</row>
    <row r="607" spans="1:26" ht="12.75" customHeight="1">
      <c r="A607" s="6"/>
      <c r="B607" s="6"/>
      <c r="C607" s="6"/>
      <c r="D607" s="6"/>
      <c r="E607" s="5"/>
      <c r="F607" s="5"/>
      <c r="G607" s="5"/>
      <c r="H607" s="5"/>
      <c r="I607" s="5"/>
      <c r="J607" s="5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</row>
    <row r="608" spans="1:26" ht="12.75" customHeight="1">
      <c r="A608" s="6"/>
      <c r="B608" s="6"/>
      <c r="C608" s="6"/>
      <c r="D608" s="6"/>
      <c r="E608" s="5"/>
      <c r="F608" s="5"/>
      <c r="G608" s="5"/>
      <c r="H608" s="5"/>
      <c r="I608" s="5"/>
      <c r="J608" s="5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</row>
    <row r="609" spans="1:26" ht="12.75" customHeight="1">
      <c r="A609" s="6"/>
      <c r="B609" s="6"/>
      <c r="C609" s="6"/>
      <c r="D609" s="6"/>
      <c r="E609" s="5"/>
      <c r="F609" s="5"/>
      <c r="G609" s="5"/>
      <c r="H609" s="5"/>
      <c r="I609" s="5"/>
      <c r="J609" s="5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</row>
    <row r="610" spans="1:26" ht="12.75" customHeight="1">
      <c r="A610" s="6"/>
      <c r="B610" s="6"/>
      <c r="C610" s="6"/>
      <c r="D610" s="6"/>
      <c r="E610" s="5"/>
      <c r="F610" s="5"/>
      <c r="G610" s="5"/>
      <c r="H610" s="5"/>
      <c r="I610" s="5"/>
      <c r="J610" s="5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</row>
    <row r="611" spans="1:26" ht="12.75" customHeight="1">
      <c r="A611" s="6"/>
      <c r="B611" s="6"/>
      <c r="C611" s="6"/>
      <c r="D611" s="6"/>
      <c r="E611" s="5"/>
      <c r="F611" s="5"/>
      <c r="G611" s="5"/>
      <c r="H611" s="5"/>
      <c r="I611" s="5"/>
      <c r="J611" s="5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</row>
    <row r="612" spans="1:26" ht="12.75" customHeight="1">
      <c r="A612" s="6"/>
      <c r="B612" s="6"/>
      <c r="C612" s="6"/>
      <c r="D612" s="6"/>
      <c r="E612" s="5"/>
      <c r="F612" s="5"/>
      <c r="G612" s="5"/>
      <c r="H612" s="5"/>
      <c r="I612" s="5"/>
      <c r="J612" s="5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</row>
    <row r="613" spans="1:26" ht="12.75" customHeight="1">
      <c r="A613" s="6"/>
      <c r="B613" s="6"/>
      <c r="C613" s="6"/>
      <c r="D613" s="6"/>
      <c r="E613" s="5"/>
      <c r="F613" s="5"/>
      <c r="G613" s="5"/>
      <c r="H613" s="5"/>
      <c r="I613" s="5"/>
      <c r="J613" s="5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</row>
    <row r="614" spans="1:26" ht="12.75" customHeight="1">
      <c r="A614" s="6"/>
      <c r="B614" s="6"/>
      <c r="C614" s="6"/>
      <c r="D614" s="6"/>
      <c r="E614" s="5"/>
      <c r="F614" s="5"/>
      <c r="G614" s="5"/>
      <c r="H614" s="5"/>
      <c r="I614" s="5"/>
      <c r="J614" s="5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</row>
    <row r="615" spans="1:26" ht="12.75" customHeight="1">
      <c r="A615" s="6"/>
      <c r="B615" s="6"/>
      <c r="C615" s="6"/>
      <c r="D615" s="6"/>
      <c r="E615" s="5"/>
      <c r="F615" s="5"/>
      <c r="G615" s="5"/>
      <c r="H615" s="5"/>
      <c r="I615" s="5"/>
      <c r="J615" s="5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</row>
    <row r="616" spans="1:26" ht="12.75" customHeight="1">
      <c r="A616" s="6"/>
      <c r="B616" s="6"/>
      <c r="C616" s="6"/>
      <c r="D616" s="6"/>
      <c r="E616" s="5"/>
      <c r="F616" s="5"/>
      <c r="G616" s="5"/>
      <c r="H616" s="5"/>
      <c r="I616" s="5"/>
      <c r="J616" s="5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</row>
    <row r="617" spans="1:26" ht="12.75" customHeight="1">
      <c r="A617" s="6"/>
      <c r="B617" s="6"/>
      <c r="C617" s="6"/>
      <c r="D617" s="6"/>
      <c r="E617" s="5"/>
      <c r="F617" s="5"/>
      <c r="G617" s="5"/>
      <c r="H617" s="5"/>
      <c r="I617" s="5"/>
      <c r="J617" s="5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</row>
    <row r="618" spans="1:26" ht="12.75" customHeight="1">
      <c r="A618" s="6"/>
      <c r="B618" s="6"/>
      <c r="C618" s="6"/>
      <c r="D618" s="6"/>
      <c r="E618" s="5"/>
      <c r="F618" s="5"/>
      <c r="G618" s="5"/>
      <c r="H618" s="5"/>
      <c r="I618" s="5"/>
      <c r="J618" s="5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</row>
    <row r="619" spans="1:26" ht="12.75" customHeight="1">
      <c r="A619" s="6"/>
      <c r="B619" s="6"/>
      <c r="C619" s="6"/>
      <c r="D619" s="6"/>
      <c r="E619" s="5"/>
      <c r="F619" s="5"/>
      <c r="G619" s="5"/>
      <c r="H619" s="5"/>
      <c r="I619" s="5"/>
      <c r="J619" s="5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</row>
    <row r="620" spans="1:26" ht="12.75" customHeight="1">
      <c r="A620" s="6"/>
      <c r="B620" s="6"/>
      <c r="C620" s="6"/>
      <c r="D620" s="6"/>
      <c r="E620" s="5"/>
      <c r="F620" s="5"/>
      <c r="G620" s="5"/>
      <c r="H620" s="5"/>
      <c r="I620" s="5"/>
      <c r="J620" s="5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</row>
    <row r="621" spans="1:26" ht="12.75" customHeight="1">
      <c r="A621" s="6"/>
      <c r="B621" s="6"/>
      <c r="C621" s="6"/>
      <c r="D621" s="6"/>
      <c r="E621" s="5"/>
      <c r="F621" s="5"/>
      <c r="G621" s="5"/>
      <c r="H621" s="5"/>
      <c r="I621" s="5"/>
      <c r="J621" s="5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</row>
    <row r="622" spans="1:26" ht="12.75" customHeight="1">
      <c r="A622" s="6"/>
      <c r="B622" s="6"/>
      <c r="C622" s="6"/>
      <c r="D622" s="6"/>
      <c r="E622" s="5"/>
      <c r="F622" s="5"/>
      <c r="G622" s="5"/>
      <c r="H622" s="5"/>
      <c r="I622" s="5"/>
      <c r="J622" s="5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</row>
    <row r="623" spans="1:26" ht="12.75" customHeight="1">
      <c r="A623" s="6"/>
      <c r="B623" s="6"/>
      <c r="C623" s="6"/>
      <c r="D623" s="6"/>
      <c r="E623" s="5"/>
      <c r="F623" s="5"/>
      <c r="G623" s="5"/>
      <c r="H623" s="5"/>
      <c r="I623" s="5"/>
      <c r="J623" s="5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</row>
    <row r="624" spans="1:26" ht="12.75" customHeight="1">
      <c r="A624" s="6"/>
      <c r="B624" s="6"/>
      <c r="C624" s="6"/>
      <c r="D624" s="6"/>
      <c r="E624" s="5"/>
      <c r="F624" s="5"/>
      <c r="G624" s="5"/>
      <c r="H624" s="5"/>
      <c r="I624" s="5"/>
      <c r="J624" s="5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</row>
    <row r="625" spans="1:26" ht="12.75" customHeight="1">
      <c r="A625" s="6"/>
      <c r="B625" s="6"/>
      <c r="C625" s="6"/>
      <c r="D625" s="6"/>
      <c r="E625" s="5"/>
      <c r="F625" s="5"/>
      <c r="G625" s="5"/>
      <c r="H625" s="5"/>
      <c r="I625" s="5"/>
      <c r="J625" s="5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</row>
    <row r="626" spans="1:26" ht="12.75" customHeight="1">
      <c r="A626" s="6"/>
      <c r="B626" s="6"/>
      <c r="C626" s="6"/>
      <c r="D626" s="6"/>
      <c r="E626" s="5"/>
      <c r="F626" s="5"/>
      <c r="G626" s="5"/>
      <c r="H626" s="5"/>
      <c r="I626" s="5"/>
      <c r="J626" s="5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</row>
    <row r="627" spans="1:26" ht="12.75" customHeight="1">
      <c r="A627" s="6"/>
      <c r="B627" s="6"/>
      <c r="C627" s="6"/>
      <c r="D627" s="6"/>
      <c r="E627" s="5"/>
      <c r="F627" s="5"/>
      <c r="G627" s="5"/>
      <c r="H627" s="5"/>
      <c r="I627" s="5"/>
      <c r="J627" s="5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</row>
    <row r="628" spans="1:26" ht="12.75" customHeight="1">
      <c r="A628" s="6"/>
      <c r="B628" s="6"/>
      <c r="C628" s="6"/>
      <c r="D628" s="6"/>
      <c r="E628" s="5"/>
      <c r="F628" s="5"/>
      <c r="G628" s="5"/>
      <c r="H628" s="5"/>
      <c r="I628" s="5"/>
      <c r="J628" s="5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</row>
    <row r="629" spans="1:26" ht="12.75" customHeight="1">
      <c r="A629" s="6"/>
      <c r="B629" s="6"/>
      <c r="C629" s="6"/>
      <c r="D629" s="6"/>
      <c r="E629" s="5"/>
      <c r="F629" s="5"/>
      <c r="G629" s="5"/>
      <c r="H629" s="5"/>
      <c r="I629" s="5"/>
      <c r="J629" s="5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</row>
    <row r="630" spans="1:26" ht="12.75" customHeight="1">
      <c r="A630" s="6"/>
      <c r="B630" s="6"/>
      <c r="C630" s="6"/>
      <c r="D630" s="6"/>
      <c r="E630" s="5"/>
      <c r="F630" s="5"/>
      <c r="G630" s="5"/>
      <c r="H630" s="5"/>
      <c r="I630" s="5"/>
      <c r="J630" s="5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</row>
    <row r="631" spans="1:26" ht="12.75" customHeight="1">
      <c r="A631" s="6"/>
      <c r="B631" s="6"/>
      <c r="C631" s="6"/>
      <c r="D631" s="6"/>
      <c r="E631" s="5"/>
      <c r="F631" s="5"/>
      <c r="G631" s="5"/>
      <c r="H631" s="5"/>
      <c r="I631" s="5"/>
      <c r="J631" s="5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</row>
    <row r="632" spans="1:26" ht="12.75" customHeight="1">
      <c r="A632" s="6"/>
      <c r="B632" s="6"/>
      <c r="C632" s="6"/>
      <c r="D632" s="6"/>
      <c r="E632" s="5"/>
      <c r="F632" s="5"/>
      <c r="G632" s="5"/>
      <c r="H632" s="5"/>
      <c r="I632" s="5"/>
      <c r="J632" s="5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</row>
    <row r="633" spans="1:26" ht="12.75" customHeight="1">
      <c r="A633" s="6"/>
      <c r="B633" s="6"/>
      <c r="C633" s="6"/>
      <c r="D633" s="6"/>
      <c r="E633" s="5"/>
      <c r="F633" s="5"/>
      <c r="G633" s="5"/>
      <c r="H633" s="5"/>
      <c r="I633" s="5"/>
      <c r="J633" s="5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</row>
    <row r="634" spans="1:26" ht="12.75" customHeight="1">
      <c r="A634" s="6"/>
      <c r="B634" s="6"/>
      <c r="C634" s="6"/>
      <c r="D634" s="6"/>
      <c r="E634" s="5"/>
      <c r="F634" s="5"/>
      <c r="G634" s="5"/>
      <c r="H634" s="5"/>
      <c r="I634" s="5"/>
      <c r="J634" s="5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</row>
    <row r="635" spans="1:26" ht="12.75" customHeight="1">
      <c r="A635" s="6"/>
      <c r="B635" s="6"/>
      <c r="C635" s="6"/>
      <c r="D635" s="6"/>
      <c r="E635" s="5"/>
      <c r="F635" s="5"/>
      <c r="G635" s="5"/>
      <c r="H635" s="5"/>
      <c r="I635" s="5"/>
      <c r="J635" s="5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</row>
    <row r="636" spans="1:26" ht="12.75" customHeight="1">
      <c r="A636" s="6"/>
      <c r="B636" s="6"/>
      <c r="C636" s="6"/>
      <c r="D636" s="6"/>
      <c r="E636" s="5"/>
      <c r="F636" s="5"/>
      <c r="G636" s="5"/>
      <c r="H636" s="5"/>
      <c r="I636" s="5"/>
      <c r="J636" s="5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</row>
    <row r="637" spans="1:26" ht="12.75" customHeight="1">
      <c r="A637" s="6"/>
      <c r="B637" s="6"/>
      <c r="C637" s="6"/>
      <c r="D637" s="6"/>
      <c r="E637" s="5"/>
      <c r="F637" s="5"/>
      <c r="G637" s="5"/>
      <c r="H637" s="5"/>
      <c r="I637" s="5"/>
      <c r="J637" s="5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</row>
    <row r="638" spans="1:26" ht="12.75" customHeight="1">
      <c r="A638" s="6"/>
      <c r="B638" s="6"/>
      <c r="C638" s="6"/>
      <c r="D638" s="6"/>
      <c r="E638" s="5"/>
      <c r="F638" s="5"/>
      <c r="G638" s="5"/>
      <c r="H638" s="5"/>
      <c r="I638" s="5"/>
      <c r="J638" s="5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</row>
    <row r="639" spans="1:26" ht="12.75" customHeight="1">
      <c r="A639" s="6"/>
      <c r="B639" s="6"/>
      <c r="C639" s="6"/>
      <c r="D639" s="6"/>
      <c r="E639" s="5"/>
      <c r="F639" s="5"/>
      <c r="G639" s="5"/>
      <c r="H639" s="5"/>
      <c r="I639" s="5"/>
      <c r="J639" s="5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</row>
    <row r="640" spans="1:26" ht="12.75" customHeight="1">
      <c r="A640" s="6"/>
      <c r="B640" s="6"/>
      <c r="C640" s="6"/>
      <c r="D640" s="6"/>
      <c r="E640" s="5"/>
      <c r="F640" s="5"/>
      <c r="G640" s="5"/>
      <c r="H640" s="5"/>
      <c r="I640" s="5"/>
      <c r="J640" s="5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</row>
    <row r="641" spans="1:26" ht="12.75" customHeight="1">
      <c r="A641" s="6"/>
      <c r="B641" s="6"/>
      <c r="C641" s="6"/>
      <c r="D641" s="6"/>
      <c r="E641" s="5"/>
      <c r="F641" s="5"/>
      <c r="G641" s="5"/>
      <c r="H641" s="5"/>
      <c r="I641" s="5"/>
      <c r="J641" s="5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</row>
    <row r="642" spans="1:26" ht="12.75" customHeight="1">
      <c r="A642" s="6"/>
      <c r="B642" s="6"/>
      <c r="C642" s="6"/>
      <c r="D642" s="6"/>
      <c r="E642" s="5"/>
      <c r="F642" s="5"/>
      <c r="G642" s="5"/>
      <c r="H642" s="5"/>
      <c r="I642" s="5"/>
      <c r="J642" s="5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</row>
    <row r="643" spans="1:26" ht="12.75" customHeight="1">
      <c r="A643" s="6"/>
      <c r="B643" s="6"/>
      <c r="C643" s="6"/>
      <c r="D643" s="6"/>
      <c r="E643" s="5"/>
      <c r="F643" s="5"/>
      <c r="G643" s="5"/>
      <c r="H643" s="5"/>
      <c r="I643" s="5"/>
      <c r="J643" s="5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</row>
    <row r="644" spans="1:26" ht="12.75" customHeight="1">
      <c r="A644" s="6"/>
      <c r="B644" s="6"/>
      <c r="C644" s="6"/>
      <c r="D644" s="6"/>
      <c r="E644" s="5"/>
      <c r="F644" s="5"/>
      <c r="G644" s="5"/>
      <c r="H644" s="5"/>
      <c r="I644" s="5"/>
      <c r="J644" s="5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</row>
    <row r="645" spans="1:26" ht="12.75" customHeight="1">
      <c r="A645" s="6"/>
      <c r="B645" s="6"/>
      <c r="C645" s="6"/>
      <c r="D645" s="6"/>
      <c r="E645" s="5"/>
      <c r="F645" s="5"/>
      <c r="G645" s="5"/>
      <c r="H645" s="5"/>
      <c r="I645" s="5"/>
      <c r="J645" s="5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</row>
    <row r="646" spans="1:26" ht="12.75" customHeight="1">
      <c r="A646" s="6"/>
      <c r="B646" s="6"/>
      <c r="C646" s="6"/>
      <c r="D646" s="6"/>
      <c r="E646" s="5"/>
      <c r="F646" s="5"/>
      <c r="G646" s="5"/>
      <c r="H646" s="5"/>
      <c r="I646" s="5"/>
      <c r="J646" s="5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</row>
    <row r="647" spans="1:26" ht="12.75" customHeight="1">
      <c r="A647" s="6"/>
      <c r="B647" s="6"/>
      <c r="C647" s="6"/>
      <c r="D647" s="6"/>
      <c r="E647" s="5"/>
      <c r="F647" s="5"/>
      <c r="G647" s="5"/>
      <c r="H647" s="5"/>
      <c r="I647" s="5"/>
      <c r="J647" s="5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</row>
    <row r="648" spans="1:26" ht="12.75" customHeight="1">
      <c r="A648" s="6"/>
      <c r="B648" s="6"/>
      <c r="C648" s="6"/>
      <c r="D648" s="6"/>
      <c r="E648" s="5"/>
      <c r="F648" s="5"/>
      <c r="G648" s="5"/>
      <c r="H648" s="5"/>
      <c r="I648" s="5"/>
      <c r="J648" s="5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</row>
    <row r="649" spans="1:26" ht="12.75" customHeight="1">
      <c r="A649" s="6"/>
      <c r="B649" s="6"/>
      <c r="C649" s="6"/>
      <c r="D649" s="6"/>
      <c r="E649" s="5"/>
      <c r="F649" s="5"/>
      <c r="G649" s="5"/>
      <c r="H649" s="5"/>
      <c r="I649" s="5"/>
      <c r="J649" s="5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</row>
    <row r="650" spans="1:26" ht="12.75" customHeight="1">
      <c r="A650" s="6"/>
      <c r="B650" s="6"/>
      <c r="C650" s="6"/>
      <c r="D650" s="6"/>
      <c r="E650" s="5"/>
      <c r="F650" s="5"/>
      <c r="G650" s="5"/>
      <c r="H650" s="5"/>
      <c r="I650" s="5"/>
      <c r="J650" s="5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</row>
    <row r="651" spans="1:26" ht="12.75" customHeight="1">
      <c r="A651" s="6"/>
      <c r="B651" s="6"/>
      <c r="C651" s="6"/>
      <c r="D651" s="6"/>
      <c r="E651" s="5"/>
      <c r="F651" s="5"/>
      <c r="G651" s="5"/>
      <c r="H651" s="5"/>
      <c r="I651" s="5"/>
      <c r="J651" s="5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</row>
    <row r="652" spans="1:26" ht="12.75" customHeight="1">
      <c r="A652" s="6"/>
      <c r="B652" s="6"/>
      <c r="C652" s="6"/>
      <c r="D652" s="6"/>
      <c r="E652" s="5"/>
      <c r="F652" s="5"/>
      <c r="G652" s="5"/>
      <c r="H652" s="5"/>
      <c r="I652" s="5"/>
      <c r="J652" s="5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</row>
    <row r="653" spans="1:26" ht="12.75" customHeight="1">
      <c r="A653" s="6"/>
      <c r="B653" s="6"/>
      <c r="C653" s="6"/>
      <c r="D653" s="6"/>
      <c r="E653" s="5"/>
      <c r="F653" s="5"/>
      <c r="G653" s="5"/>
      <c r="H653" s="5"/>
      <c r="I653" s="5"/>
      <c r="J653" s="5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</row>
    <row r="654" spans="1:26" ht="12.75" customHeight="1">
      <c r="A654" s="6"/>
      <c r="B654" s="6"/>
      <c r="C654" s="6"/>
      <c r="D654" s="6"/>
      <c r="E654" s="5"/>
      <c r="F654" s="5"/>
      <c r="G654" s="5"/>
      <c r="H654" s="5"/>
      <c r="I654" s="5"/>
      <c r="J654" s="5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</row>
    <row r="655" spans="1:26" ht="12.75" customHeight="1">
      <c r="A655" s="6"/>
      <c r="B655" s="6"/>
      <c r="C655" s="6"/>
      <c r="D655" s="6"/>
      <c r="E655" s="5"/>
      <c r="F655" s="5"/>
      <c r="G655" s="5"/>
      <c r="H655" s="5"/>
      <c r="I655" s="5"/>
      <c r="J655" s="5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</row>
    <row r="656" spans="1:26" ht="12.75" customHeight="1">
      <c r="A656" s="6"/>
      <c r="B656" s="6"/>
      <c r="C656" s="6"/>
      <c r="D656" s="6"/>
      <c r="E656" s="5"/>
      <c r="F656" s="5"/>
      <c r="G656" s="5"/>
      <c r="H656" s="5"/>
      <c r="I656" s="5"/>
      <c r="J656" s="5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</row>
    <row r="657" spans="1:26" ht="12.75" customHeight="1">
      <c r="A657" s="6"/>
      <c r="B657" s="6"/>
      <c r="C657" s="6"/>
      <c r="D657" s="6"/>
      <c r="E657" s="5"/>
      <c r="F657" s="5"/>
      <c r="G657" s="5"/>
      <c r="H657" s="5"/>
      <c r="I657" s="5"/>
      <c r="J657" s="5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</row>
    <row r="658" spans="1:26" ht="12.75" customHeight="1">
      <c r="A658" s="6"/>
      <c r="B658" s="6"/>
      <c r="C658" s="6"/>
      <c r="D658" s="6"/>
      <c r="E658" s="5"/>
      <c r="F658" s="5"/>
      <c r="G658" s="5"/>
      <c r="H658" s="5"/>
      <c r="I658" s="5"/>
      <c r="J658" s="5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</row>
    <row r="659" spans="1:26" ht="12.75" customHeight="1">
      <c r="A659" s="6"/>
      <c r="B659" s="6"/>
      <c r="C659" s="6"/>
      <c r="D659" s="6"/>
      <c r="E659" s="5"/>
      <c r="F659" s="5"/>
      <c r="G659" s="5"/>
      <c r="H659" s="5"/>
      <c r="I659" s="5"/>
      <c r="J659" s="5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</row>
    <row r="660" spans="1:26" ht="12.75" customHeight="1">
      <c r="A660" s="6"/>
      <c r="B660" s="6"/>
      <c r="C660" s="6"/>
      <c r="D660" s="6"/>
      <c r="E660" s="5"/>
      <c r="F660" s="5"/>
      <c r="G660" s="5"/>
      <c r="H660" s="5"/>
      <c r="I660" s="5"/>
      <c r="J660" s="5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</row>
    <row r="661" spans="1:26" ht="12.75" customHeight="1">
      <c r="A661" s="6"/>
      <c r="B661" s="6"/>
      <c r="C661" s="6"/>
      <c r="D661" s="6"/>
      <c r="E661" s="5"/>
      <c r="F661" s="5"/>
      <c r="G661" s="5"/>
      <c r="H661" s="5"/>
      <c r="I661" s="5"/>
      <c r="J661" s="5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</row>
    <row r="662" spans="1:26" ht="12.75" customHeight="1">
      <c r="A662" s="6"/>
      <c r="B662" s="6"/>
      <c r="C662" s="6"/>
      <c r="D662" s="6"/>
      <c r="E662" s="5"/>
      <c r="F662" s="5"/>
      <c r="G662" s="5"/>
      <c r="H662" s="5"/>
      <c r="I662" s="5"/>
      <c r="J662" s="5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</row>
    <row r="663" spans="1:26" ht="12.75" customHeight="1">
      <c r="A663" s="6"/>
      <c r="B663" s="6"/>
      <c r="C663" s="6"/>
      <c r="D663" s="6"/>
      <c r="E663" s="5"/>
      <c r="F663" s="5"/>
      <c r="G663" s="5"/>
      <c r="H663" s="5"/>
      <c r="I663" s="5"/>
      <c r="J663" s="5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</row>
    <row r="664" spans="1:26" ht="12.75" customHeight="1">
      <c r="A664" s="6"/>
      <c r="B664" s="6"/>
      <c r="C664" s="6"/>
      <c r="D664" s="6"/>
      <c r="E664" s="5"/>
      <c r="F664" s="5"/>
      <c r="G664" s="5"/>
      <c r="H664" s="5"/>
      <c r="I664" s="5"/>
      <c r="J664" s="5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</row>
    <row r="665" spans="1:26" ht="12.75" customHeight="1">
      <c r="A665" s="6"/>
      <c r="B665" s="6"/>
      <c r="C665" s="6"/>
      <c r="D665" s="6"/>
      <c r="E665" s="5"/>
      <c r="F665" s="5"/>
      <c r="G665" s="5"/>
      <c r="H665" s="5"/>
      <c r="I665" s="5"/>
      <c r="J665" s="5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</row>
    <row r="666" spans="1:26" ht="12.75" customHeight="1">
      <c r="A666" s="6"/>
      <c r="B666" s="6"/>
      <c r="C666" s="6"/>
      <c r="D666" s="6"/>
      <c r="E666" s="5"/>
      <c r="F666" s="5"/>
      <c r="G666" s="5"/>
      <c r="H666" s="5"/>
      <c r="I666" s="5"/>
      <c r="J666" s="5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</row>
    <row r="667" spans="1:26" ht="12.75" customHeight="1">
      <c r="A667" s="6"/>
      <c r="B667" s="6"/>
      <c r="C667" s="6"/>
      <c r="D667" s="6"/>
      <c r="E667" s="5"/>
      <c r="F667" s="5"/>
      <c r="G667" s="5"/>
      <c r="H667" s="5"/>
      <c r="I667" s="5"/>
      <c r="J667" s="5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</row>
    <row r="668" spans="1:26" ht="12.75" customHeight="1">
      <c r="A668" s="6"/>
      <c r="B668" s="6"/>
      <c r="C668" s="6"/>
      <c r="D668" s="6"/>
      <c r="E668" s="5"/>
      <c r="F668" s="5"/>
      <c r="G668" s="5"/>
      <c r="H668" s="5"/>
      <c r="I668" s="5"/>
      <c r="J668" s="5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</row>
    <row r="669" spans="1:26" ht="12.75" customHeight="1">
      <c r="A669" s="6"/>
      <c r="B669" s="6"/>
      <c r="C669" s="6"/>
      <c r="D669" s="6"/>
      <c r="E669" s="5"/>
      <c r="F669" s="5"/>
      <c r="G669" s="5"/>
      <c r="H669" s="5"/>
      <c r="I669" s="5"/>
      <c r="J669" s="5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</row>
    <row r="670" spans="1:26" ht="12.75" customHeight="1">
      <c r="A670" s="6"/>
      <c r="B670" s="6"/>
      <c r="C670" s="6"/>
      <c r="D670" s="6"/>
      <c r="E670" s="5"/>
      <c r="F670" s="5"/>
      <c r="G670" s="5"/>
      <c r="H670" s="5"/>
      <c r="I670" s="5"/>
      <c r="J670" s="5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</row>
    <row r="671" spans="1:26" ht="12.75" customHeight="1">
      <c r="A671" s="6"/>
      <c r="B671" s="6"/>
      <c r="C671" s="6"/>
      <c r="D671" s="6"/>
      <c r="E671" s="5"/>
      <c r="F671" s="5"/>
      <c r="G671" s="5"/>
      <c r="H671" s="5"/>
      <c r="I671" s="5"/>
      <c r="J671" s="5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</row>
    <row r="672" spans="1:26" ht="12.75" customHeight="1">
      <c r="A672" s="6"/>
      <c r="B672" s="6"/>
      <c r="C672" s="6"/>
      <c r="D672" s="6"/>
      <c r="E672" s="5"/>
      <c r="F672" s="5"/>
      <c r="G672" s="5"/>
      <c r="H672" s="5"/>
      <c r="I672" s="5"/>
      <c r="J672" s="5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</row>
    <row r="673" spans="1:26" ht="12.75" customHeight="1">
      <c r="A673" s="6"/>
      <c r="B673" s="6"/>
      <c r="C673" s="6"/>
      <c r="D673" s="6"/>
      <c r="E673" s="5"/>
      <c r="F673" s="5"/>
      <c r="G673" s="5"/>
      <c r="H673" s="5"/>
      <c r="I673" s="5"/>
      <c r="J673" s="5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</row>
    <row r="674" spans="1:26" ht="12.75" customHeight="1">
      <c r="A674" s="6"/>
      <c r="B674" s="6"/>
      <c r="C674" s="6"/>
      <c r="D674" s="6"/>
      <c r="E674" s="5"/>
      <c r="F674" s="5"/>
      <c r="G674" s="5"/>
      <c r="H674" s="5"/>
      <c r="I674" s="5"/>
      <c r="J674" s="5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</row>
    <row r="675" spans="1:26" ht="12.75" customHeight="1">
      <c r="A675" s="6"/>
      <c r="B675" s="6"/>
      <c r="C675" s="6"/>
      <c r="D675" s="6"/>
      <c r="E675" s="5"/>
      <c r="F675" s="5"/>
      <c r="G675" s="5"/>
      <c r="H675" s="5"/>
      <c r="I675" s="5"/>
      <c r="J675" s="5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</row>
    <row r="676" spans="1:26" ht="12.75" customHeight="1">
      <c r="A676" s="6"/>
      <c r="B676" s="6"/>
      <c r="C676" s="6"/>
      <c r="D676" s="6"/>
      <c r="E676" s="5"/>
      <c r="F676" s="5"/>
      <c r="G676" s="5"/>
      <c r="H676" s="5"/>
      <c r="I676" s="5"/>
      <c r="J676" s="5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</row>
    <row r="677" spans="1:26" ht="12.75" customHeight="1">
      <c r="A677" s="6"/>
      <c r="B677" s="6"/>
      <c r="C677" s="6"/>
      <c r="D677" s="6"/>
      <c r="E677" s="5"/>
      <c r="F677" s="5"/>
      <c r="G677" s="5"/>
      <c r="H677" s="5"/>
      <c r="I677" s="5"/>
      <c r="J677" s="5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</row>
    <row r="678" spans="1:26" ht="12.75" customHeight="1">
      <c r="A678" s="6"/>
      <c r="B678" s="6"/>
      <c r="C678" s="6"/>
      <c r="D678" s="6"/>
      <c r="E678" s="5"/>
      <c r="F678" s="5"/>
      <c r="G678" s="5"/>
      <c r="H678" s="5"/>
      <c r="I678" s="5"/>
      <c r="J678" s="5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</row>
    <row r="679" spans="1:26" ht="12.75" customHeight="1">
      <c r="A679" s="6"/>
      <c r="B679" s="6"/>
      <c r="C679" s="6"/>
      <c r="D679" s="6"/>
      <c r="E679" s="5"/>
      <c r="F679" s="5"/>
      <c r="G679" s="5"/>
      <c r="H679" s="5"/>
      <c r="I679" s="5"/>
      <c r="J679" s="5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</row>
    <row r="680" spans="1:26" ht="12.75" customHeight="1">
      <c r="A680" s="6"/>
      <c r="B680" s="6"/>
      <c r="C680" s="6"/>
      <c r="D680" s="6"/>
      <c r="E680" s="5"/>
      <c r="F680" s="5"/>
      <c r="G680" s="5"/>
      <c r="H680" s="5"/>
      <c r="I680" s="5"/>
      <c r="J680" s="5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</row>
    <row r="681" spans="1:26" ht="12.75" customHeight="1">
      <c r="A681" s="6"/>
      <c r="B681" s="6"/>
      <c r="C681" s="6"/>
      <c r="D681" s="6"/>
      <c r="E681" s="5"/>
      <c r="F681" s="5"/>
      <c r="G681" s="5"/>
      <c r="H681" s="5"/>
      <c r="I681" s="5"/>
      <c r="J681" s="5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</row>
    <row r="682" spans="1:26" ht="12.75" customHeight="1">
      <c r="A682" s="6"/>
      <c r="B682" s="6"/>
      <c r="C682" s="6"/>
      <c r="D682" s="6"/>
      <c r="E682" s="5"/>
      <c r="F682" s="5"/>
      <c r="G682" s="5"/>
      <c r="H682" s="5"/>
      <c r="I682" s="5"/>
      <c r="J682" s="5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</row>
    <row r="683" spans="1:26" ht="12.75" customHeight="1">
      <c r="A683" s="6"/>
      <c r="B683" s="6"/>
      <c r="C683" s="6"/>
      <c r="D683" s="6"/>
      <c r="E683" s="5"/>
      <c r="F683" s="5"/>
      <c r="G683" s="5"/>
      <c r="H683" s="5"/>
      <c r="I683" s="5"/>
      <c r="J683" s="5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</row>
    <row r="684" spans="1:26" ht="12.75" customHeight="1">
      <c r="A684" s="6"/>
      <c r="B684" s="6"/>
      <c r="C684" s="6"/>
      <c r="D684" s="6"/>
      <c r="E684" s="5"/>
      <c r="F684" s="5"/>
      <c r="G684" s="5"/>
      <c r="H684" s="5"/>
      <c r="I684" s="5"/>
      <c r="J684" s="5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</row>
    <row r="685" spans="1:26" ht="12.75" customHeight="1">
      <c r="A685" s="6"/>
      <c r="B685" s="6"/>
      <c r="C685" s="6"/>
      <c r="D685" s="6"/>
      <c r="E685" s="5"/>
      <c r="F685" s="5"/>
      <c r="G685" s="5"/>
      <c r="H685" s="5"/>
      <c r="I685" s="5"/>
      <c r="J685" s="5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</row>
    <row r="686" spans="1:26" ht="12.75" customHeight="1">
      <c r="A686" s="6"/>
      <c r="B686" s="6"/>
      <c r="C686" s="6"/>
      <c r="D686" s="6"/>
      <c r="E686" s="5"/>
      <c r="F686" s="5"/>
      <c r="G686" s="5"/>
      <c r="H686" s="5"/>
      <c r="I686" s="5"/>
      <c r="J686" s="5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</row>
    <row r="687" spans="1:26" ht="12.75" customHeight="1">
      <c r="A687" s="6"/>
      <c r="B687" s="6"/>
      <c r="C687" s="6"/>
      <c r="D687" s="6"/>
      <c r="E687" s="5"/>
      <c r="F687" s="5"/>
      <c r="G687" s="5"/>
      <c r="H687" s="5"/>
      <c r="I687" s="5"/>
      <c r="J687" s="5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</row>
    <row r="688" spans="1:26" ht="12.75" customHeight="1">
      <c r="A688" s="6"/>
      <c r="B688" s="6"/>
      <c r="C688" s="6"/>
      <c r="D688" s="6"/>
      <c r="E688" s="5"/>
      <c r="F688" s="5"/>
      <c r="G688" s="5"/>
      <c r="H688" s="5"/>
      <c r="I688" s="5"/>
      <c r="J688" s="5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</row>
    <row r="689" spans="1:26" ht="12.75" customHeight="1">
      <c r="A689" s="6"/>
      <c r="B689" s="6"/>
      <c r="C689" s="6"/>
      <c r="D689" s="6"/>
      <c r="E689" s="5"/>
      <c r="F689" s="5"/>
      <c r="G689" s="5"/>
      <c r="H689" s="5"/>
      <c r="I689" s="5"/>
      <c r="J689" s="5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</row>
    <row r="690" spans="1:26" ht="12.75" customHeight="1">
      <c r="A690" s="6"/>
      <c r="B690" s="6"/>
      <c r="C690" s="6"/>
      <c r="D690" s="6"/>
      <c r="E690" s="5"/>
      <c r="F690" s="5"/>
      <c r="G690" s="5"/>
      <c r="H690" s="5"/>
      <c r="I690" s="5"/>
      <c r="J690" s="5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</row>
    <row r="691" spans="1:26" ht="12.75" customHeight="1">
      <c r="A691" s="6"/>
      <c r="B691" s="6"/>
      <c r="C691" s="6"/>
      <c r="D691" s="6"/>
      <c r="E691" s="5"/>
      <c r="F691" s="5"/>
      <c r="G691" s="5"/>
      <c r="H691" s="5"/>
      <c r="I691" s="5"/>
      <c r="J691" s="5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</row>
    <row r="692" spans="1:26" ht="12.75" customHeight="1">
      <c r="A692" s="6"/>
      <c r="B692" s="6"/>
      <c r="C692" s="6"/>
      <c r="D692" s="6"/>
      <c r="E692" s="5"/>
      <c r="F692" s="5"/>
      <c r="G692" s="5"/>
      <c r="H692" s="5"/>
      <c r="I692" s="5"/>
      <c r="J692" s="5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</row>
    <row r="693" spans="1:26" ht="12.75" customHeight="1">
      <c r="A693" s="6"/>
      <c r="B693" s="6"/>
      <c r="C693" s="6"/>
      <c r="D693" s="6"/>
      <c r="E693" s="5"/>
      <c r="F693" s="5"/>
      <c r="G693" s="5"/>
      <c r="H693" s="5"/>
      <c r="I693" s="5"/>
      <c r="J693" s="5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</row>
    <row r="694" spans="1:26" ht="12.75" customHeight="1">
      <c r="A694" s="6"/>
      <c r="B694" s="6"/>
      <c r="C694" s="6"/>
      <c r="D694" s="6"/>
      <c r="E694" s="5"/>
      <c r="F694" s="5"/>
      <c r="G694" s="5"/>
      <c r="H694" s="5"/>
      <c r="I694" s="5"/>
      <c r="J694" s="5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</row>
    <row r="695" spans="1:26" ht="12.75" customHeight="1">
      <c r="A695" s="6"/>
      <c r="B695" s="6"/>
      <c r="C695" s="6"/>
      <c r="D695" s="6"/>
      <c r="E695" s="5"/>
      <c r="F695" s="5"/>
      <c r="G695" s="5"/>
      <c r="H695" s="5"/>
      <c r="I695" s="5"/>
      <c r="J695" s="5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</row>
    <row r="696" spans="1:26" ht="12.75" customHeight="1">
      <c r="A696" s="6"/>
      <c r="B696" s="6"/>
      <c r="C696" s="6"/>
      <c r="D696" s="6"/>
      <c r="E696" s="5"/>
      <c r="F696" s="5"/>
      <c r="G696" s="5"/>
      <c r="H696" s="5"/>
      <c r="I696" s="5"/>
      <c r="J696" s="5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</row>
    <row r="697" spans="1:26" ht="12.75" customHeight="1">
      <c r="A697" s="6"/>
      <c r="B697" s="6"/>
      <c r="C697" s="6"/>
      <c r="D697" s="6"/>
      <c r="E697" s="5"/>
      <c r="F697" s="5"/>
      <c r="G697" s="5"/>
      <c r="H697" s="5"/>
      <c r="I697" s="5"/>
      <c r="J697" s="5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</row>
    <row r="698" spans="1:26" ht="12.75" customHeight="1">
      <c r="A698" s="6"/>
      <c r="B698" s="6"/>
      <c r="C698" s="6"/>
      <c r="D698" s="6"/>
      <c r="E698" s="5"/>
      <c r="F698" s="5"/>
      <c r="G698" s="5"/>
      <c r="H698" s="5"/>
      <c r="I698" s="5"/>
      <c r="J698" s="5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</row>
    <row r="699" spans="1:26" ht="12.75" customHeight="1">
      <c r="A699" s="6"/>
      <c r="B699" s="6"/>
      <c r="C699" s="6"/>
      <c r="D699" s="6"/>
      <c r="E699" s="5"/>
      <c r="F699" s="5"/>
      <c r="G699" s="5"/>
      <c r="H699" s="5"/>
      <c r="I699" s="5"/>
      <c r="J699" s="5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</row>
    <row r="700" spans="1:26" ht="12.75" customHeight="1">
      <c r="A700" s="6"/>
      <c r="B700" s="6"/>
      <c r="C700" s="6"/>
      <c r="D700" s="6"/>
      <c r="E700" s="5"/>
      <c r="F700" s="5"/>
      <c r="G700" s="5"/>
      <c r="H700" s="5"/>
      <c r="I700" s="5"/>
      <c r="J700" s="5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</row>
    <row r="701" spans="1:26" ht="12.75" customHeight="1">
      <c r="A701" s="6"/>
      <c r="B701" s="6"/>
      <c r="C701" s="6"/>
      <c r="D701" s="6"/>
      <c r="E701" s="5"/>
      <c r="F701" s="5"/>
      <c r="G701" s="5"/>
      <c r="H701" s="5"/>
      <c r="I701" s="5"/>
      <c r="J701" s="5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</row>
    <row r="702" spans="1:26" ht="12.75" customHeight="1">
      <c r="A702" s="6"/>
      <c r="B702" s="6"/>
      <c r="C702" s="6"/>
      <c r="D702" s="6"/>
      <c r="E702" s="5"/>
      <c r="F702" s="5"/>
      <c r="G702" s="5"/>
      <c r="H702" s="5"/>
      <c r="I702" s="5"/>
      <c r="J702" s="5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</row>
    <row r="703" spans="1:26" ht="12.75" customHeight="1">
      <c r="A703" s="6"/>
      <c r="B703" s="6"/>
      <c r="C703" s="6"/>
      <c r="D703" s="6"/>
      <c r="E703" s="5"/>
      <c r="F703" s="5"/>
      <c r="G703" s="5"/>
      <c r="H703" s="5"/>
      <c r="I703" s="5"/>
      <c r="J703" s="5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</row>
    <row r="704" spans="1:26" ht="12.75" customHeight="1">
      <c r="A704" s="6"/>
      <c r="B704" s="6"/>
      <c r="C704" s="6"/>
      <c r="D704" s="6"/>
      <c r="E704" s="5"/>
      <c r="F704" s="5"/>
      <c r="G704" s="5"/>
      <c r="H704" s="5"/>
      <c r="I704" s="5"/>
      <c r="J704" s="5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</row>
    <row r="705" spans="1:26" ht="12.75" customHeight="1">
      <c r="A705" s="6"/>
      <c r="B705" s="6"/>
      <c r="C705" s="6"/>
      <c r="D705" s="6"/>
      <c r="E705" s="5"/>
      <c r="F705" s="5"/>
      <c r="G705" s="5"/>
      <c r="H705" s="5"/>
      <c r="I705" s="5"/>
      <c r="J705" s="5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</row>
    <row r="706" spans="1:26" ht="12.75" customHeight="1">
      <c r="A706" s="6"/>
      <c r="B706" s="6"/>
      <c r="C706" s="6"/>
      <c r="D706" s="6"/>
      <c r="E706" s="5"/>
      <c r="F706" s="5"/>
      <c r="G706" s="5"/>
      <c r="H706" s="5"/>
      <c r="I706" s="5"/>
      <c r="J706" s="5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</row>
    <row r="707" spans="1:26" ht="12.75" customHeight="1">
      <c r="A707" s="6"/>
      <c r="B707" s="6"/>
      <c r="C707" s="6"/>
      <c r="D707" s="6"/>
      <c r="E707" s="5"/>
      <c r="F707" s="5"/>
      <c r="G707" s="5"/>
      <c r="H707" s="5"/>
      <c r="I707" s="5"/>
      <c r="J707" s="5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</row>
    <row r="708" spans="1:26" ht="12.75" customHeight="1">
      <c r="A708" s="6"/>
      <c r="B708" s="6"/>
      <c r="C708" s="6"/>
      <c r="D708" s="6"/>
      <c r="E708" s="5"/>
      <c r="F708" s="5"/>
      <c r="G708" s="5"/>
      <c r="H708" s="5"/>
      <c r="I708" s="5"/>
      <c r="J708" s="5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</row>
    <row r="709" spans="1:26" ht="12.75" customHeight="1">
      <c r="A709" s="6"/>
      <c r="B709" s="6"/>
      <c r="C709" s="6"/>
      <c r="D709" s="6"/>
      <c r="E709" s="5"/>
      <c r="F709" s="5"/>
      <c r="G709" s="5"/>
      <c r="H709" s="5"/>
      <c r="I709" s="5"/>
      <c r="J709" s="5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</row>
    <row r="710" spans="1:26" ht="12.75" customHeight="1">
      <c r="A710" s="6"/>
      <c r="B710" s="6"/>
      <c r="C710" s="6"/>
      <c r="D710" s="6"/>
      <c r="E710" s="5"/>
      <c r="F710" s="5"/>
      <c r="G710" s="5"/>
      <c r="H710" s="5"/>
      <c r="I710" s="5"/>
      <c r="J710" s="5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</row>
    <row r="711" spans="1:26" ht="12.75" customHeight="1">
      <c r="A711" s="6"/>
      <c r="B711" s="6"/>
      <c r="C711" s="6"/>
      <c r="D711" s="6"/>
      <c r="E711" s="5"/>
      <c r="F711" s="5"/>
      <c r="G711" s="5"/>
      <c r="H711" s="5"/>
      <c r="I711" s="5"/>
      <c r="J711" s="5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</row>
    <row r="712" spans="1:26" ht="12.75" customHeight="1">
      <c r="A712" s="6"/>
      <c r="B712" s="6"/>
      <c r="C712" s="6"/>
      <c r="D712" s="6"/>
      <c r="E712" s="5"/>
      <c r="F712" s="5"/>
      <c r="G712" s="5"/>
      <c r="H712" s="5"/>
      <c r="I712" s="5"/>
      <c r="J712" s="5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</row>
    <row r="713" spans="1:26" ht="12.75" customHeight="1">
      <c r="A713" s="6"/>
      <c r="B713" s="6"/>
      <c r="C713" s="6"/>
      <c r="D713" s="6"/>
      <c r="E713" s="5"/>
      <c r="F713" s="5"/>
      <c r="G713" s="5"/>
      <c r="H713" s="5"/>
      <c r="I713" s="5"/>
      <c r="J713" s="5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</row>
    <row r="714" spans="1:26" ht="12.75" customHeight="1">
      <c r="A714" s="6"/>
      <c r="B714" s="6"/>
      <c r="C714" s="6"/>
      <c r="D714" s="6"/>
      <c r="E714" s="5"/>
      <c r="F714" s="5"/>
      <c r="G714" s="5"/>
      <c r="H714" s="5"/>
      <c r="I714" s="5"/>
      <c r="J714" s="5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</row>
    <row r="715" spans="1:26" ht="12.75" customHeight="1">
      <c r="A715" s="6"/>
      <c r="B715" s="6"/>
      <c r="C715" s="6"/>
      <c r="D715" s="6"/>
      <c r="E715" s="5"/>
      <c r="F715" s="5"/>
      <c r="G715" s="5"/>
      <c r="H715" s="5"/>
      <c r="I715" s="5"/>
      <c r="J715" s="5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</row>
    <row r="716" spans="1:26" ht="12.75" customHeight="1">
      <c r="A716" s="6"/>
      <c r="B716" s="6"/>
      <c r="C716" s="6"/>
      <c r="D716" s="6"/>
      <c r="E716" s="5"/>
      <c r="F716" s="5"/>
      <c r="G716" s="5"/>
      <c r="H716" s="5"/>
      <c r="I716" s="5"/>
      <c r="J716" s="5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</row>
    <row r="717" spans="1:26" ht="12.75" customHeight="1">
      <c r="A717" s="6"/>
      <c r="B717" s="6"/>
      <c r="C717" s="6"/>
      <c r="D717" s="6"/>
      <c r="E717" s="5"/>
      <c r="F717" s="5"/>
      <c r="G717" s="5"/>
      <c r="H717" s="5"/>
      <c r="I717" s="5"/>
      <c r="J717" s="5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</row>
    <row r="718" spans="1:26" ht="12.75" customHeight="1">
      <c r="A718" s="6"/>
      <c r="B718" s="6"/>
      <c r="C718" s="6"/>
      <c r="D718" s="6"/>
      <c r="E718" s="5"/>
      <c r="F718" s="5"/>
      <c r="G718" s="5"/>
      <c r="H718" s="5"/>
      <c r="I718" s="5"/>
      <c r="J718" s="5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</row>
    <row r="719" spans="1:26" ht="12.75" customHeight="1">
      <c r="A719" s="6"/>
      <c r="B719" s="6"/>
      <c r="C719" s="6"/>
      <c r="D719" s="6"/>
      <c r="E719" s="5"/>
      <c r="F719" s="5"/>
      <c r="G719" s="5"/>
      <c r="H719" s="5"/>
      <c r="I719" s="5"/>
      <c r="J719" s="5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</row>
    <row r="720" spans="1:26" ht="12.75" customHeight="1">
      <c r="A720" s="6"/>
      <c r="B720" s="6"/>
      <c r="C720" s="6"/>
      <c r="D720" s="6"/>
      <c r="E720" s="5"/>
      <c r="F720" s="5"/>
      <c r="G720" s="5"/>
      <c r="H720" s="5"/>
      <c r="I720" s="5"/>
      <c r="J720" s="5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</row>
    <row r="721" spans="1:26" ht="12.75" customHeight="1">
      <c r="A721" s="6"/>
      <c r="B721" s="6"/>
      <c r="C721" s="6"/>
      <c r="D721" s="6"/>
      <c r="E721" s="5"/>
      <c r="F721" s="5"/>
      <c r="G721" s="5"/>
      <c r="H721" s="5"/>
      <c r="I721" s="5"/>
      <c r="J721" s="5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</row>
    <row r="722" spans="1:26" ht="12.75" customHeight="1">
      <c r="A722" s="6"/>
      <c r="B722" s="6"/>
      <c r="C722" s="6"/>
      <c r="D722" s="6"/>
      <c r="E722" s="5"/>
      <c r="F722" s="5"/>
      <c r="G722" s="5"/>
      <c r="H722" s="5"/>
      <c r="I722" s="5"/>
      <c r="J722" s="5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</row>
    <row r="723" spans="1:26" ht="12.75" customHeight="1">
      <c r="A723" s="6"/>
      <c r="B723" s="6"/>
      <c r="C723" s="6"/>
      <c r="D723" s="6"/>
      <c r="E723" s="5"/>
      <c r="F723" s="5"/>
      <c r="G723" s="5"/>
      <c r="H723" s="5"/>
      <c r="I723" s="5"/>
      <c r="J723" s="5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</row>
    <row r="724" spans="1:26" ht="12.75" customHeight="1">
      <c r="A724" s="6"/>
      <c r="B724" s="6"/>
      <c r="C724" s="6"/>
      <c r="D724" s="6"/>
      <c r="E724" s="5"/>
      <c r="F724" s="5"/>
      <c r="G724" s="5"/>
      <c r="H724" s="5"/>
      <c r="I724" s="5"/>
      <c r="J724" s="5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</row>
    <row r="725" spans="1:26" ht="12.75" customHeight="1">
      <c r="A725" s="6"/>
      <c r="B725" s="6"/>
      <c r="C725" s="6"/>
      <c r="D725" s="6"/>
      <c r="E725" s="5"/>
      <c r="F725" s="5"/>
      <c r="G725" s="5"/>
      <c r="H725" s="5"/>
      <c r="I725" s="5"/>
      <c r="J725" s="5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</row>
    <row r="726" spans="1:26" ht="12.75" customHeight="1">
      <c r="A726" s="6"/>
      <c r="B726" s="6"/>
      <c r="C726" s="6"/>
      <c r="D726" s="6"/>
      <c r="E726" s="5"/>
      <c r="F726" s="5"/>
      <c r="G726" s="5"/>
      <c r="H726" s="5"/>
      <c r="I726" s="5"/>
      <c r="J726" s="5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</row>
    <row r="727" spans="1:26" ht="12.75" customHeight="1">
      <c r="A727" s="6"/>
      <c r="B727" s="6"/>
      <c r="C727" s="6"/>
      <c r="D727" s="6"/>
      <c r="E727" s="5"/>
      <c r="F727" s="5"/>
      <c r="G727" s="5"/>
      <c r="H727" s="5"/>
      <c r="I727" s="5"/>
      <c r="J727" s="5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</row>
    <row r="728" spans="1:26" ht="12.75" customHeight="1">
      <c r="A728" s="6"/>
      <c r="B728" s="6"/>
      <c r="C728" s="6"/>
      <c r="D728" s="6"/>
      <c r="E728" s="5"/>
      <c r="F728" s="5"/>
      <c r="G728" s="5"/>
      <c r="H728" s="5"/>
      <c r="I728" s="5"/>
      <c r="J728" s="5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</row>
    <row r="729" spans="1:26" ht="12.75" customHeight="1">
      <c r="A729" s="6"/>
      <c r="B729" s="6"/>
      <c r="C729" s="6"/>
      <c r="D729" s="6"/>
      <c r="E729" s="5"/>
      <c r="F729" s="5"/>
      <c r="G729" s="5"/>
      <c r="H729" s="5"/>
      <c r="I729" s="5"/>
      <c r="J729" s="5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</row>
    <row r="730" spans="1:26" ht="12.75" customHeight="1">
      <c r="A730" s="6"/>
      <c r="B730" s="6"/>
      <c r="C730" s="6"/>
      <c r="D730" s="6"/>
      <c r="E730" s="5"/>
      <c r="F730" s="5"/>
      <c r="G730" s="5"/>
      <c r="H730" s="5"/>
      <c r="I730" s="5"/>
      <c r="J730" s="5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</row>
    <row r="731" spans="1:26" ht="12.75" customHeight="1">
      <c r="A731" s="6"/>
      <c r="B731" s="6"/>
      <c r="C731" s="6"/>
      <c r="D731" s="6"/>
      <c r="E731" s="5"/>
      <c r="F731" s="5"/>
      <c r="G731" s="5"/>
      <c r="H731" s="5"/>
      <c r="I731" s="5"/>
      <c r="J731" s="5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</row>
    <row r="732" spans="1:26" ht="12.75" customHeight="1">
      <c r="A732" s="6"/>
      <c r="B732" s="6"/>
      <c r="C732" s="6"/>
      <c r="D732" s="6"/>
      <c r="E732" s="5"/>
      <c r="F732" s="5"/>
      <c r="G732" s="5"/>
      <c r="H732" s="5"/>
      <c r="I732" s="5"/>
      <c r="J732" s="5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</row>
    <row r="733" spans="1:26" ht="12.75" customHeight="1">
      <c r="A733" s="6"/>
      <c r="B733" s="6"/>
      <c r="C733" s="6"/>
      <c r="D733" s="6"/>
      <c r="E733" s="5"/>
      <c r="F733" s="5"/>
      <c r="G733" s="5"/>
      <c r="H733" s="5"/>
      <c r="I733" s="5"/>
      <c r="J733" s="5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</row>
    <row r="734" spans="1:26" ht="12.75" customHeight="1">
      <c r="A734" s="6"/>
      <c r="B734" s="6"/>
      <c r="C734" s="6"/>
      <c r="D734" s="6"/>
      <c r="E734" s="5"/>
      <c r="F734" s="5"/>
      <c r="G734" s="5"/>
      <c r="H734" s="5"/>
      <c r="I734" s="5"/>
      <c r="J734" s="5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</row>
    <row r="735" spans="1:26" ht="12.75" customHeight="1">
      <c r="A735" s="6"/>
      <c r="B735" s="6"/>
      <c r="C735" s="6"/>
      <c r="D735" s="6"/>
      <c r="E735" s="5"/>
      <c r="F735" s="5"/>
      <c r="G735" s="5"/>
      <c r="H735" s="5"/>
      <c r="I735" s="5"/>
      <c r="J735" s="5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</row>
    <row r="736" spans="1:26" ht="12.75" customHeight="1">
      <c r="A736" s="6"/>
      <c r="B736" s="6"/>
      <c r="C736" s="6"/>
      <c r="D736" s="6"/>
      <c r="E736" s="5"/>
      <c r="F736" s="5"/>
      <c r="G736" s="5"/>
      <c r="H736" s="5"/>
      <c r="I736" s="5"/>
      <c r="J736" s="5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</row>
    <row r="737" spans="1:26" ht="12.75" customHeight="1">
      <c r="A737" s="6"/>
      <c r="B737" s="6"/>
      <c r="C737" s="6"/>
      <c r="D737" s="6"/>
      <c r="E737" s="5"/>
      <c r="F737" s="5"/>
      <c r="G737" s="5"/>
      <c r="H737" s="5"/>
      <c r="I737" s="5"/>
      <c r="J737" s="5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</row>
    <row r="738" spans="1:26" ht="12.75" customHeight="1">
      <c r="A738" s="6"/>
      <c r="B738" s="6"/>
      <c r="C738" s="6"/>
      <c r="D738" s="6"/>
      <c r="E738" s="5"/>
      <c r="F738" s="5"/>
      <c r="G738" s="5"/>
      <c r="H738" s="5"/>
      <c r="I738" s="5"/>
      <c r="J738" s="5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</row>
    <row r="739" spans="1:26" ht="12.75" customHeight="1">
      <c r="A739" s="6"/>
      <c r="B739" s="6"/>
      <c r="C739" s="6"/>
      <c r="D739" s="6"/>
      <c r="E739" s="5"/>
      <c r="F739" s="5"/>
      <c r="G739" s="5"/>
      <c r="H739" s="5"/>
      <c r="I739" s="5"/>
      <c r="J739" s="5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</row>
    <row r="740" spans="1:26" ht="12.75" customHeight="1">
      <c r="A740" s="6"/>
      <c r="B740" s="6"/>
      <c r="C740" s="6"/>
      <c r="D740" s="6"/>
      <c r="E740" s="5"/>
      <c r="F740" s="5"/>
      <c r="G740" s="5"/>
      <c r="H740" s="5"/>
      <c r="I740" s="5"/>
      <c r="J740" s="5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</row>
    <row r="741" spans="1:26" ht="12.75" customHeight="1">
      <c r="A741" s="6"/>
      <c r="B741" s="6"/>
      <c r="C741" s="6"/>
      <c r="D741" s="6"/>
      <c r="E741" s="5"/>
      <c r="F741" s="5"/>
      <c r="G741" s="5"/>
      <c r="H741" s="5"/>
      <c r="I741" s="5"/>
      <c r="J741" s="5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</row>
    <row r="742" spans="1:26" ht="12.75" customHeight="1">
      <c r="A742" s="6"/>
      <c r="B742" s="6"/>
      <c r="C742" s="6"/>
      <c r="D742" s="6"/>
      <c r="E742" s="5"/>
      <c r="F742" s="5"/>
      <c r="G742" s="5"/>
      <c r="H742" s="5"/>
      <c r="I742" s="5"/>
      <c r="J742" s="5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</row>
    <row r="743" spans="1:26" ht="12.75" customHeight="1">
      <c r="A743" s="6"/>
      <c r="B743" s="6"/>
      <c r="C743" s="6"/>
      <c r="D743" s="6"/>
      <c r="E743" s="5"/>
      <c r="F743" s="5"/>
      <c r="G743" s="5"/>
      <c r="H743" s="5"/>
      <c r="I743" s="5"/>
      <c r="J743" s="5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</row>
    <row r="744" spans="1:26" ht="12.75" customHeight="1">
      <c r="A744" s="6"/>
      <c r="B744" s="6"/>
      <c r="C744" s="6"/>
      <c r="D744" s="6"/>
      <c r="E744" s="5"/>
      <c r="F744" s="5"/>
      <c r="G744" s="5"/>
      <c r="H744" s="5"/>
      <c r="I744" s="5"/>
      <c r="J744" s="5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</row>
    <row r="745" spans="1:26" ht="12.75" customHeight="1">
      <c r="A745" s="6"/>
      <c r="B745" s="6"/>
      <c r="C745" s="6"/>
      <c r="D745" s="6"/>
      <c r="E745" s="5"/>
      <c r="F745" s="5"/>
      <c r="G745" s="5"/>
      <c r="H745" s="5"/>
      <c r="I745" s="5"/>
      <c r="J745" s="5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</row>
    <row r="746" spans="1:26" ht="12.75" customHeight="1">
      <c r="A746" s="6"/>
      <c r="B746" s="6"/>
      <c r="C746" s="6"/>
      <c r="D746" s="6"/>
      <c r="E746" s="5"/>
      <c r="F746" s="5"/>
      <c r="G746" s="5"/>
      <c r="H746" s="5"/>
      <c r="I746" s="5"/>
      <c r="J746" s="5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</row>
    <row r="747" spans="1:26" ht="12.75" customHeight="1">
      <c r="A747" s="6"/>
      <c r="B747" s="6"/>
      <c r="C747" s="6"/>
      <c r="D747" s="6"/>
      <c r="E747" s="5"/>
      <c r="F747" s="5"/>
      <c r="G747" s="5"/>
      <c r="H747" s="5"/>
      <c r="I747" s="5"/>
      <c r="J747" s="5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</row>
    <row r="748" spans="1:26" ht="12.75" customHeight="1">
      <c r="A748" s="6"/>
      <c r="B748" s="6"/>
      <c r="C748" s="6"/>
      <c r="D748" s="6"/>
      <c r="E748" s="5"/>
      <c r="F748" s="5"/>
      <c r="G748" s="5"/>
      <c r="H748" s="5"/>
      <c r="I748" s="5"/>
      <c r="J748" s="5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</row>
    <row r="749" spans="1:26" ht="12.75" customHeight="1">
      <c r="A749" s="6"/>
      <c r="B749" s="6"/>
      <c r="C749" s="6"/>
      <c r="D749" s="6"/>
      <c r="E749" s="5"/>
      <c r="F749" s="5"/>
      <c r="G749" s="5"/>
      <c r="H749" s="5"/>
      <c r="I749" s="5"/>
      <c r="J749" s="5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</row>
    <row r="750" spans="1:26" ht="12.75" customHeight="1">
      <c r="A750" s="6"/>
      <c r="B750" s="6"/>
      <c r="C750" s="6"/>
      <c r="D750" s="6"/>
      <c r="E750" s="5"/>
      <c r="F750" s="5"/>
      <c r="G750" s="5"/>
      <c r="H750" s="5"/>
      <c r="I750" s="5"/>
      <c r="J750" s="5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</row>
    <row r="751" spans="1:26" ht="12.75" customHeight="1">
      <c r="A751" s="6"/>
      <c r="B751" s="6"/>
      <c r="C751" s="6"/>
      <c r="D751" s="6"/>
      <c r="E751" s="5"/>
      <c r="F751" s="5"/>
      <c r="G751" s="5"/>
      <c r="H751" s="5"/>
      <c r="I751" s="5"/>
      <c r="J751" s="5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</row>
    <row r="752" spans="1:26" ht="12.75" customHeight="1">
      <c r="A752" s="6"/>
      <c r="B752" s="6"/>
      <c r="C752" s="6"/>
      <c r="D752" s="6"/>
      <c r="E752" s="5"/>
      <c r="F752" s="5"/>
      <c r="G752" s="5"/>
      <c r="H752" s="5"/>
      <c r="I752" s="5"/>
      <c r="J752" s="5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</row>
    <row r="753" spans="1:26" ht="12.75" customHeight="1">
      <c r="A753" s="6"/>
      <c r="B753" s="6"/>
      <c r="C753" s="6"/>
      <c r="D753" s="6"/>
      <c r="E753" s="5"/>
      <c r="F753" s="5"/>
      <c r="G753" s="5"/>
      <c r="H753" s="5"/>
      <c r="I753" s="5"/>
      <c r="J753" s="5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</row>
    <row r="754" spans="1:26" ht="12.75" customHeight="1">
      <c r="A754" s="6"/>
      <c r="B754" s="6"/>
      <c r="C754" s="6"/>
      <c r="D754" s="6"/>
      <c r="E754" s="5"/>
      <c r="F754" s="5"/>
      <c r="G754" s="5"/>
      <c r="H754" s="5"/>
      <c r="I754" s="5"/>
      <c r="J754" s="5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</row>
    <row r="755" spans="1:26" ht="12.75" customHeight="1">
      <c r="A755" s="6"/>
      <c r="B755" s="6"/>
      <c r="C755" s="6"/>
      <c r="D755" s="6"/>
      <c r="E755" s="5"/>
      <c r="F755" s="5"/>
      <c r="G755" s="5"/>
      <c r="H755" s="5"/>
      <c r="I755" s="5"/>
      <c r="J755" s="5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</row>
    <row r="756" spans="1:26" ht="12.75" customHeight="1">
      <c r="A756" s="6"/>
      <c r="B756" s="6"/>
      <c r="C756" s="6"/>
      <c r="D756" s="6"/>
      <c r="E756" s="5"/>
      <c r="F756" s="5"/>
      <c r="G756" s="5"/>
      <c r="H756" s="5"/>
      <c r="I756" s="5"/>
      <c r="J756" s="5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</row>
    <row r="757" spans="1:26" ht="12.75" customHeight="1">
      <c r="A757" s="6"/>
      <c r="B757" s="6"/>
      <c r="C757" s="6"/>
      <c r="D757" s="6"/>
      <c r="E757" s="5"/>
      <c r="F757" s="5"/>
      <c r="G757" s="5"/>
      <c r="H757" s="5"/>
      <c r="I757" s="5"/>
      <c r="J757" s="5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</row>
    <row r="758" spans="1:26" ht="12.75" customHeight="1">
      <c r="A758" s="6"/>
      <c r="B758" s="6"/>
      <c r="C758" s="6"/>
      <c r="D758" s="6"/>
      <c r="E758" s="5"/>
      <c r="F758" s="5"/>
      <c r="G758" s="5"/>
      <c r="H758" s="5"/>
      <c r="I758" s="5"/>
      <c r="J758" s="5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</row>
    <row r="759" spans="1:26" ht="12.75" customHeight="1">
      <c r="A759" s="6"/>
      <c r="B759" s="6"/>
      <c r="C759" s="6"/>
      <c r="D759" s="6"/>
      <c r="E759" s="5"/>
      <c r="F759" s="5"/>
      <c r="G759" s="5"/>
      <c r="H759" s="5"/>
      <c r="I759" s="5"/>
      <c r="J759" s="5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</row>
    <row r="760" spans="1:26" ht="12.75" customHeight="1">
      <c r="A760" s="6"/>
      <c r="B760" s="6"/>
      <c r="C760" s="6"/>
      <c r="D760" s="6"/>
      <c r="E760" s="5"/>
      <c r="F760" s="5"/>
      <c r="G760" s="5"/>
      <c r="H760" s="5"/>
      <c r="I760" s="5"/>
      <c r="J760" s="5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</row>
    <row r="761" spans="1:26" ht="12.75" customHeight="1">
      <c r="A761" s="6"/>
      <c r="B761" s="6"/>
      <c r="C761" s="6"/>
      <c r="D761" s="6"/>
      <c r="E761" s="5"/>
      <c r="F761" s="5"/>
      <c r="G761" s="5"/>
      <c r="H761" s="5"/>
      <c r="I761" s="5"/>
      <c r="J761" s="5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</row>
    <row r="762" spans="1:26" ht="12.75" customHeight="1">
      <c r="A762" s="6"/>
      <c r="B762" s="6"/>
      <c r="C762" s="6"/>
      <c r="D762" s="6"/>
      <c r="E762" s="5"/>
      <c r="F762" s="5"/>
      <c r="G762" s="5"/>
      <c r="H762" s="5"/>
      <c r="I762" s="5"/>
      <c r="J762" s="5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</row>
    <row r="763" spans="1:26" ht="12.75" customHeight="1">
      <c r="A763" s="6"/>
      <c r="B763" s="6"/>
      <c r="C763" s="6"/>
      <c r="D763" s="6"/>
      <c r="E763" s="5"/>
      <c r="F763" s="5"/>
      <c r="G763" s="5"/>
      <c r="H763" s="5"/>
      <c r="I763" s="5"/>
      <c r="J763" s="5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</row>
    <row r="764" spans="1:26" ht="12.75" customHeight="1">
      <c r="A764" s="6"/>
      <c r="B764" s="6"/>
      <c r="C764" s="6"/>
      <c r="D764" s="6"/>
      <c r="E764" s="5"/>
      <c r="F764" s="5"/>
      <c r="G764" s="5"/>
      <c r="H764" s="5"/>
      <c r="I764" s="5"/>
      <c r="J764" s="5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</row>
    <row r="765" spans="1:26" ht="12.75" customHeight="1">
      <c r="A765" s="6"/>
      <c r="B765" s="6"/>
      <c r="C765" s="6"/>
      <c r="D765" s="6"/>
      <c r="E765" s="5"/>
      <c r="F765" s="5"/>
      <c r="G765" s="5"/>
      <c r="H765" s="5"/>
      <c r="I765" s="5"/>
      <c r="J765" s="5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</row>
    <row r="766" spans="1:26" ht="12.75" customHeight="1">
      <c r="A766" s="6"/>
      <c r="B766" s="6"/>
      <c r="C766" s="6"/>
      <c r="D766" s="6"/>
      <c r="E766" s="5"/>
      <c r="F766" s="5"/>
      <c r="G766" s="5"/>
      <c r="H766" s="5"/>
      <c r="I766" s="5"/>
      <c r="J766" s="5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</row>
    <row r="767" spans="1:26" ht="12.75" customHeight="1">
      <c r="A767" s="6"/>
      <c r="B767" s="6"/>
      <c r="C767" s="6"/>
      <c r="D767" s="6"/>
      <c r="E767" s="5"/>
      <c r="F767" s="5"/>
      <c r="G767" s="5"/>
      <c r="H767" s="5"/>
      <c r="I767" s="5"/>
      <c r="J767" s="5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</row>
    <row r="768" spans="1:26" ht="12.75" customHeight="1">
      <c r="A768" s="6"/>
      <c r="B768" s="6"/>
      <c r="C768" s="6"/>
      <c r="D768" s="6"/>
      <c r="E768" s="5"/>
      <c r="F768" s="5"/>
      <c r="G768" s="5"/>
      <c r="H768" s="5"/>
      <c r="I768" s="5"/>
      <c r="J768" s="5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</row>
    <row r="769" spans="1:26" ht="12.75" customHeight="1">
      <c r="A769" s="6"/>
      <c r="B769" s="6"/>
      <c r="C769" s="6"/>
      <c r="D769" s="6"/>
      <c r="E769" s="5"/>
      <c r="F769" s="5"/>
      <c r="G769" s="5"/>
      <c r="H769" s="5"/>
      <c r="I769" s="5"/>
      <c r="J769" s="5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</row>
    <row r="770" spans="1:26" ht="12.75" customHeight="1">
      <c r="A770" s="6"/>
      <c r="B770" s="6"/>
      <c r="C770" s="6"/>
      <c r="D770" s="6"/>
      <c r="E770" s="5"/>
      <c r="F770" s="5"/>
      <c r="G770" s="5"/>
      <c r="H770" s="5"/>
      <c r="I770" s="5"/>
      <c r="J770" s="5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</row>
    <row r="771" spans="1:26" ht="12.75" customHeight="1">
      <c r="A771" s="6"/>
      <c r="B771" s="6"/>
      <c r="C771" s="6"/>
      <c r="D771" s="6"/>
      <c r="E771" s="5"/>
      <c r="F771" s="5"/>
      <c r="G771" s="5"/>
      <c r="H771" s="5"/>
      <c r="I771" s="5"/>
      <c r="J771" s="5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</row>
    <row r="772" spans="1:26" ht="12.75" customHeight="1">
      <c r="A772" s="6"/>
      <c r="B772" s="6"/>
      <c r="C772" s="6"/>
      <c r="D772" s="6"/>
      <c r="E772" s="5"/>
      <c r="F772" s="5"/>
      <c r="G772" s="5"/>
      <c r="H772" s="5"/>
      <c r="I772" s="5"/>
      <c r="J772" s="5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</row>
    <row r="773" spans="1:26" ht="12.75" customHeight="1">
      <c r="A773" s="6"/>
      <c r="B773" s="6"/>
      <c r="C773" s="6"/>
      <c r="D773" s="6"/>
      <c r="E773" s="5"/>
      <c r="F773" s="5"/>
      <c r="G773" s="5"/>
      <c r="H773" s="5"/>
      <c r="I773" s="5"/>
      <c r="J773" s="5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</row>
    <row r="774" spans="1:26" ht="12.75" customHeight="1">
      <c r="A774" s="6"/>
      <c r="B774" s="6"/>
      <c r="C774" s="6"/>
      <c r="D774" s="6"/>
      <c r="E774" s="5"/>
      <c r="F774" s="5"/>
      <c r="G774" s="5"/>
      <c r="H774" s="5"/>
      <c r="I774" s="5"/>
      <c r="J774" s="5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</row>
    <row r="775" spans="1:26" ht="12.75" customHeight="1">
      <c r="A775" s="6"/>
      <c r="B775" s="6"/>
      <c r="C775" s="6"/>
      <c r="D775" s="6"/>
      <c r="E775" s="5"/>
      <c r="F775" s="5"/>
      <c r="G775" s="5"/>
      <c r="H775" s="5"/>
      <c r="I775" s="5"/>
      <c r="J775" s="5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</row>
    <row r="776" spans="1:26" ht="12.75" customHeight="1">
      <c r="A776" s="6"/>
      <c r="B776" s="6"/>
      <c r="C776" s="6"/>
      <c r="D776" s="6"/>
      <c r="E776" s="5"/>
      <c r="F776" s="5"/>
      <c r="G776" s="5"/>
      <c r="H776" s="5"/>
      <c r="I776" s="5"/>
      <c r="J776" s="5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</row>
    <row r="777" spans="1:26" ht="12.75" customHeight="1">
      <c r="A777" s="6"/>
      <c r="B777" s="6"/>
      <c r="C777" s="6"/>
      <c r="D777" s="6"/>
      <c r="E777" s="5"/>
      <c r="F777" s="5"/>
      <c r="G777" s="5"/>
      <c r="H777" s="5"/>
      <c r="I777" s="5"/>
      <c r="J777" s="5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</row>
    <row r="778" spans="1:26" ht="12.75" customHeight="1">
      <c r="A778" s="6"/>
      <c r="B778" s="6"/>
      <c r="C778" s="6"/>
      <c r="D778" s="6"/>
      <c r="E778" s="5"/>
      <c r="F778" s="5"/>
      <c r="G778" s="5"/>
      <c r="H778" s="5"/>
      <c r="I778" s="5"/>
      <c r="J778" s="5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</row>
    <row r="779" spans="1:26" ht="12.75" customHeight="1">
      <c r="A779" s="6"/>
      <c r="B779" s="6"/>
      <c r="C779" s="6"/>
      <c r="D779" s="6"/>
      <c r="E779" s="5"/>
      <c r="F779" s="5"/>
      <c r="G779" s="5"/>
      <c r="H779" s="5"/>
      <c r="I779" s="5"/>
      <c r="J779" s="5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</row>
    <row r="780" spans="1:26" ht="12.75" customHeight="1">
      <c r="A780" s="6"/>
      <c r="B780" s="6"/>
      <c r="C780" s="6"/>
      <c r="D780" s="6"/>
      <c r="E780" s="5"/>
      <c r="F780" s="5"/>
      <c r="G780" s="5"/>
      <c r="H780" s="5"/>
      <c r="I780" s="5"/>
      <c r="J780" s="5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</row>
    <row r="781" spans="1:26" ht="12.75" customHeight="1">
      <c r="A781" s="6"/>
      <c r="B781" s="6"/>
      <c r="C781" s="6"/>
      <c r="D781" s="6"/>
      <c r="E781" s="5"/>
      <c r="F781" s="5"/>
      <c r="G781" s="5"/>
      <c r="H781" s="5"/>
      <c r="I781" s="5"/>
      <c r="J781" s="5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</row>
    <row r="782" spans="1:26" ht="12.75" customHeight="1">
      <c r="A782" s="6"/>
      <c r="B782" s="6"/>
      <c r="C782" s="6"/>
      <c r="D782" s="6"/>
      <c r="E782" s="5"/>
      <c r="F782" s="5"/>
      <c r="G782" s="5"/>
      <c r="H782" s="5"/>
      <c r="I782" s="5"/>
      <c r="J782" s="5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</row>
    <row r="783" spans="1:26" ht="12.75" customHeight="1">
      <c r="A783" s="6"/>
      <c r="B783" s="6"/>
      <c r="C783" s="6"/>
      <c r="D783" s="6"/>
      <c r="E783" s="5"/>
      <c r="F783" s="5"/>
      <c r="G783" s="5"/>
      <c r="H783" s="5"/>
      <c r="I783" s="5"/>
      <c r="J783" s="5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</row>
    <row r="784" spans="1:26" ht="12.75" customHeight="1">
      <c r="A784" s="6"/>
      <c r="B784" s="6"/>
      <c r="C784" s="6"/>
      <c r="D784" s="6"/>
      <c r="E784" s="5"/>
      <c r="F784" s="5"/>
      <c r="G784" s="5"/>
      <c r="H784" s="5"/>
      <c r="I784" s="5"/>
      <c r="J784" s="5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</row>
    <row r="785" spans="1:26" ht="12.75" customHeight="1">
      <c r="A785" s="6"/>
      <c r="B785" s="6"/>
      <c r="C785" s="6"/>
      <c r="D785" s="6"/>
      <c r="E785" s="5"/>
      <c r="F785" s="5"/>
      <c r="G785" s="5"/>
      <c r="H785" s="5"/>
      <c r="I785" s="5"/>
      <c r="J785" s="5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</row>
    <row r="786" spans="1:26" ht="12.75" customHeight="1">
      <c r="A786" s="6"/>
      <c r="B786" s="6"/>
      <c r="C786" s="6"/>
      <c r="D786" s="6"/>
      <c r="E786" s="5"/>
      <c r="F786" s="5"/>
      <c r="G786" s="5"/>
      <c r="H786" s="5"/>
      <c r="I786" s="5"/>
      <c r="J786" s="5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</row>
    <row r="787" spans="1:26" ht="12.75" customHeight="1">
      <c r="A787" s="6"/>
      <c r="B787" s="6"/>
      <c r="C787" s="6"/>
      <c r="D787" s="6"/>
      <c r="E787" s="5"/>
      <c r="F787" s="5"/>
      <c r="G787" s="5"/>
      <c r="H787" s="5"/>
      <c r="I787" s="5"/>
      <c r="J787" s="5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</row>
    <row r="788" spans="1:26" ht="12.75" customHeight="1">
      <c r="A788" s="6"/>
      <c r="B788" s="6"/>
      <c r="C788" s="6"/>
      <c r="D788" s="6"/>
      <c r="E788" s="5"/>
      <c r="F788" s="5"/>
      <c r="G788" s="5"/>
      <c r="H788" s="5"/>
      <c r="I788" s="5"/>
      <c r="J788" s="5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</row>
    <row r="789" spans="1:26" ht="12.75" customHeight="1">
      <c r="A789" s="6"/>
      <c r="B789" s="6"/>
      <c r="C789" s="6"/>
      <c r="D789" s="6"/>
      <c r="E789" s="5"/>
      <c r="F789" s="5"/>
      <c r="G789" s="5"/>
      <c r="H789" s="5"/>
      <c r="I789" s="5"/>
      <c r="J789" s="5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</row>
    <row r="790" spans="1:26" ht="12.75" customHeight="1">
      <c r="A790" s="6"/>
      <c r="B790" s="6"/>
      <c r="C790" s="6"/>
      <c r="D790" s="6"/>
      <c r="E790" s="5"/>
      <c r="F790" s="5"/>
      <c r="G790" s="5"/>
      <c r="H790" s="5"/>
      <c r="I790" s="5"/>
      <c r="J790" s="5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</row>
    <row r="791" spans="1:26" ht="12.75" customHeight="1">
      <c r="A791" s="6"/>
      <c r="B791" s="6"/>
      <c r="C791" s="6"/>
      <c r="D791" s="6"/>
      <c r="E791" s="5"/>
      <c r="F791" s="5"/>
      <c r="G791" s="5"/>
      <c r="H791" s="5"/>
      <c r="I791" s="5"/>
      <c r="J791" s="5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</row>
    <row r="792" spans="1:26" ht="12.75" customHeight="1">
      <c r="A792" s="6"/>
      <c r="B792" s="6"/>
      <c r="C792" s="6"/>
      <c r="D792" s="6"/>
      <c r="E792" s="5"/>
      <c r="F792" s="5"/>
      <c r="G792" s="5"/>
      <c r="H792" s="5"/>
      <c r="I792" s="5"/>
      <c r="J792" s="5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</row>
    <row r="793" spans="1:26" ht="12.75" customHeight="1">
      <c r="A793" s="6"/>
      <c r="B793" s="6"/>
      <c r="C793" s="6"/>
      <c r="D793" s="6"/>
      <c r="E793" s="5"/>
      <c r="F793" s="5"/>
      <c r="G793" s="5"/>
      <c r="H793" s="5"/>
      <c r="I793" s="5"/>
      <c r="J793" s="5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</row>
    <row r="794" spans="1:26" ht="12.75" customHeight="1">
      <c r="A794" s="6"/>
      <c r="B794" s="6"/>
      <c r="C794" s="6"/>
      <c r="D794" s="6"/>
      <c r="E794" s="5"/>
      <c r="F794" s="5"/>
      <c r="G794" s="5"/>
      <c r="H794" s="5"/>
      <c r="I794" s="5"/>
      <c r="J794" s="5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</row>
    <row r="795" spans="1:26" ht="12.75" customHeight="1">
      <c r="A795" s="6"/>
      <c r="B795" s="6"/>
      <c r="C795" s="6"/>
      <c r="D795" s="6"/>
      <c r="E795" s="5"/>
      <c r="F795" s="5"/>
      <c r="G795" s="5"/>
      <c r="H795" s="5"/>
      <c r="I795" s="5"/>
      <c r="J795" s="5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</row>
    <row r="796" spans="1:26" ht="12.75" customHeight="1">
      <c r="A796" s="6"/>
      <c r="B796" s="6"/>
      <c r="C796" s="6"/>
      <c r="D796" s="6"/>
      <c r="E796" s="5"/>
      <c r="F796" s="5"/>
      <c r="G796" s="5"/>
      <c r="H796" s="5"/>
      <c r="I796" s="5"/>
      <c r="J796" s="5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</row>
    <row r="797" spans="1:26" ht="12.75" customHeight="1">
      <c r="A797" s="6"/>
      <c r="B797" s="6"/>
      <c r="C797" s="6"/>
      <c r="D797" s="6"/>
      <c r="E797" s="5"/>
      <c r="F797" s="5"/>
      <c r="G797" s="5"/>
      <c r="H797" s="5"/>
      <c r="I797" s="5"/>
      <c r="J797" s="5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</row>
    <row r="798" spans="1:26" ht="12.75" customHeight="1">
      <c r="A798" s="6"/>
      <c r="B798" s="6"/>
      <c r="C798" s="6"/>
      <c r="D798" s="6"/>
      <c r="E798" s="5"/>
      <c r="F798" s="5"/>
      <c r="G798" s="5"/>
      <c r="H798" s="5"/>
      <c r="I798" s="5"/>
      <c r="J798" s="5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</row>
    <row r="799" spans="1:26" ht="12.75" customHeight="1">
      <c r="A799" s="6"/>
      <c r="B799" s="6"/>
      <c r="C799" s="6"/>
      <c r="D799" s="6"/>
      <c r="E799" s="5"/>
      <c r="F799" s="5"/>
      <c r="G799" s="5"/>
      <c r="H799" s="5"/>
      <c r="I799" s="5"/>
      <c r="J799" s="5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</row>
    <row r="800" spans="1:26" ht="12.75" customHeight="1">
      <c r="A800" s="6"/>
      <c r="B800" s="6"/>
      <c r="C800" s="6"/>
      <c r="D800" s="6"/>
      <c r="E800" s="5"/>
      <c r="F800" s="5"/>
      <c r="G800" s="5"/>
      <c r="H800" s="5"/>
      <c r="I800" s="5"/>
      <c r="J800" s="5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</row>
    <row r="801" spans="1:26" ht="12.75" customHeight="1">
      <c r="A801" s="6"/>
      <c r="B801" s="6"/>
      <c r="C801" s="6"/>
      <c r="D801" s="6"/>
      <c r="E801" s="5"/>
      <c r="F801" s="5"/>
      <c r="G801" s="5"/>
      <c r="H801" s="5"/>
      <c r="I801" s="5"/>
      <c r="J801" s="5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</row>
    <row r="802" spans="1:26" ht="12.75" customHeight="1">
      <c r="A802" s="6"/>
      <c r="B802" s="6"/>
      <c r="C802" s="6"/>
      <c r="D802" s="6"/>
      <c r="E802" s="5"/>
      <c r="F802" s="5"/>
      <c r="G802" s="5"/>
      <c r="H802" s="5"/>
      <c r="I802" s="5"/>
      <c r="J802" s="5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</row>
    <row r="803" spans="1:26" ht="12.75" customHeight="1">
      <c r="A803" s="6"/>
      <c r="B803" s="6"/>
      <c r="C803" s="6"/>
      <c r="D803" s="6"/>
      <c r="E803" s="5"/>
      <c r="F803" s="5"/>
      <c r="G803" s="5"/>
      <c r="H803" s="5"/>
      <c r="I803" s="5"/>
      <c r="J803" s="5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</row>
    <row r="804" spans="1:26" ht="12.75" customHeight="1">
      <c r="A804" s="6"/>
      <c r="B804" s="6"/>
      <c r="C804" s="6"/>
      <c r="D804" s="6"/>
      <c r="E804" s="5"/>
      <c r="F804" s="5"/>
      <c r="G804" s="5"/>
      <c r="H804" s="5"/>
      <c r="I804" s="5"/>
      <c r="J804" s="5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</row>
    <row r="805" spans="1:26" ht="12.75" customHeight="1">
      <c r="A805" s="6"/>
      <c r="B805" s="6"/>
      <c r="C805" s="6"/>
      <c r="D805" s="6"/>
      <c r="E805" s="5"/>
      <c r="F805" s="5"/>
      <c r="G805" s="5"/>
      <c r="H805" s="5"/>
      <c r="I805" s="5"/>
      <c r="J805" s="5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</row>
    <row r="806" spans="1:26" ht="12.75" customHeight="1">
      <c r="A806" s="6"/>
      <c r="B806" s="6"/>
      <c r="C806" s="6"/>
      <c r="D806" s="6"/>
      <c r="E806" s="5"/>
      <c r="F806" s="5"/>
      <c r="G806" s="5"/>
      <c r="H806" s="5"/>
      <c r="I806" s="5"/>
      <c r="J806" s="5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</row>
    <row r="807" spans="1:26" ht="12.75" customHeight="1">
      <c r="A807" s="6"/>
      <c r="B807" s="6"/>
      <c r="C807" s="6"/>
      <c r="D807" s="6"/>
      <c r="E807" s="5"/>
      <c r="F807" s="5"/>
      <c r="G807" s="5"/>
      <c r="H807" s="5"/>
      <c r="I807" s="5"/>
      <c r="J807" s="5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</row>
    <row r="808" spans="1:26" ht="12.75" customHeight="1">
      <c r="A808" s="6"/>
      <c r="B808" s="6"/>
      <c r="C808" s="6"/>
      <c r="D808" s="6"/>
      <c r="E808" s="5"/>
      <c r="F808" s="5"/>
      <c r="G808" s="5"/>
      <c r="H808" s="5"/>
      <c r="I808" s="5"/>
      <c r="J808" s="5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</row>
    <row r="809" spans="1:26" ht="12.75" customHeight="1">
      <c r="A809" s="6"/>
      <c r="B809" s="6"/>
      <c r="C809" s="6"/>
      <c r="D809" s="6"/>
      <c r="E809" s="5"/>
      <c r="F809" s="5"/>
      <c r="G809" s="5"/>
      <c r="H809" s="5"/>
      <c r="I809" s="5"/>
      <c r="J809" s="5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</row>
    <row r="810" spans="1:26" ht="12.75" customHeight="1">
      <c r="A810" s="6"/>
      <c r="B810" s="6"/>
      <c r="C810" s="6"/>
      <c r="D810" s="6"/>
      <c r="E810" s="5"/>
      <c r="F810" s="5"/>
      <c r="G810" s="5"/>
      <c r="H810" s="5"/>
      <c r="I810" s="5"/>
      <c r="J810" s="5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</row>
    <row r="811" spans="1:26" ht="12.75" customHeight="1">
      <c r="A811" s="6"/>
      <c r="B811" s="6"/>
      <c r="C811" s="6"/>
      <c r="D811" s="6"/>
      <c r="E811" s="5"/>
      <c r="F811" s="5"/>
      <c r="G811" s="5"/>
      <c r="H811" s="5"/>
      <c r="I811" s="5"/>
      <c r="J811" s="5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</row>
    <row r="812" spans="1:26" ht="12.75" customHeight="1">
      <c r="A812" s="6"/>
      <c r="B812" s="6"/>
      <c r="C812" s="6"/>
      <c r="D812" s="6"/>
      <c r="E812" s="5"/>
      <c r="F812" s="5"/>
      <c r="G812" s="5"/>
      <c r="H812" s="5"/>
      <c r="I812" s="5"/>
      <c r="J812" s="5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</row>
    <row r="813" spans="1:26" ht="12.75" customHeight="1">
      <c r="A813" s="6"/>
      <c r="B813" s="6"/>
      <c r="C813" s="6"/>
      <c r="D813" s="6"/>
      <c r="E813" s="5"/>
      <c r="F813" s="5"/>
      <c r="G813" s="5"/>
      <c r="H813" s="5"/>
      <c r="I813" s="5"/>
      <c r="J813" s="5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</row>
    <row r="814" spans="1:26" ht="12.75" customHeight="1">
      <c r="A814" s="6"/>
      <c r="B814" s="6"/>
      <c r="C814" s="6"/>
      <c r="D814" s="6"/>
      <c r="E814" s="5"/>
      <c r="F814" s="5"/>
      <c r="G814" s="5"/>
      <c r="H814" s="5"/>
      <c r="I814" s="5"/>
      <c r="J814" s="5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</row>
    <row r="815" spans="1:26" ht="12.75" customHeight="1">
      <c r="A815" s="6"/>
      <c r="B815" s="6"/>
      <c r="C815" s="6"/>
      <c r="D815" s="6"/>
      <c r="E815" s="5"/>
      <c r="F815" s="5"/>
      <c r="G815" s="5"/>
      <c r="H815" s="5"/>
      <c r="I815" s="5"/>
      <c r="J815" s="5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</row>
    <row r="816" spans="1:26" ht="12.75" customHeight="1">
      <c r="A816" s="6"/>
      <c r="B816" s="6"/>
      <c r="C816" s="6"/>
      <c r="D816" s="6"/>
      <c r="E816" s="5"/>
      <c r="F816" s="5"/>
      <c r="G816" s="5"/>
      <c r="H816" s="5"/>
      <c r="I816" s="5"/>
      <c r="J816" s="5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</row>
    <row r="817" spans="1:26" ht="12.75" customHeight="1">
      <c r="A817" s="6"/>
      <c r="B817" s="6"/>
      <c r="C817" s="6"/>
      <c r="D817" s="6"/>
      <c r="E817" s="5"/>
      <c r="F817" s="5"/>
      <c r="G817" s="5"/>
      <c r="H817" s="5"/>
      <c r="I817" s="5"/>
      <c r="J817" s="5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</row>
    <row r="818" spans="1:26" ht="12.75" customHeight="1">
      <c r="A818" s="6"/>
      <c r="B818" s="6"/>
      <c r="C818" s="6"/>
      <c r="D818" s="6"/>
      <c r="E818" s="5"/>
      <c r="F818" s="5"/>
      <c r="G818" s="5"/>
      <c r="H818" s="5"/>
      <c r="I818" s="5"/>
      <c r="J818" s="5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</row>
    <row r="819" spans="1:26" ht="12.75" customHeight="1">
      <c r="A819" s="6"/>
      <c r="B819" s="6"/>
      <c r="C819" s="6"/>
      <c r="D819" s="6"/>
      <c r="E819" s="5"/>
      <c r="F819" s="5"/>
      <c r="G819" s="5"/>
      <c r="H819" s="5"/>
      <c r="I819" s="5"/>
      <c r="J819" s="5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</row>
    <row r="820" spans="1:26" ht="12.75" customHeight="1">
      <c r="A820" s="6"/>
      <c r="B820" s="6"/>
      <c r="C820" s="6"/>
      <c r="D820" s="6"/>
      <c r="E820" s="5"/>
      <c r="F820" s="5"/>
      <c r="G820" s="5"/>
      <c r="H820" s="5"/>
      <c r="I820" s="5"/>
      <c r="J820" s="5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</row>
    <row r="821" spans="1:26" ht="12.75" customHeight="1">
      <c r="A821" s="6"/>
      <c r="B821" s="6"/>
      <c r="C821" s="6"/>
      <c r="D821" s="6"/>
      <c r="E821" s="5"/>
      <c r="F821" s="5"/>
      <c r="G821" s="5"/>
      <c r="H821" s="5"/>
      <c r="I821" s="5"/>
      <c r="J821" s="5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</row>
    <row r="822" spans="1:26" ht="12.75" customHeight="1">
      <c r="A822" s="6"/>
      <c r="B822" s="6"/>
      <c r="C822" s="6"/>
      <c r="D822" s="6"/>
      <c r="E822" s="5"/>
      <c r="F822" s="5"/>
      <c r="G822" s="5"/>
      <c r="H822" s="5"/>
      <c r="I822" s="5"/>
      <c r="J822" s="5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</row>
    <row r="823" spans="1:26" ht="12.75" customHeight="1">
      <c r="A823" s="6"/>
      <c r="B823" s="6"/>
      <c r="C823" s="6"/>
      <c r="D823" s="6"/>
      <c r="E823" s="5"/>
      <c r="F823" s="5"/>
      <c r="G823" s="5"/>
      <c r="H823" s="5"/>
      <c r="I823" s="5"/>
      <c r="J823" s="5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</row>
    <row r="824" spans="1:26" ht="12.75" customHeight="1">
      <c r="A824" s="6"/>
      <c r="B824" s="6"/>
      <c r="C824" s="6"/>
      <c r="D824" s="6"/>
      <c r="E824" s="5"/>
      <c r="F824" s="5"/>
      <c r="G824" s="5"/>
      <c r="H824" s="5"/>
      <c r="I824" s="5"/>
      <c r="J824" s="5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</row>
    <row r="825" spans="1:26" ht="12.75" customHeight="1">
      <c r="A825" s="6"/>
      <c r="B825" s="6"/>
      <c r="C825" s="6"/>
      <c r="D825" s="6"/>
      <c r="E825" s="5"/>
      <c r="F825" s="5"/>
      <c r="G825" s="5"/>
      <c r="H825" s="5"/>
      <c r="I825" s="5"/>
      <c r="J825" s="5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</row>
    <row r="826" spans="1:26" ht="12.75" customHeight="1">
      <c r="A826" s="6"/>
      <c r="B826" s="6"/>
      <c r="C826" s="6"/>
      <c r="D826" s="6"/>
      <c r="E826" s="5"/>
      <c r="F826" s="5"/>
      <c r="G826" s="5"/>
      <c r="H826" s="5"/>
      <c r="I826" s="5"/>
      <c r="J826" s="5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</row>
    <row r="827" spans="1:26" ht="12.75" customHeight="1">
      <c r="A827" s="6"/>
      <c r="B827" s="6"/>
      <c r="C827" s="6"/>
      <c r="D827" s="6"/>
      <c r="E827" s="5"/>
      <c r="F827" s="5"/>
      <c r="G827" s="5"/>
      <c r="H827" s="5"/>
      <c r="I827" s="5"/>
      <c r="J827" s="5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</row>
    <row r="828" spans="1:26" ht="12.75" customHeight="1">
      <c r="A828" s="6"/>
      <c r="B828" s="6"/>
      <c r="C828" s="6"/>
      <c r="D828" s="6"/>
      <c r="E828" s="5"/>
      <c r="F828" s="5"/>
      <c r="G828" s="5"/>
      <c r="H828" s="5"/>
      <c r="I828" s="5"/>
      <c r="J828" s="5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</row>
    <row r="829" spans="1:26" ht="12.75" customHeight="1">
      <c r="A829" s="6"/>
      <c r="B829" s="6"/>
      <c r="C829" s="6"/>
      <c r="D829" s="6"/>
      <c r="E829" s="5"/>
      <c r="F829" s="5"/>
      <c r="G829" s="5"/>
      <c r="H829" s="5"/>
      <c r="I829" s="5"/>
      <c r="J829" s="5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</row>
    <row r="830" spans="1:26" ht="12.75" customHeight="1">
      <c r="A830" s="6"/>
      <c r="B830" s="6"/>
      <c r="C830" s="6"/>
      <c r="D830" s="6"/>
      <c r="E830" s="5"/>
      <c r="F830" s="5"/>
      <c r="G830" s="5"/>
      <c r="H830" s="5"/>
      <c r="I830" s="5"/>
      <c r="J830" s="5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</row>
    <row r="831" spans="1:26" ht="12.75" customHeight="1">
      <c r="A831" s="6"/>
      <c r="B831" s="6"/>
      <c r="C831" s="6"/>
      <c r="D831" s="6"/>
      <c r="E831" s="5"/>
      <c r="F831" s="5"/>
      <c r="G831" s="5"/>
      <c r="H831" s="5"/>
      <c r="I831" s="5"/>
      <c r="J831" s="5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</row>
    <row r="832" spans="1:26" ht="12.75" customHeight="1">
      <c r="A832" s="6"/>
      <c r="B832" s="6"/>
      <c r="C832" s="6"/>
      <c r="D832" s="6"/>
      <c r="E832" s="5"/>
      <c r="F832" s="5"/>
      <c r="G832" s="5"/>
      <c r="H832" s="5"/>
      <c r="I832" s="5"/>
      <c r="J832" s="5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</row>
    <row r="833" spans="1:26" ht="12.75" customHeight="1">
      <c r="A833" s="6"/>
      <c r="B833" s="6"/>
      <c r="C833" s="6"/>
      <c r="D833" s="6"/>
      <c r="E833" s="5"/>
      <c r="F833" s="5"/>
      <c r="G833" s="5"/>
      <c r="H833" s="5"/>
      <c r="I833" s="5"/>
      <c r="J833" s="5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</row>
    <row r="834" spans="1:26" ht="12.75" customHeight="1">
      <c r="A834" s="6"/>
      <c r="B834" s="6"/>
      <c r="C834" s="6"/>
      <c r="D834" s="6"/>
      <c r="E834" s="5"/>
      <c r="F834" s="5"/>
      <c r="G834" s="5"/>
      <c r="H834" s="5"/>
      <c r="I834" s="5"/>
      <c r="J834" s="5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</row>
    <row r="835" spans="1:26" ht="12.75" customHeight="1">
      <c r="A835" s="6"/>
      <c r="B835" s="6"/>
      <c r="C835" s="6"/>
      <c r="D835" s="6"/>
      <c r="E835" s="5"/>
      <c r="F835" s="5"/>
      <c r="G835" s="5"/>
      <c r="H835" s="5"/>
      <c r="I835" s="5"/>
      <c r="J835" s="5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</row>
    <row r="836" spans="1:26" ht="12.75" customHeight="1">
      <c r="A836" s="6"/>
      <c r="B836" s="6"/>
      <c r="C836" s="6"/>
      <c r="D836" s="6"/>
      <c r="E836" s="5"/>
      <c r="F836" s="5"/>
      <c r="G836" s="5"/>
      <c r="H836" s="5"/>
      <c r="I836" s="5"/>
      <c r="J836" s="5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</row>
    <row r="837" spans="1:26" ht="12.75" customHeight="1">
      <c r="A837" s="6"/>
      <c r="B837" s="6"/>
      <c r="C837" s="6"/>
      <c r="D837" s="6"/>
      <c r="E837" s="5"/>
      <c r="F837" s="5"/>
      <c r="G837" s="5"/>
      <c r="H837" s="5"/>
      <c r="I837" s="5"/>
      <c r="J837" s="5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</row>
    <row r="838" spans="1:26" ht="12.75" customHeight="1">
      <c r="A838" s="6"/>
      <c r="B838" s="6"/>
      <c r="C838" s="6"/>
      <c r="D838" s="6"/>
      <c r="E838" s="5"/>
      <c r="F838" s="5"/>
      <c r="G838" s="5"/>
      <c r="H838" s="5"/>
      <c r="I838" s="5"/>
      <c r="J838" s="5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</row>
    <row r="839" spans="1:26" ht="12.75" customHeight="1">
      <c r="A839" s="6"/>
      <c r="B839" s="6"/>
      <c r="C839" s="6"/>
      <c r="D839" s="6"/>
      <c r="E839" s="5"/>
      <c r="F839" s="5"/>
      <c r="G839" s="5"/>
      <c r="H839" s="5"/>
      <c r="I839" s="5"/>
      <c r="J839" s="5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</row>
    <row r="840" spans="1:26" ht="12.75" customHeight="1">
      <c r="A840" s="6"/>
      <c r="B840" s="6"/>
      <c r="C840" s="6"/>
      <c r="D840" s="6"/>
      <c r="E840" s="5"/>
      <c r="F840" s="5"/>
      <c r="G840" s="5"/>
      <c r="H840" s="5"/>
      <c r="I840" s="5"/>
      <c r="J840" s="5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</row>
    <row r="841" spans="1:26" ht="12.75" customHeight="1">
      <c r="A841" s="6"/>
      <c r="B841" s="6"/>
      <c r="C841" s="6"/>
      <c r="D841" s="6"/>
      <c r="E841" s="5"/>
      <c r="F841" s="5"/>
      <c r="G841" s="5"/>
      <c r="H841" s="5"/>
      <c r="I841" s="5"/>
      <c r="J841" s="5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</row>
    <row r="842" spans="1:26" ht="12.75" customHeight="1">
      <c r="A842" s="6"/>
      <c r="B842" s="6"/>
      <c r="C842" s="6"/>
      <c r="D842" s="6"/>
      <c r="E842" s="5"/>
      <c r="F842" s="5"/>
      <c r="G842" s="5"/>
      <c r="H842" s="5"/>
      <c r="I842" s="5"/>
      <c r="J842" s="5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</row>
    <row r="843" spans="1:26" ht="12.75" customHeight="1">
      <c r="A843" s="6"/>
      <c r="B843" s="6"/>
      <c r="C843" s="6"/>
      <c r="D843" s="6"/>
      <c r="E843" s="5"/>
      <c r="F843" s="5"/>
      <c r="G843" s="5"/>
      <c r="H843" s="5"/>
      <c r="I843" s="5"/>
      <c r="J843" s="5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</row>
    <row r="844" spans="1:26" ht="12.75" customHeight="1">
      <c r="A844" s="6"/>
      <c r="B844" s="6"/>
      <c r="C844" s="6"/>
      <c r="D844" s="6"/>
      <c r="E844" s="5"/>
      <c r="F844" s="5"/>
      <c r="G844" s="5"/>
      <c r="H844" s="5"/>
      <c r="I844" s="5"/>
      <c r="J844" s="5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</row>
    <row r="845" spans="1:26" ht="12.75" customHeight="1">
      <c r="A845" s="6"/>
      <c r="B845" s="6"/>
      <c r="C845" s="6"/>
      <c r="D845" s="6"/>
      <c r="E845" s="5"/>
      <c r="F845" s="5"/>
      <c r="G845" s="5"/>
      <c r="H845" s="5"/>
      <c r="I845" s="5"/>
      <c r="J845" s="5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</row>
    <row r="846" spans="1:26" ht="12.75" customHeight="1">
      <c r="A846" s="6"/>
      <c r="B846" s="6"/>
      <c r="C846" s="6"/>
      <c r="D846" s="6"/>
      <c r="E846" s="5"/>
      <c r="F846" s="5"/>
      <c r="G846" s="5"/>
      <c r="H846" s="5"/>
      <c r="I846" s="5"/>
      <c r="J846" s="5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</row>
    <row r="847" spans="1:26" ht="12.75" customHeight="1">
      <c r="A847" s="6"/>
      <c r="B847" s="6"/>
      <c r="C847" s="6"/>
      <c r="D847" s="6"/>
      <c r="E847" s="5"/>
      <c r="F847" s="5"/>
      <c r="G847" s="5"/>
      <c r="H847" s="5"/>
      <c r="I847" s="5"/>
      <c r="J847" s="5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</row>
    <row r="848" spans="1:26" ht="12.75" customHeight="1">
      <c r="A848" s="6"/>
      <c r="B848" s="6"/>
      <c r="C848" s="6"/>
      <c r="D848" s="6"/>
      <c r="E848" s="5"/>
      <c r="F848" s="5"/>
      <c r="G848" s="5"/>
      <c r="H848" s="5"/>
      <c r="I848" s="5"/>
      <c r="J848" s="5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</row>
    <row r="849" spans="1:26" ht="12.75" customHeight="1">
      <c r="A849" s="6"/>
      <c r="B849" s="6"/>
      <c r="C849" s="6"/>
      <c r="D849" s="6"/>
      <c r="E849" s="5"/>
      <c r="F849" s="5"/>
      <c r="G849" s="5"/>
      <c r="H849" s="5"/>
      <c r="I849" s="5"/>
      <c r="J849" s="5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</row>
    <row r="850" spans="1:26" ht="12.75" customHeight="1">
      <c r="A850" s="6"/>
      <c r="B850" s="6"/>
      <c r="C850" s="6"/>
      <c r="D850" s="6"/>
      <c r="E850" s="5"/>
      <c r="F850" s="5"/>
      <c r="G850" s="5"/>
      <c r="H850" s="5"/>
      <c r="I850" s="5"/>
      <c r="J850" s="5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</row>
    <row r="851" spans="1:26" ht="12.75" customHeight="1">
      <c r="A851" s="6"/>
      <c r="B851" s="6"/>
      <c r="C851" s="6"/>
      <c r="D851" s="6"/>
      <c r="E851" s="5"/>
      <c r="F851" s="5"/>
      <c r="G851" s="5"/>
      <c r="H851" s="5"/>
      <c r="I851" s="5"/>
      <c r="J851" s="5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</row>
    <row r="852" spans="1:26" ht="12.75" customHeight="1">
      <c r="A852" s="6"/>
      <c r="B852" s="6"/>
      <c r="C852" s="6"/>
      <c r="D852" s="6"/>
      <c r="E852" s="5"/>
      <c r="F852" s="5"/>
      <c r="G852" s="5"/>
      <c r="H852" s="5"/>
      <c r="I852" s="5"/>
      <c r="J852" s="5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</row>
    <row r="853" spans="1:26" ht="12.75" customHeight="1">
      <c r="A853" s="6"/>
      <c r="B853" s="6"/>
      <c r="C853" s="6"/>
      <c r="D853" s="6"/>
      <c r="E853" s="5"/>
      <c r="F853" s="5"/>
      <c r="G853" s="5"/>
      <c r="H853" s="5"/>
      <c r="I853" s="5"/>
      <c r="J853" s="5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</row>
    <row r="854" spans="1:26" ht="12.75" customHeight="1">
      <c r="A854" s="6"/>
      <c r="B854" s="6"/>
      <c r="C854" s="6"/>
      <c r="D854" s="6"/>
      <c r="E854" s="5"/>
      <c r="F854" s="5"/>
      <c r="G854" s="5"/>
      <c r="H854" s="5"/>
      <c r="I854" s="5"/>
      <c r="J854" s="5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</row>
    <row r="855" spans="1:26" ht="12.75" customHeight="1">
      <c r="A855" s="6"/>
      <c r="B855" s="6"/>
      <c r="C855" s="6"/>
      <c r="D855" s="6"/>
      <c r="E855" s="5"/>
      <c r="F855" s="5"/>
      <c r="G855" s="5"/>
      <c r="H855" s="5"/>
      <c r="I855" s="5"/>
      <c r="J855" s="5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</row>
    <row r="856" spans="1:26" ht="12.75" customHeight="1">
      <c r="A856" s="6"/>
      <c r="B856" s="6"/>
      <c r="C856" s="6"/>
      <c r="D856" s="6"/>
      <c r="E856" s="5"/>
      <c r="F856" s="5"/>
      <c r="G856" s="5"/>
      <c r="H856" s="5"/>
      <c r="I856" s="5"/>
      <c r="J856" s="5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</row>
    <row r="857" spans="1:26" ht="12.75" customHeight="1">
      <c r="A857" s="6"/>
      <c r="B857" s="6"/>
      <c r="C857" s="6"/>
      <c r="D857" s="6"/>
      <c r="E857" s="5"/>
      <c r="F857" s="5"/>
      <c r="G857" s="5"/>
      <c r="H857" s="5"/>
      <c r="I857" s="5"/>
      <c r="J857" s="5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</row>
    <row r="858" spans="1:26" ht="12.75" customHeight="1">
      <c r="A858" s="6"/>
      <c r="B858" s="6"/>
      <c r="C858" s="6"/>
      <c r="D858" s="6"/>
      <c r="E858" s="5"/>
      <c r="F858" s="5"/>
      <c r="G858" s="5"/>
      <c r="H858" s="5"/>
      <c r="I858" s="5"/>
      <c r="J858" s="5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</row>
    <row r="859" spans="1:26" ht="12.75" customHeight="1">
      <c r="A859" s="6"/>
      <c r="B859" s="6"/>
      <c r="C859" s="6"/>
      <c r="D859" s="6"/>
      <c r="E859" s="5"/>
      <c r="F859" s="5"/>
      <c r="G859" s="5"/>
      <c r="H859" s="5"/>
      <c r="I859" s="5"/>
      <c r="J859" s="5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</row>
    <row r="860" spans="1:26" ht="12.75" customHeight="1">
      <c r="A860" s="6"/>
      <c r="B860" s="6"/>
      <c r="C860" s="6"/>
      <c r="D860" s="6"/>
      <c r="E860" s="5"/>
      <c r="F860" s="5"/>
      <c r="G860" s="5"/>
      <c r="H860" s="5"/>
      <c r="I860" s="5"/>
      <c r="J860" s="5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</row>
    <row r="861" spans="1:26" ht="12.75" customHeight="1">
      <c r="A861" s="6"/>
      <c r="B861" s="6"/>
      <c r="C861" s="6"/>
      <c r="D861" s="6"/>
      <c r="E861" s="5"/>
      <c r="F861" s="5"/>
      <c r="G861" s="5"/>
      <c r="H861" s="5"/>
      <c r="I861" s="5"/>
      <c r="J861" s="5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</row>
    <row r="862" spans="1:26" ht="12.75" customHeight="1">
      <c r="A862" s="6"/>
      <c r="B862" s="6"/>
      <c r="C862" s="6"/>
      <c r="D862" s="6"/>
      <c r="E862" s="5"/>
      <c r="F862" s="5"/>
      <c r="G862" s="5"/>
      <c r="H862" s="5"/>
      <c r="I862" s="5"/>
      <c r="J862" s="5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</row>
    <row r="863" spans="1:26" ht="12.75" customHeight="1">
      <c r="A863" s="6"/>
      <c r="B863" s="6"/>
      <c r="C863" s="6"/>
      <c r="D863" s="6"/>
      <c r="E863" s="5"/>
      <c r="F863" s="5"/>
      <c r="G863" s="5"/>
      <c r="H863" s="5"/>
      <c r="I863" s="5"/>
      <c r="J863" s="5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</row>
    <row r="864" spans="1:26" ht="12.75" customHeight="1">
      <c r="A864" s="6"/>
      <c r="B864" s="6"/>
      <c r="C864" s="6"/>
      <c r="D864" s="6"/>
      <c r="E864" s="5"/>
      <c r="F864" s="5"/>
      <c r="G864" s="5"/>
      <c r="H864" s="5"/>
      <c r="I864" s="5"/>
      <c r="J864" s="5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</row>
    <row r="865" spans="1:26" ht="12.75" customHeight="1">
      <c r="A865" s="6"/>
      <c r="B865" s="6"/>
      <c r="C865" s="6"/>
      <c r="D865" s="6"/>
      <c r="E865" s="5"/>
      <c r="F865" s="5"/>
      <c r="G865" s="5"/>
      <c r="H865" s="5"/>
      <c r="I865" s="5"/>
      <c r="J865" s="5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</row>
    <row r="866" spans="1:26" ht="12.75" customHeight="1">
      <c r="A866" s="6"/>
      <c r="B866" s="6"/>
      <c r="C866" s="6"/>
      <c r="D866" s="6"/>
      <c r="E866" s="5"/>
      <c r="F866" s="5"/>
      <c r="G866" s="5"/>
      <c r="H866" s="5"/>
      <c r="I866" s="5"/>
      <c r="J866" s="5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</row>
    <row r="867" spans="1:26" ht="12.75" customHeight="1">
      <c r="A867" s="6"/>
      <c r="B867" s="6"/>
      <c r="C867" s="6"/>
      <c r="D867" s="6"/>
      <c r="E867" s="5"/>
      <c r="F867" s="5"/>
      <c r="G867" s="5"/>
      <c r="H867" s="5"/>
      <c r="I867" s="5"/>
      <c r="J867" s="5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</row>
    <row r="868" spans="1:26" ht="12.75" customHeight="1">
      <c r="A868" s="6"/>
      <c r="B868" s="6"/>
      <c r="C868" s="6"/>
      <c r="D868" s="6"/>
      <c r="E868" s="5"/>
      <c r="F868" s="5"/>
      <c r="G868" s="5"/>
      <c r="H868" s="5"/>
      <c r="I868" s="5"/>
      <c r="J868" s="5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</row>
    <row r="869" spans="1:26" ht="12.75" customHeight="1">
      <c r="A869" s="6"/>
      <c r="B869" s="6"/>
      <c r="C869" s="6"/>
      <c r="D869" s="6"/>
      <c r="E869" s="5"/>
      <c r="F869" s="5"/>
      <c r="G869" s="5"/>
      <c r="H869" s="5"/>
      <c r="I869" s="5"/>
      <c r="J869" s="5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</row>
    <row r="870" spans="1:26" ht="12.75" customHeight="1">
      <c r="A870" s="6"/>
      <c r="B870" s="6"/>
      <c r="C870" s="6"/>
      <c r="D870" s="6"/>
      <c r="E870" s="5"/>
      <c r="F870" s="5"/>
      <c r="G870" s="5"/>
      <c r="H870" s="5"/>
      <c r="I870" s="5"/>
      <c r="J870" s="5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</row>
    <row r="871" spans="1:26" ht="12.75" customHeight="1">
      <c r="A871" s="6"/>
      <c r="B871" s="6"/>
      <c r="C871" s="6"/>
      <c r="D871" s="6"/>
      <c r="E871" s="5"/>
      <c r="F871" s="5"/>
      <c r="G871" s="5"/>
      <c r="H871" s="5"/>
      <c r="I871" s="5"/>
      <c r="J871" s="5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</row>
    <row r="872" spans="1:26" ht="12.75" customHeight="1">
      <c r="A872" s="6"/>
      <c r="B872" s="6"/>
      <c r="C872" s="6"/>
      <c r="D872" s="6"/>
      <c r="E872" s="5"/>
      <c r="F872" s="5"/>
      <c r="G872" s="5"/>
      <c r="H872" s="5"/>
      <c r="I872" s="5"/>
      <c r="J872" s="5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</row>
    <row r="873" spans="1:26" ht="12.75" customHeight="1">
      <c r="A873" s="6"/>
      <c r="B873" s="6"/>
      <c r="C873" s="6"/>
      <c r="D873" s="6"/>
      <c r="E873" s="5"/>
      <c r="F873" s="5"/>
      <c r="G873" s="5"/>
      <c r="H873" s="5"/>
      <c r="I873" s="5"/>
      <c r="J873" s="5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</row>
    <row r="874" spans="1:26" ht="12.75" customHeight="1">
      <c r="A874" s="6"/>
      <c r="B874" s="6"/>
      <c r="C874" s="6"/>
      <c r="D874" s="6"/>
      <c r="E874" s="5"/>
      <c r="F874" s="5"/>
      <c r="G874" s="5"/>
      <c r="H874" s="5"/>
      <c r="I874" s="5"/>
      <c r="J874" s="5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</row>
    <row r="875" spans="1:26" ht="12.75" customHeight="1">
      <c r="A875" s="6"/>
      <c r="B875" s="6"/>
      <c r="C875" s="6"/>
      <c r="D875" s="6"/>
      <c r="E875" s="5"/>
      <c r="F875" s="5"/>
      <c r="G875" s="5"/>
      <c r="H875" s="5"/>
      <c r="I875" s="5"/>
      <c r="J875" s="5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</row>
    <row r="876" spans="1:26" ht="12.75" customHeight="1">
      <c r="A876" s="6"/>
      <c r="B876" s="6"/>
      <c r="C876" s="6"/>
      <c r="D876" s="6"/>
      <c r="E876" s="5"/>
      <c r="F876" s="5"/>
      <c r="G876" s="5"/>
      <c r="H876" s="5"/>
      <c r="I876" s="5"/>
      <c r="J876" s="5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</row>
    <row r="877" spans="1:26" ht="12.75" customHeight="1">
      <c r="A877" s="6"/>
      <c r="B877" s="6"/>
      <c r="C877" s="6"/>
      <c r="D877" s="6"/>
      <c r="E877" s="5"/>
      <c r="F877" s="5"/>
      <c r="G877" s="5"/>
      <c r="H877" s="5"/>
      <c r="I877" s="5"/>
      <c r="J877" s="5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</row>
    <row r="878" spans="1:26" ht="12.75" customHeight="1">
      <c r="A878" s="6"/>
      <c r="B878" s="6"/>
      <c r="C878" s="6"/>
      <c r="D878" s="6"/>
      <c r="E878" s="5"/>
      <c r="F878" s="5"/>
      <c r="G878" s="5"/>
      <c r="H878" s="5"/>
      <c r="I878" s="5"/>
      <c r="J878" s="5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</row>
    <row r="879" spans="1:26" ht="12.75" customHeight="1">
      <c r="A879" s="6"/>
      <c r="B879" s="6"/>
      <c r="C879" s="6"/>
      <c r="D879" s="6"/>
      <c r="E879" s="5"/>
      <c r="F879" s="5"/>
      <c r="G879" s="5"/>
      <c r="H879" s="5"/>
      <c r="I879" s="5"/>
      <c r="J879" s="5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</row>
    <row r="880" spans="1:26" ht="12.75" customHeight="1">
      <c r="A880" s="6"/>
      <c r="B880" s="6"/>
      <c r="C880" s="6"/>
      <c r="D880" s="6"/>
      <c r="E880" s="5"/>
      <c r="F880" s="5"/>
      <c r="G880" s="5"/>
      <c r="H880" s="5"/>
      <c r="I880" s="5"/>
      <c r="J880" s="5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</row>
    <row r="881" spans="1:26" ht="12.75" customHeight="1">
      <c r="A881" s="6"/>
      <c r="B881" s="6"/>
      <c r="C881" s="6"/>
      <c r="D881" s="6"/>
      <c r="E881" s="5"/>
      <c r="F881" s="5"/>
      <c r="G881" s="5"/>
      <c r="H881" s="5"/>
      <c r="I881" s="5"/>
      <c r="J881" s="5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</row>
    <row r="882" spans="1:26" ht="12.75" customHeight="1">
      <c r="A882" s="6"/>
      <c r="B882" s="6"/>
      <c r="C882" s="6"/>
      <c r="D882" s="6"/>
      <c r="E882" s="5"/>
      <c r="F882" s="5"/>
      <c r="G882" s="5"/>
      <c r="H882" s="5"/>
      <c r="I882" s="5"/>
      <c r="J882" s="5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</row>
    <row r="883" spans="1:26" ht="12.75" customHeight="1">
      <c r="A883" s="6"/>
      <c r="B883" s="6"/>
      <c r="C883" s="6"/>
      <c r="D883" s="6"/>
      <c r="E883" s="5"/>
      <c r="F883" s="5"/>
      <c r="G883" s="5"/>
      <c r="H883" s="5"/>
      <c r="I883" s="5"/>
      <c r="J883" s="5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</row>
    <row r="884" spans="1:26" ht="12.75" customHeight="1">
      <c r="A884" s="6"/>
      <c r="B884" s="6"/>
      <c r="C884" s="6"/>
      <c r="D884" s="6"/>
      <c r="E884" s="5"/>
      <c r="F884" s="5"/>
      <c r="G884" s="5"/>
      <c r="H884" s="5"/>
      <c r="I884" s="5"/>
      <c r="J884" s="5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</row>
    <row r="885" spans="1:26" ht="12.75" customHeight="1">
      <c r="A885" s="6"/>
      <c r="B885" s="6"/>
      <c r="C885" s="6"/>
      <c r="D885" s="6"/>
      <c r="E885" s="5"/>
      <c r="F885" s="5"/>
      <c r="G885" s="5"/>
      <c r="H885" s="5"/>
      <c r="I885" s="5"/>
      <c r="J885" s="5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</row>
    <row r="886" spans="1:26" ht="12.75" customHeight="1">
      <c r="A886" s="6"/>
      <c r="B886" s="6"/>
      <c r="C886" s="6"/>
      <c r="D886" s="6"/>
      <c r="E886" s="5"/>
      <c r="F886" s="5"/>
      <c r="G886" s="5"/>
      <c r="H886" s="5"/>
      <c r="I886" s="5"/>
      <c r="J886" s="5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</row>
    <row r="887" spans="1:26" ht="12.75" customHeight="1">
      <c r="A887" s="6"/>
      <c r="B887" s="6"/>
      <c r="C887" s="6"/>
      <c r="D887" s="6"/>
      <c r="E887" s="5"/>
      <c r="F887" s="5"/>
      <c r="G887" s="5"/>
      <c r="H887" s="5"/>
      <c r="I887" s="5"/>
      <c r="J887" s="5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</row>
    <row r="888" spans="1:26" ht="12.75" customHeight="1">
      <c r="A888" s="6"/>
      <c r="B888" s="6"/>
      <c r="C888" s="6"/>
      <c r="D888" s="6"/>
      <c r="E888" s="5"/>
      <c r="F888" s="5"/>
      <c r="G888" s="5"/>
      <c r="H888" s="5"/>
      <c r="I888" s="5"/>
      <c r="J888" s="5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</row>
    <row r="889" spans="1:26" ht="12.75" customHeight="1">
      <c r="A889" s="6"/>
      <c r="B889" s="6"/>
      <c r="C889" s="6"/>
      <c r="D889" s="6"/>
      <c r="E889" s="5"/>
      <c r="F889" s="5"/>
      <c r="G889" s="5"/>
      <c r="H889" s="5"/>
      <c r="I889" s="5"/>
      <c r="J889" s="5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</row>
    <row r="890" spans="1:26" ht="12.75" customHeight="1">
      <c r="A890" s="6"/>
      <c r="B890" s="6"/>
      <c r="C890" s="6"/>
      <c r="D890" s="6"/>
      <c r="E890" s="5"/>
      <c r="F890" s="5"/>
      <c r="G890" s="5"/>
      <c r="H890" s="5"/>
      <c r="I890" s="5"/>
      <c r="J890" s="5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</row>
    <row r="891" spans="1:26" ht="12.75" customHeight="1">
      <c r="A891" s="6"/>
      <c r="B891" s="6"/>
      <c r="C891" s="6"/>
      <c r="D891" s="6"/>
      <c r="E891" s="5"/>
      <c r="F891" s="5"/>
      <c r="G891" s="5"/>
      <c r="H891" s="5"/>
      <c r="I891" s="5"/>
      <c r="J891" s="5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</row>
    <row r="892" spans="1:26" ht="12.75" customHeight="1">
      <c r="A892" s="6"/>
      <c r="B892" s="6"/>
      <c r="C892" s="6"/>
      <c r="D892" s="6"/>
      <c r="E892" s="5"/>
      <c r="F892" s="5"/>
      <c r="G892" s="5"/>
      <c r="H892" s="5"/>
      <c r="I892" s="5"/>
      <c r="J892" s="5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</row>
    <row r="893" spans="1:26" ht="12.75" customHeight="1">
      <c r="A893" s="6"/>
      <c r="B893" s="6"/>
      <c r="C893" s="6"/>
      <c r="D893" s="6"/>
      <c r="E893" s="5"/>
      <c r="F893" s="5"/>
      <c r="G893" s="5"/>
      <c r="H893" s="5"/>
      <c r="I893" s="5"/>
      <c r="J893" s="5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</row>
    <row r="894" spans="1:26" ht="12.75" customHeight="1">
      <c r="A894" s="6"/>
      <c r="B894" s="6"/>
      <c r="C894" s="6"/>
      <c r="D894" s="6"/>
      <c r="E894" s="5"/>
      <c r="F894" s="5"/>
      <c r="G894" s="5"/>
      <c r="H894" s="5"/>
      <c r="I894" s="5"/>
      <c r="J894" s="5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</row>
    <row r="895" spans="1:26" ht="12.75" customHeight="1">
      <c r="A895" s="6"/>
      <c r="B895" s="6"/>
      <c r="C895" s="6"/>
      <c r="D895" s="6"/>
      <c r="E895" s="5"/>
      <c r="F895" s="5"/>
      <c r="G895" s="5"/>
      <c r="H895" s="5"/>
      <c r="I895" s="5"/>
      <c r="J895" s="5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</row>
    <row r="896" spans="1:26" ht="12.75" customHeight="1">
      <c r="A896" s="6"/>
      <c r="B896" s="6"/>
      <c r="C896" s="6"/>
      <c r="D896" s="6"/>
      <c r="E896" s="5"/>
      <c r="F896" s="5"/>
      <c r="G896" s="5"/>
      <c r="H896" s="5"/>
      <c r="I896" s="5"/>
      <c r="J896" s="5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</row>
    <row r="897" spans="1:26" ht="12.75" customHeight="1">
      <c r="A897" s="6"/>
      <c r="B897" s="6"/>
      <c r="C897" s="6"/>
      <c r="D897" s="6"/>
      <c r="E897" s="5"/>
      <c r="F897" s="5"/>
      <c r="G897" s="5"/>
      <c r="H897" s="5"/>
      <c r="I897" s="5"/>
      <c r="J897" s="5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</row>
    <row r="898" spans="1:26" ht="12.75" customHeight="1">
      <c r="A898" s="6"/>
      <c r="B898" s="6"/>
      <c r="C898" s="6"/>
      <c r="D898" s="6"/>
      <c r="E898" s="5"/>
      <c r="F898" s="5"/>
      <c r="G898" s="5"/>
      <c r="H898" s="5"/>
      <c r="I898" s="5"/>
      <c r="J898" s="5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</row>
    <row r="899" spans="1:26" ht="12.75" customHeight="1">
      <c r="A899" s="6"/>
      <c r="B899" s="6"/>
      <c r="C899" s="6"/>
      <c r="D899" s="6"/>
      <c r="E899" s="5"/>
      <c r="F899" s="5"/>
      <c r="G899" s="5"/>
      <c r="H899" s="5"/>
      <c r="I899" s="5"/>
      <c r="J899" s="5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</row>
    <row r="900" spans="1:26" ht="12.75" customHeight="1">
      <c r="A900" s="6"/>
      <c r="B900" s="6"/>
      <c r="C900" s="6"/>
      <c r="D900" s="6"/>
      <c r="E900" s="5"/>
      <c r="F900" s="5"/>
      <c r="G900" s="5"/>
      <c r="H900" s="5"/>
      <c r="I900" s="5"/>
      <c r="J900" s="5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</row>
    <row r="901" spans="1:26" ht="12.75" customHeight="1">
      <c r="A901" s="6"/>
      <c r="B901" s="6"/>
      <c r="C901" s="6"/>
      <c r="D901" s="6"/>
      <c r="E901" s="5"/>
      <c r="F901" s="5"/>
      <c r="G901" s="5"/>
      <c r="H901" s="5"/>
      <c r="I901" s="5"/>
      <c r="J901" s="5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</row>
    <row r="902" spans="1:26" ht="12.75" customHeight="1">
      <c r="A902" s="6"/>
      <c r="B902" s="6"/>
      <c r="C902" s="6"/>
      <c r="D902" s="6"/>
      <c r="E902" s="5"/>
      <c r="F902" s="5"/>
      <c r="G902" s="5"/>
      <c r="H902" s="5"/>
      <c r="I902" s="5"/>
      <c r="J902" s="5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</row>
    <row r="903" spans="1:26" ht="12.75" customHeight="1">
      <c r="A903" s="6"/>
      <c r="B903" s="6"/>
      <c r="C903" s="6"/>
      <c r="D903" s="6"/>
      <c r="E903" s="5"/>
      <c r="F903" s="5"/>
      <c r="G903" s="5"/>
      <c r="H903" s="5"/>
      <c r="I903" s="5"/>
      <c r="J903" s="5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</row>
    <row r="904" spans="1:26" ht="12.75" customHeight="1">
      <c r="A904" s="6"/>
      <c r="B904" s="6"/>
      <c r="C904" s="6"/>
      <c r="D904" s="6"/>
      <c r="E904" s="5"/>
      <c r="F904" s="5"/>
      <c r="G904" s="5"/>
      <c r="H904" s="5"/>
      <c r="I904" s="5"/>
      <c r="J904" s="5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</row>
    <row r="905" spans="1:26" ht="12.75" customHeight="1">
      <c r="A905" s="6"/>
      <c r="B905" s="6"/>
      <c r="C905" s="6"/>
      <c r="D905" s="6"/>
      <c r="E905" s="5"/>
      <c r="F905" s="5"/>
      <c r="G905" s="5"/>
      <c r="H905" s="5"/>
      <c r="I905" s="5"/>
      <c r="J905" s="5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</row>
    <row r="906" spans="1:26" ht="12.75" customHeight="1">
      <c r="A906" s="6"/>
      <c r="B906" s="6"/>
      <c r="C906" s="6"/>
      <c r="D906" s="6"/>
      <c r="E906" s="5"/>
      <c r="F906" s="5"/>
      <c r="G906" s="5"/>
      <c r="H906" s="5"/>
      <c r="I906" s="5"/>
      <c r="J906" s="5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</row>
    <row r="907" spans="1:26" ht="12.75" customHeight="1">
      <c r="A907" s="6"/>
      <c r="B907" s="6"/>
      <c r="C907" s="6"/>
      <c r="D907" s="6"/>
      <c r="E907" s="5"/>
      <c r="F907" s="5"/>
      <c r="G907" s="5"/>
      <c r="H907" s="5"/>
      <c r="I907" s="5"/>
      <c r="J907" s="5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</row>
    <row r="908" spans="1:26" ht="12.75" customHeight="1">
      <c r="A908" s="6"/>
      <c r="B908" s="6"/>
      <c r="C908" s="6"/>
      <c r="D908" s="6"/>
      <c r="E908" s="5"/>
      <c r="F908" s="5"/>
      <c r="G908" s="5"/>
      <c r="H908" s="5"/>
      <c r="I908" s="5"/>
      <c r="J908" s="5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</row>
    <row r="909" spans="1:26" ht="12.75" customHeight="1">
      <c r="A909" s="6"/>
      <c r="B909" s="6"/>
      <c r="C909" s="6"/>
      <c r="D909" s="6"/>
      <c r="E909" s="5"/>
      <c r="F909" s="5"/>
      <c r="G909" s="5"/>
      <c r="H909" s="5"/>
      <c r="I909" s="5"/>
      <c r="J909" s="5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</row>
    <row r="910" spans="1:26" ht="12.75" customHeight="1">
      <c r="A910" s="6"/>
      <c r="B910" s="6"/>
      <c r="C910" s="6"/>
      <c r="D910" s="6"/>
      <c r="E910" s="5"/>
      <c r="F910" s="5"/>
      <c r="G910" s="5"/>
      <c r="H910" s="5"/>
      <c r="I910" s="5"/>
      <c r="J910" s="5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</row>
    <row r="911" spans="1:26" ht="12.75" customHeight="1">
      <c r="A911" s="6"/>
      <c r="B911" s="6"/>
      <c r="C911" s="6"/>
      <c r="D911" s="6"/>
      <c r="E911" s="5"/>
      <c r="F911" s="5"/>
      <c r="G911" s="5"/>
      <c r="H911" s="5"/>
      <c r="I911" s="5"/>
      <c r="J911" s="5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</row>
    <row r="912" spans="1:26" ht="12.75" customHeight="1">
      <c r="A912" s="6"/>
      <c r="B912" s="6"/>
      <c r="C912" s="6"/>
      <c r="D912" s="6"/>
      <c r="E912" s="5"/>
      <c r="F912" s="5"/>
      <c r="G912" s="5"/>
      <c r="H912" s="5"/>
      <c r="I912" s="5"/>
      <c r="J912" s="5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</row>
    <row r="913" spans="1:26" ht="12.75" customHeight="1">
      <c r="A913" s="6"/>
      <c r="B913" s="6"/>
      <c r="C913" s="6"/>
      <c r="D913" s="6"/>
      <c r="E913" s="5"/>
      <c r="F913" s="5"/>
      <c r="G913" s="5"/>
      <c r="H913" s="5"/>
      <c r="I913" s="5"/>
      <c r="J913" s="5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</row>
    <row r="914" spans="1:26" ht="12.75" customHeight="1">
      <c r="A914" s="6"/>
      <c r="B914" s="6"/>
      <c r="C914" s="6"/>
      <c r="D914" s="6"/>
      <c r="E914" s="5"/>
      <c r="F914" s="5"/>
      <c r="G914" s="5"/>
      <c r="H914" s="5"/>
      <c r="I914" s="5"/>
      <c r="J914" s="5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</row>
    <row r="915" spans="1:26" ht="12.75" customHeight="1">
      <c r="A915" s="6"/>
      <c r="B915" s="6"/>
      <c r="C915" s="6"/>
      <c r="D915" s="6"/>
      <c r="E915" s="5"/>
      <c r="F915" s="5"/>
      <c r="G915" s="5"/>
      <c r="H915" s="5"/>
      <c r="I915" s="5"/>
      <c r="J915" s="5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</row>
    <row r="916" spans="1:26" ht="12.75" customHeight="1">
      <c r="A916" s="6"/>
      <c r="B916" s="6"/>
      <c r="C916" s="6"/>
      <c r="D916" s="6"/>
      <c r="E916" s="5"/>
      <c r="F916" s="5"/>
      <c r="G916" s="5"/>
      <c r="H916" s="5"/>
      <c r="I916" s="5"/>
      <c r="J916" s="5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</row>
    <row r="917" spans="1:26" ht="12.75" customHeight="1">
      <c r="A917" s="6"/>
      <c r="B917" s="6"/>
      <c r="C917" s="6"/>
      <c r="D917" s="6"/>
      <c r="E917" s="5"/>
      <c r="F917" s="5"/>
      <c r="G917" s="5"/>
      <c r="H917" s="5"/>
      <c r="I917" s="5"/>
      <c r="J917" s="5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</row>
    <row r="918" spans="1:26" ht="12.75" customHeight="1">
      <c r="A918" s="6"/>
      <c r="B918" s="6"/>
      <c r="C918" s="6"/>
      <c r="D918" s="6"/>
      <c r="E918" s="5"/>
      <c r="F918" s="5"/>
      <c r="G918" s="5"/>
      <c r="H918" s="5"/>
      <c r="I918" s="5"/>
      <c r="J918" s="5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</row>
    <row r="919" spans="1:26" ht="12.75" customHeight="1">
      <c r="A919" s="6"/>
      <c r="B919" s="6"/>
      <c r="C919" s="6"/>
      <c r="D919" s="6"/>
      <c r="E919" s="5"/>
      <c r="F919" s="5"/>
      <c r="G919" s="5"/>
      <c r="H919" s="5"/>
      <c r="I919" s="5"/>
      <c r="J919" s="5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</row>
    <row r="920" spans="1:26" ht="12.75" customHeight="1">
      <c r="A920" s="6"/>
      <c r="B920" s="6"/>
      <c r="C920" s="6"/>
      <c r="D920" s="6"/>
      <c r="E920" s="5"/>
      <c r="F920" s="5"/>
      <c r="G920" s="5"/>
      <c r="H920" s="5"/>
      <c r="I920" s="5"/>
      <c r="J920" s="5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</row>
    <row r="921" spans="1:26" ht="12.75" customHeight="1">
      <c r="A921" s="6"/>
      <c r="B921" s="6"/>
      <c r="C921" s="6"/>
      <c r="D921" s="6"/>
      <c r="E921" s="5"/>
      <c r="F921" s="5"/>
      <c r="G921" s="5"/>
      <c r="H921" s="5"/>
      <c r="I921" s="5"/>
      <c r="J921" s="5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</row>
    <row r="922" spans="1:26" ht="12.75" customHeight="1">
      <c r="A922" s="6"/>
      <c r="B922" s="6"/>
      <c r="C922" s="6"/>
      <c r="D922" s="6"/>
      <c r="E922" s="5"/>
      <c r="F922" s="5"/>
      <c r="G922" s="5"/>
      <c r="H922" s="5"/>
      <c r="I922" s="5"/>
      <c r="J922" s="5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</row>
    <row r="923" spans="1:26" ht="12.75" customHeight="1">
      <c r="A923" s="6"/>
      <c r="B923" s="6"/>
      <c r="C923" s="6"/>
      <c r="D923" s="6"/>
      <c r="E923" s="5"/>
      <c r="F923" s="5"/>
      <c r="G923" s="5"/>
      <c r="H923" s="5"/>
      <c r="I923" s="5"/>
      <c r="J923" s="5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</row>
    <row r="924" spans="1:26" ht="12.75" customHeight="1">
      <c r="A924" s="6"/>
      <c r="B924" s="6"/>
      <c r="C924" s="6"/>
      <c r="D924" s="6"/>
      <c r="E924" s="5"/>
      <c r="F924" s="5"/>
      <c r="G924" s="5"/>
      <c r="H924" s="5"/>
      <c r="I924" s="5"/>
      <c r="J924" s="5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</row>
    <row r="925" spans="1:26" ht="12.75" customHeight="1">
      <c r="A925" s="6"/>
      <c r="B925" s="6"/>
      <c r="C925" s="6"/>
      <c r="D925" s="6"/>
      <c r="E925" s="5"/>
      <c r="F925" s="5"/>
      <c r="G925" s="5"/>
      <c r="H925" s="5"/>
      <c r="I925" s="5"/>
      <c r="J925" s="5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</row>
    <row r="926" spans="1:26" ht="12.75" customHeight="1">
      <c r="A926" s="6"/>
      <c r="B926" s="6"/>
      <c r="C926" s="6"/>
      <c r="D926" s="6"/>
      <c r="E926" s="5"/>
      <c r="F926" s="5"/>
      <c r="G926" s="5"/>
      <c r="H926" s="5"/>
      <c r="I926" s="5"/>
      <c r="J926" s="5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</row>
    <row r="927" spans="1:26" ht="12.75" customHeight="1">
      <c r="A927" s="6"/>
      <c r="B927" s="6"/>
      <c r="C927" s="6"/>
      <c r="D927" s="6"/>
      <c r="E927" s="5"/>
      <c r="F927" s="5"/>
      <c r="G927" s="5"/>
      <c r="H927" s="5"/>
      <c r="I927" s="5"/>
      <c r="J927" s="5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</row>
    <row r="928" spans="1:26" ht="12.75" customHeight="1">
      <c r="A928" s="6"/>
      <c r="B928" s="6"/>
      <c r="C928" s="6"/>
      <c r="D928" s="6"/>
      <c r="E928" s="5"/>
      <c r="F928" s="5"/>
      <c r="G928" s="5"/>
      <c r="H928" s="5"/>
      <c r="I928" s="5"/>
      <c r="J928" s="5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</row>
    <row r="929" spans="1:26" ht="12.75" customHeight="1">
      <c r="A929" s="6"/>
      <c r="B929" s="6"/>
      <c r="C929" s="6"/>
      <c r="D929" s="6"/>
      <c r="E929" s="5"/>
      <c r="F929" s="5"/>
      <c r="G929" s="5"/>
      <c r="H929" s="5"/>
      <c r="I929" s="5"/>
      <c r="J929" s="5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</row>
    <row r="930" spans="1:26" ht="12.75" customHeight="1">
      <c r="A930" s="6"/>
      <c r="B930" s="6"/>
      <c r="C930" s="6"/>
      <c r="D930" s="6"/>
      <c r="E930" s="5"/>
      <c r="F930" s="5"/>
      <c r="G930" s="5"/>
      <c r="H930" s="5"/>
      <c r="I930" s="5"/>
      <c r="J930" s="5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</row>
    <row r="931" spans="1:26" ht="12.75" customHeight="1">
      <c r="A931" s="6"/>
      <c r="B931" s="6"/>
      <c r="C931" s="6"/>
      <c r="D931" s="6"/>
      <c r="E931" s="5"/>
      <c r="F931" s="5"/>
      <c r="G931" s="5"/>
      <c r="H931" s="5"/>
      <c r="I931" s="5"/>
      <c r="J931" s="5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</row>
    <row r="932" spans="1:26" ht="12.75" customHeight="1">
      <c r="A932" s="6"/>
      <c r="B932" s="6"/>
      <c r="C932" s="6"/>
      <c r="D932" s="6"/>
      <c r="E932" s="5"/>
      <c r="F932" s="5"/>
      <c r="G932" s="5"/>
      <c r="H932" s="5"/>
      <c r="I932" s="5"/>
      <c r="J932" s="5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</row>
    <row r="933" spans="1:26" ht="12.75" customHeight="1">
      <c r="A933" s="6"/>
      <c r="B933" s="6"/>
      <c r="C933" s="6"/>
      <c r="D933" s="6"/>
      <c r="E933" s="5"/>
      <c r="F933" s="5"/>
      <c r="G933" s="5"/>
      <c r="H933" s="5"/>
      <c r="I933" s="5"/>
      <c r="J933" s="5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</row>
    <row r="934" spans="1:26" ht="12.75" customHeight="1">
      <c r="A934" s="6"/>
      <c r="B934" s="6"/>
      <c r="C934" s="6"/>
      <c r="D934" s="6"/>
      <c r="E934" s="5"/>
      <c r="F934" s="5"/>
      <c r="G934" s="5"/>
      <c r="H934" s="5"/>
      <c r="I934" s="5"/>
      <c r="J934" s="5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</row>
    <row r="935" spans="1:26" ht="12.75" customHeight="1">
      <c r="A935" s="6"/>
      <c r="B935" s="6"/>
      <c r="C935" s="6"/>
      <c r="D935" s="6"/>
      <c r="E935" s="5"/>
      <c r="F935" s="5"/>
      <c r="G935" s="5"/>
      <c r="H935" s="5"/>
      <c r="I935" s="5"/>
      <c r="J935" s="5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</row>
    <row r="936" spans="1:26" ht="12.75" customHeight="1">
      <c r="A936" s="6"/>
      <c r="B936" s="6"/>
      <c r="C936" s="6"/>
      <c r="D936" s="6"/>
      <c r="E936" s="5"/>
      <c r="F936" s="5"/>
      <c r="G936" s="5"/>
      <c r="H936" s="5"/>
      <c r="I936" s="5"/>
      <c r="J936" s="5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</row>
    <row r="937" spans="1:26" ht="12.75" customHeight="1">
      <c r="A937" s="6"/>
      <c r="B937" s="6"/>
      <c r="C937" s="6"/>
      <c r="D937" s="6"/>
      <c r="E937" s="5"/>
      <c r="F937" s="5"/>
      <c r="G937" s="5"/>
      <c r="H937" s="5"/>
      <c r="I937" s="5"/>
      <c r="J937" s="5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</row>
    <row r="938" spans="1:26" ht="12.75" customHeight="1">
      <c r="A938" s="6"/>
      <c r="B938" s="6"/>
      <c r="C938" s="6"/>
      <c r="D938" s="6"/>
      <c r="E938" s="5"/>
      <c r="F938" s="5"/>
      <c r="G938" s="5"/>
      <c r="H938" s="5"/>
      <c r="I938" s="5"/>
      <c r="J938" s="5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</row>
    <row r="939" spans="1:26" ht="12.75" customHeight="1">
      <c r="A939" s="6"/>
      <c r="B939" s="6"/>
      <c r="C939" s="6"/>
      <c r="D939" s="6"/>
      <c r="E939" s="5"/>
      <c r="F939" s="5"/>
      <c r="G939" s="5"/>
      <c r="H939" s="5"/>
      <c r="I939" s="5"/>
      <c r="J939" s="5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</row>
    <row r="940" spans="1:26" ht="12.75" customHeight="1">
      <c r="A940" s="6"/>
      <c r="B940" s="6"/>
      <c r="C940" s="6"/>
      <c r="D940" s="6"/>
      <c r="E940" s="5"/>
      <c r="F940" s="5"/>
      <c r="G940" s="5"/>
      <c r="H940" s="5"/>
      <c r="I940" s="5"/>
      <c r="J940" s="5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</row>
    <row r="941" spans="1:26" ht="12.75" customHeight="1">
      <c r="A941" s="6"/>
      <c r="B941" s="6"/>
      <c r="C941" s="6"/>
      <c r="D941" s="6"/>
      <c r="E941" s="5"/>
      <c r="F941" s="5"/>
      <c r="G941" s="5"/>
      <c r="H941" s="5"/>
      <c r="I941" s="5"/>
      <c r="J941" s="5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</row>
    <row r="942" spans="1:26" ht="12.75" customHeight="1">
      <c r="A942" s="6"/>
      <c r="B942" s="6"/>
      <c r="C942" s="6"/>
      <c r="D942" s="6"/>
      <c r="E942" s="5"/>
      <c r="F942" s="5"/>
      <c r="G942" s="5"/>
      <c r="H942" s="5"/>
      <c r="I942" s="5"/>
      <c r="J942" s="5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</row>
    <row r="943" spans="1:26" ht="12.75" customHeight="1">
      <c r="A943" s="6"/>
      <c r="B943" s="6"/>
      <c r="C943" s="6"/>
      <c r="D943" s="6"/>
      <c r="E943" s="5"/>
      <c r="F943" s="5"/>
      <c r="G943" s="5"/>
      <c r="H943" s="5"/>
      <c r="I943" s="5"/>
      <c r="J943" s="5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</row>
    <row r="944" spans="1:26" ht="12.75" customHeight="1">
      <c r="A944" s="6"/>
      <c r="B944" s="6"/>
      <c r="C944" s="6"/>
      <c r="D944" s="6"/>
      <c r="E944" s="5"/>
      <c r="F944" s="5"/>
      <c r="G944" s="5"/>
      <c r="H944" s="5"/>
      <c r="I944" s="5"/>
      <c r="J944" s="5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</row>
    <row r="945" spans="1:26" ht="12.75" customHeight="1">
      <c r="A945" s="6"/>
      <c r="B945" s="6"/>
      <c r="C945" s="6"/>
      <c r="D945" s="6"/>
      <c r="E945" s="5"/>
      <c r="F945" s="5"/>
      <c r="G945" s="5"/>
      <c r="H945" s="5"/>
      <c r="I945" s="5"/>
      <c r="J945" s="5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</row>
    <row r="946" spans="1:26" ht="12.75" customHeight="1">
      <c r="A946" s="6"/>
      <c r="B946" s="6"/>
      <c r="C946" s="6"/>
      <c r="D946" s="6"/>
      <c r="E946" s="5"/>
      <c r="F946" s="5"/>
      <c r="G946" s="5"/>
      <c r="H946" s="5"/>
      <c r="I946" s="5"/>
      <c r="J946" s="5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</row>
    <row r="947" spans="1:26" ht="12.75" customHeight="1">
      <c r="A947" s="6"/>
      <c r="B947" s="6"/>
      <c r="C947" s="6"/>
      <c r="D947" s="6"/>
      <c r="E947" s="5"/>
      <c r="F947" s="5"/>
      <c r="G947" s="5"/>
      <c r="H947" s="5"/>
      <c r="I947" s="5"/>
      <c r="J947" s="5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</row>
    <row r="948" spans="1:26" ht="12.75" customHeight="1">
      <c r="A948" s="6"/>
      <c r="B948" s="6"/>
      <c r="C948" s="6"/>
      <c r="D948" s="6"/>
      <c r="E948" s="5"/>
      <c r="F948" s="5"/>
      <c r="G948" s="5"/>
      <c r="H948" s="5"/>
      <c r="I948" s="5"/>
      <c r="J948" s="5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</row>
    <row r="949" spans="1:26" ht="12.75" customHeight="1">
      <c r="A949" s="6"/>
      <c r="B949" s="6"/>
      <c r="C949" s="6"/>
      <c r="D949" s="6"/>
      <c r="E949" s="5"/>
      <c r="F949" s="5"/>
      <c r="G949" s="5"/>
      <c r="H949" s="5"/>
      <c r="I949" s="5"/>
      <c r="J949" s="5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</row>
    <row r="950" spans="1:26" ht="12.75" customHeight="1">
      <c r="A950" s="6"/>
      <c r="B950" s="6"/>
      <c r="C950" s="6"/>
      <c r="D950" s="6"/>
      <c r="E950" s="5"/>
      <c r="F950" s="5"/>
      <c r="G950" s="5"/>
      <c r="H950" s="5"/>
      <c r="I950" s="5"/>
      <c r="J950" s="5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</row>
    <row r="951" spans="1:26" ht="12.75" customHeight="1">
      <c r="A951" s="6"/>
      <c r="B951" s="6"/>
      <c r="C951" s="6"/>
      <c r="D951" s="6"/>
      <c r="E951" s="5"/>
      <c r="F951" s="5"/>
      <c r="G951" s="5"/>
      <c r="H951" s="5"/>
      <c r="I951" s="5"/>
      <c r="J951" s="5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</row>
    <row r="952" spans="1:26" ht="12.75" customHeight="1">
      <c r="A952" s="6"/>
      <c r="B952" s="6"/>
      <c r="C952" s="6"/>
      <c r="D952" s="6"/>
      <c r="E952" s="5"/>
      <c r="F952" s="5"/>
      <c r="G952" s="5"/>
      <c r="H952" s="5"/>
      <c r="I952" s="5"/>
      <c r="J952" s="5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</row>
    <row r="953" spans="1:26" ht="12.75" customHeight="1">
      <c r="A953" s="6"/>
      <c r="B953" s="6"/>
      <c r="C953" s="6"/>
      <c r="D953" s="6"/>
      <c r="E953" s="5"/>
      <c r="F953" s="5"/>
      <c r="G953" s="5"/>
      <c r="H953" s="5"/>
      <c r="I953" s="5"/>
      <c r="J953" s="5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</row>
    <row r="954" spans="1:26" ht="12.75" customHeight="1">
      <c r="A954" s="6"/>
      <c r="B954" s="6"/>
      <c r="C954" s="6"/>
      <c r="D954" s="6"/>
      <c r="E954" s="5"/>
      <c r="F954" s="5"/>
      <c r="G954" s="5"/>
      <c r="H954" s="5"/>
      <c r="I954" s="5"/>
      <c r="J954" s="5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</row>
    <row r="955" spans="1:26" ht="12.75" customHeight="1">
      <c r="A955" s="6"/>
      <c r="B955" s="6"/>
      <c r="C955" s="6"/>
      <c r="D955" s="6"/>
      <c r="E955" s="5"/>
      <c r="F955" s="5"/>
      <c r="G955" s="5"/>
      <c r="H955" s="5"/>
      <c r="I955" s="5"/>
      <c r="J955" s="5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</row>
    <row r="956" spans="1:26" ht="12.75" customHeight="1">
      <c r="A956" s="6"/>
      <c r="B956" s="6"/>
      <c r="C956" s="6"/>
      <c r="D956" s="6"/>
      <c r="E956" s="5"/>
      <c r="F956" s="5"/>
      <c r="G956" s="5"/>
      <c r="H956" s="5"/>
      <c r="I956" s="5"/>
      <c r="J956" s="5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</row>
    <row r="957" spans="1:26" ht="12.75" customHeight="1">
      <c r="A957" s="6"/>
      <c r="B957" s="6"/>
      <c r="C957" s="6"/>
      <c r="D957" s="6"/>
      <c r="E957" s="5"/>
      <c r="F957" s="5"/>
      <c r="G957" s="5"/>
      <c r="H957" s="5"/>
      <c r="I957" s="5"/>
      <c r="J957" s="5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</row>
    <row r="958" spans="1:26" ht="12.75" customHeight="1">
      <c r="A958" s="6"/>
      <c r="B958" s="6"/>
      <c r="C958" s="6"/>
      <c r="D958" s="6"/>
      <c r="E958" s="5"/>
      <c r="F958" s="5"/>
      <c r="G958" s="5"/>
      <c r="H958" s="5"/>
      <c r="I958" s="5"/>
      <c r="J958" s="5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</row>
    <row r="959" spans="1:26" ht="12.75" customHeight="1">
      <c r="A959" s="6"/>
      <c r="B959" s="6"/>
      <c r="C959" s="6"/>
      <c r="D959" s="6"/>
      <c r="E959" s="5"/>
      <c r="F959" s="5"/>
      <c r="G959" s="5"/>
      <c r="H959" s="5"/>
      <c r="I959" s="5"/>
      <c r="J959" s="5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</row>
    <row r="960" spans="1:26" ht="12.75" customHeight="1">
      <c r="A960" s="6"/>
      <c r="B960" s="6"/>
      <c r="C960" s="6"/>
      <c r="D960" s="6"/>
      <c r="E960" s="5"/>
      <c r="F960" s="5"/>
      <c r="G960" s="5"/>
      <c r="H960" s="5"/>
      <c r="I960" s="5"/>
      <c r="J960" s="5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</row>
    <row r="961" spans="1:26" ht="12.75" customHeight="1">
      <c r="A961" s="6"/>
      <c r="B961" s="6"/>
      <c r="C961" s="6"/>
      <c r="D961" s="6"/>
      <c r="E961" s="5"/>
      <c r="F961" s="5"/>
      <c r="G961" s="5"/>
      <c r="H961" s="5"/>
      <c r="I961" s="5"/>
      <c r="J961" s="5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</row>
    <row r="962" spans="1:26" ht="12.75" customHeight="1">
      <c r="A962" s="6"/>
      <c r="B962" s="6"/>
      <c r="C962" s="6"/>
      <c r="D962" s="6"/>
      <c r="E962" s="5"/>
      <c r="F962" s="5"/>
      <c r="G962" s="5"/>
      <c r="H962" s="5"/>
      <c r="I962" s="5"/>
      <c r="J962" s="5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</row>
    <row r="963" spans="1:26" ht="12.75" customHeight="1">
      <c r="A963" s="6"/>
      <c r="B963" s="6"/>
      <c r="C963" s="6"/>
      <c r="D963" s="6"/>
      <c r="E963" s="5"/>
      <c r="F963" s="5"/>
      <c r="G963" s="5"/>
      <c r="H963" s="5"/>
      <c r="I963" s="5"/>
      <c r="J963" s="5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</row>
    <row r="964" spans="1:26" ht="12.75" customHeight="1">
      <c r="A964" s="6"/>
      <c r="B964" s="6"/>
      <c r="C964" s="6"/>
      <c r="D964" s="6"/>
      <c r="E964" s="5"/>
      <c r="F964" s="5"/>
      <c r="G964" s="5"/>
      <c r="H964" s="5"/>
      <c r="I964" s="5"/>
      <c r="J964" s="5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</row>
    <row r="965" spans="1:26" ht="12.75" customHeight="1">
      <c r="A965" s="6"/>
      <c r="B965" s="6"/>
      <c r="C965" s="6"/>
      <c r="D965" s="6"/>
      <c r="E965" s="5"/>
      <c r="F965" s="5"/>
      <c r="G965" s="5"/>
      <c r="H965" s="5"/>
      <c r="I965" s="5"/>
      <c r="J965" s="5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</row>
    <row r="966" spans="1:26" ht="12.75" customHeight="1">
      <c r="A966" s="6"/>
      <c r="B966" s="6"/>
      <c r="C966" s="6"/>
      <c r="D966" s="6"/>
      <c r="E966" s="5"/>
      <c r="F966" s="5"/>
      <c r="G966" s="5"/>
      <c r="H966" s="5"/>
      <c r="I966" s="5"/>
      <c r="J966" s="5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</row>
    <row r="967" spans="1:26" ht="12.75" customHeight="1">
      <c r="A967" s="6"/>
      <c r="B967" s="6"/>
      <c r="C967" s="6"/>
      <c r="D967" s="6"/>
      <c r="E967" s="5"/>
      <c r="F967" s="5"/>
      <c r="G967" s="5"/>
      <c r="H967" s="5"/>
      <c r="I967" s="5"/>
      <c r="J967" s="5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</row>
    <row r="968" spans="1:26" ht="12.75" customHeight="1">
      <c r="A968" s="6"/>
      <c r="B968" s="6"/>
      <c r="C968" s="6"/>
      <c r="D968" s="6"/>
      <c r="E968" s="5"/>
      <c r="F968" s="5"/>
      <c r="G968" s="5"/>
      <c r="H968" s="5"/>
      <c r="I968" s="5"/>
      <c r="J968" s="5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</row>
    <row r="969" spans="1:26" ht="12.75" customHeight="1">
      <c r="A969" s="6"/>
      <c r="B969" s="6"/>
      <c r="C969" s="6"/>
      <c r="D969" s="6"/>
      <c r="E969" s="5"/>
      <c r="F969" s="5"/>
      <c r="G969" s="5"/>
      <c r="H969" s="5"/>
      <c r="I969" s="5"/>
      <c r="J969" s="5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</row>
    <row r="970" spans="1:26" ht="12.75" customHeight="1">
      <c r="A970" s="6"/>
      <c r="B970" s="6"/>
      <c r="C970" s="6"/>
      <c r="D970" s="6"/>
      <c r="E970" s="5"/>
      <c r="F970" s="5"/>
      <c r="G970" s="5"/>
      <c r="H970" s="5"/>
      <c r="I970" s="5"/>
      <c r="J970" s="5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</row>
    <row r="971" spans="1:26" ht="12.75" customHeight="1">
      <c r="A971" s="6"/>
      <c r="B971" s="6"/>
      <c r="C971" s="6"/>
      <c r="D971" s="6"/>
      <c r="E971" s="5"/>
      <c r="F971" s="5"/>
      <c r="G971" s="5"/>
      <c r="H971" s="5"/>
      <c r="I971" s="5"/>
      <c r="J971" s="5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</row>
    <row r="972" spans="1:26" ht="12.75" customHeight="1">
      <c r="A972" s="6"/>
      <c r="B972" s="6"/>
      <c r="C972" s="6"/>
      <c r="D972" s="6"/>
      <c r="E972" s="5"/>
      <c r="F972" s="5"/>
      <c r="G972" s="5"/>
      <c r="H972" s="5"/>
      <c r="I972" s="5"/>
      <c r="J972" s="5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</row>
    <row r="973" spans="1:26" ht="12.75" customHeight="1">
      <c r="A973" s="6"/>
      <c r="B973" s="6"/>
      <c r="C973" s="6"/>
      <c r="D973" s="6"/>
      <c r="E973" s="5"/>
      <c r="F973" s="5"/>
      <c r="G973" s="5"/>
      <c r="H973" s="5"/>
      <c r="I973" s="5"/>
      <c r="J973" s="5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</row>
    <row r="974" spans="1:26" ht="12.75" customHeight="1">
      <c r="A974" s="6"/>
      <c r="B974" s="6"/>
      <c r="C974" s="6"/>
      <c r="D974" s="6"/>
      <c r="E974" s="5"/>
      <c r="F974" s="5"/>
      <c r="G974" s="5"/>
      <c r="H974" s="5"/>
      <c r="I974" s="5"/>
      <c r="J974" s="5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</row>
    <row r="975" spans="1:26" ht="12.75" customHeight="1">
      <c r="A975" s="6"/>
      <c r="B975" s="6"/>
      <c r="C975" s="6"/>
      <c r="D975" s="6"/>
      <c r="E975" s="5"/>
      <c r="F975" s="5"/>
      <c r="G975" s="5"/>
      <c r="H975" s="5"/>
      <c r="I975" s="5"/>
      <c r="J975" s="5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</row>
    <row r="976" spans="1:26" ht="12.75" customHeight="1">
      <c r="A976" s="6"/>
      <c r="B976" s="6"/>
      <c r="C976" s="6"/>
      <c r="D976" s="6"/>
      <c r="E976" s="5"/>
      <c r="F976" s="5"/>
      <c r="G976" s="5"/>
      <c r="H976" s="5"/>
      <c r="I976" s="5"/>
      <c r="J976" s="5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</row>
    <row r="977" spans="1:26" ht="12.75" customHeight="1">
      <c r="A977" s="6"/>
      <c r="B977" s="6"/>
      <c r="C977" s="6"/>
      <c r="D977" s="6"/>
      <c r="E977" s="5"/>
      <c r="F977" s="5"/>
      <c r="G977" s="5"/>
      <c r="H977" s="5"/>
      <c r="I977" s="5"/>
      <c r="J977" s="5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</row>
    <row r="978" spans="1:26" ht="12.75" customHeight="1">
      <c r="A978" s="6"/>
      <c r="B978" s="6"/>
      <c r="C978" s="6"/>
      <c r="D978" s="6"/>
      <c r="E978" s="5"/>
      <c r="F978" s="5"/>
      <c r="G978" s="5"/>
      <c r="H978" s="5"/>
      <c r="I978" s="5"/>
      <c r="J978" s="5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</row>
    <row r="979" spans="1:26" ht="12.75" customHeight="1">
      <c r="A979" s="6"/>
      <c r="B979" s="6"/>
      <c r="C979" s="6"/>
      <c r="D979" s="6"/>
      <c r="E979" s="5"/>
      <c r="F979" s="5"/>
      <c r="G979" s="5"/>
      <c r="H979" s="5"/>
      <c r="I979" s="5"/>
      <c r="J979" s="5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</row>
    <row r="980" spans="1:26" ht="12.75" customHeight="1">
      <c r="A980" s="6"/>
      <c r="B980" s="6"/>
      <c r="C980" s="6"/>
      <c r="D980" s="6"/>
      <c r="E980" s="5"/>
      <c r="F980" s="5"/>
      <c r="G980" s="5"/>
      <c r="H980" s="5"/>
      <c r="I980" s="5"/>
      <c r="J980" s="5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</row>
    <row r="981" spans="1:26" ht="12.75" customHeight="1">
      <c r="A981" s="6"/>
      <c r="B981" s="6"/>
      <c r="C981" s="6"/>
      <c r="D981" s="6"/>
      <c r="E981" s="5"/>
      <c r="F981" s="5"/>
      <c r="G981" s="5"/>
      <c r="H981" s="5"/>
      <c r="I981" s="5"/>
      <c r="J981" s="5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</row>
    <row r="982" spans="1:26" ht="12.75" customHeight="1">
      <c r="A982" s="6"/>
      <c r="B982" s="6"/>
      <c r="C982" s="6"/>
      <c r="D982" s="6"/>
      <c r="E982" s="5"/>
      <c r="F982" s="5"/>
      <c r="G982" s="5"/>
      <c r="H982" s="5"/>
      <c r="I982" s="5"/>
      <c r="J982" s="5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</row>
  </sheetData>
  <sheetProtection algorithmName="SHA-512" hashValue="VYng3rio25GtLBKn0agleeet4BrQqXZWGK5+/ZNcbsOKDK6BWswg0l/PfV/qxjzqtZS/mnGGTj7oZJucJE/YGA==" saltValue="btwmXE6FCG2LL5a2ElMZ7Q==" spinCount="100000" sheet="1" formatCells="0" formatColumns="0" formatRows="0"/>
  <mergeCells count="49">
    <mergeCell ref="A29:B29"/>
    <mergeCell ref="D15:D16"/>
    <mergeCell ref="A11:A12"/>
    <mergeCell ref="A13:A14"/>
    <mergeCell ref="B13:B14"/>
    <mergeCell ref="C13:C14"/>
    <mergeCell ref="D13:D14"/>
    <mergeCell ref="A15:A16"/>
    <mergeCell ref="B15:B16"/>
    <mergeCell ref="B11:B12"/>
    <mergeCell ref="C11:C12"/>
    <mergeCell ref="D11:D12"/>
    <mergeCell ref="C15:C16"/>
    <mergeCell ref="D17:D18"/>
    <mergeCell ref="B19:B20"/>
    <mergeCell ref="C19:C20"/>
    <mergeCell ref="D19:D20"/>
    <mergeCell ref="A19:A20"/>
    <mergeCell ref="A17:A18"/>
    <mergeCell ref="B17:B18"/>
    <mergeCell ref="C17:C18"/>
    <mergeCell ref="A9:A10"/>
    <mergeCell ref="B9:B10"/>
    <mergeCell ref="C9:C10"/>
    <mergeCell ref="D9:D10"/>
    <mergeCell ref="A1:D2"/>
    <mergeCell ref="C5:D5"/>
    <mergeCell ref="B4:D4"/>
    <mergeCell ref="A3:D3"/>
    <mergeCell ref="A7:A8"/>
    <mergeCell ref="B7:B8"/>
    <mergeCell ref="C7:C8"/>
    <mergeCell ref="D7:D8"/>
    <mergeCell ref="D21:D22"/>
    <mergeCell ref="A23:A24"/>
    <mergeCell ref="B23:B24"/>
    <mergeCell ref="A27:A28"/>
    <mergeCell ref="B27:B28"/>
    <mergeCell ref="C27:C28"/>
    <mergeCell ref="D27:D28"/>
    <mergeCell ref="A25:A26"/>
    <mergeCell ref="B25:B26"/>
    <mergeCell ref="C25:C26"/>
    <mergeCell ref="C23:C24"/>
    <mergeCell ref="D25:D26"/>
    <mergeCell ref="A21:A22"/>
    <mergeCell ref="B21:B22"/>
    <mergeCell ref="C21:C22"/>
    <mergeCell ref="D23:D24"/>
  </mergeCells>
  <conditionalFormatting sqref="B7:B28">
    <cfRule type="cellIs" dxfId="1" priority="2" operator="equal">
      <formula>"(digite a descrição do item aqui)"</formula>
    </cfRule>
  </conditionalFormatting>
  <conditionalFormatting sqref="C5">
    <cfRule type="expression" dxfId="0" priority="1">
      <formula>#REF!="ATENÇÃO: VALOR DESONERADO MENOR"</formula>
    </cfRule>
  </conditionalFormatting>
  <printOptions horizontalCentered="1"/>
  <pageMargins left="0.51181102362204722" right="0.51181102362204722" top="0.78740157480314965" bottom="0.78740157480314965" header="0" footer="0"/>
  <pageSetup paperSize="9" scale="9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Orçamento</vt:lpstr>
      <vt:lpstr>Cronograma</vt:lpstr>
      <vt:lpstr>Resumo</vt:lpstr>
      <vt:lpstr>Resumo!Area_de_impressao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Lucas Lombardi</dc:creator>
  <cp:lastModifiedBy>Tainan Ely Clarino</cp:lastModifiedBy>
  <cp:lastPrinted>2022-01-19T15:45:49Z</cp:lastPrinted>
  <dcterms:created xsi:type="dcterms:W3CDTF">2017-09-29T18:48:58Z</dcterms:created>
  <dcterms:modified xsi:type="dcterms:W3CDTF">2025-08-11T18:40:35Z</dcterms:modified>
</cp:coreProperties>
</file>